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valion.cenalia.GOV\Desktop\PBA\PBA 2021-2023\PBA 2021-2023 Faza II\Dokumenti i PBA\E-Akte\Aneks 1 Excel PBA 2021-2023\"/>
    </mc:Choice>
  </mc:AlternateContent>
  <bookViews>
    <workbookView xWindow="0" yWindow="240" windowWidth="5550" windowHeight="11325" tabRatio="772"/>
  </bookViews>
  <sheets>
    <sheet name="01-Presidenca" sheetId="260" r:id="rId1"/>
    <sheet name="2-Kuvendi" sheetId="259" r:id="rId2"/>
    <sheet name="19-RTSH" sheetId="258" r:id="rId3"/>
    <sheet name="18-SHISH" sheetId="294" r:id="rId4"/>
    <sheet name="20-Drejtoria e Arkivave" sheetId="257" r:id="rId5"/>
    <sheet name="22-Akademia e Shkencave" sheetId="283" r:id="rId6"/>
    <sheet name="24-KLSH" sheetId="284" r:id="rId7"/>
    <sheet name="28-Prokuroria Pergjithshme" sheetId="268" r:id="rId8"/>
    <sheet name="29-KLGJ 01110" sheetId="269" r:id="rId9"/>
    <sheet name="29-KLGJ 03310" sheetId="270" r:id="rId10"/>
    <sheet name="30-Gjykata Kushtetuese" sheetId="271" r:id="rId11"/>
    <sheet name="31-ATSH" sheetId="282" r:id="rId12"/>
    <sheet name="35-KLP" sheetId="272" r:id="rId13"/>
    <sheet name="40-PARTITE POLITIKE" sheetId="256" r:id="rId14"/>
    <sheet name="41-SPAK" sheetId="281" r:id="rId15"/>
    <sheet name="50-INSTAT" sheetId="261" r:id="rId16"/>
    <sheet name="55-Shkolla e Magjistratures" sheetId="273" r:id="rId17"/>
    <sheet name="57-QKK" sheetId="285" r:id="rId18"/>
    <sheet name="63-03320-ILD" sheetId="274" r:id="rId19"/>
    <sheet name="63-03330-KPR" sheetId="275" r:id="rId20"/>
    <sheet name="63-03340-KPA" sheetId="276" r:id="rId21"/>
    <sheet name="63-03360-KP" sheetId="277" r:id="rId22"/>
    <sheet name="66-Avokati Popullit" sheetId="278" r:id="rId23"/>
    <sheet name="67-KMSHC" sheetId="286" r:id="rId24"/>
    <sheet name="73-KQZ" sheetId="279" r:id="rId25"/>
    <sheet name="76-ILDKPKI" sheetId="280" r:id="rId26"/>
    <sheet name="77-Autoriteti i Konkurrences" sheetId="255" r:id="rId27"/>
    <sheet name="82-KKK" sheetId="254" r:id="rId28"/>
    <sheet name="87-AMBU" sheetId="287" r:id="rId29"/>
    <sheet name="87-APP" sheetId="288" r:id="rId30"/>
    <sheet name="87-AKD" sheetId="289" r:id="rId31"/>
    <sheet name="87-QBD" sheetId="290" r:id="rId32"/>
    <sheet name="87-QSPA" sheetId="291" r:id="rId33"/>
    <sheet name="87-Kultet" sheetId="292" r:id="rId34"/>
    <sheet name="87-ADISA" sheetId="293" r:id="rId35"/>
    <sheet name="88-AMSHC" sheetId="262" r:id="rId36"/>
    <sheet name="89-KDIMDP" sheetId="263" r:id="rId37"/>
    <sheet name="90. KPP" sheetId="267" r:id="rId38"/>
    <sheet name="91-KMD" sheetId="264" r:id="rId39"/>
    <sheet name="92-ISKK" sheetId="265" r:id="rId40"/>
    <sheet name="95-AIDIK" sheetId="266"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 localSheetId="7">#REF!</definedName>
    <definedName name="\A" localSheetId="8">#REF!</definedName>
    <definedName name="\A" localSheetId="9">#REF!</definedName>
    <definedName name="\A" localSheetId="10">#REF!</definedName>
    <definedName name="\A" localSheetId="12">#REF!</definedName>
    <definedName name="\A" localSheetId="16">#REF!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4">#REF!</definedName>
    <definedName name="\A" localSheetId="25">#REF!</definedName>
    <definedName name="\A" localSheetId="37">#REF!</definedName>
    <definedName name="\A">#REF!</definedName>
    <definedName name="\C" localSheetId="7">#REF!</definedName>
    <definedName name="\C" localSheetId="8">#REF!</definedName>
    <definedName name="\C" localSheetId="9">#REF!</definedName>
    <definedName name="\C" localSheetId="10">#REF!</definedName>
    <definedName name="\C" localSheetId="12">#REF!</definedName>
    <definedName name="\C" localSheetId="16">#REF!</definedName>
    <definedName name="\C" localSheetId="18">#REF!</definedName>
    <definedName name="\C" localSheetId="19">#REF!</definedName>
    <definedName name="\C" localSheetId="20">#REF!</definedName>
    <definedName name="\C" localSheetId="21">#REF!</definedName>
    <definedName name="\C" localSheetId="22">#REF!</definedName>
    <definedName name="\C" localSheetId="24">#REF!</definedName>
    <definedName name="\C" localSheetId="25">#REF!</definedName>
    <definedName name="\C" localSheetId="37">#REF!</definedName>
    <definedName name="\C">#REF!</definedName>
    <definedName name="\D" localSheetId="7">#REF!</definedName>
    <definedName name="\D" localSheetId="8">#REF!</definedName>
    <definedName name="\D" localSheetId="9">#REF!</definedName>
    <definedName name="\D" localSheetId="10">#REF!</definedName>
    <definedName name="\D" localSheetId="12">#REF!</definedName>
    <definedName name="\D" localSheetId="16">#REF!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4">#REF!</definedName>
    <definedName name="\D" localSheetId="25">#REF!</definedName>
    <definedName name="\D" localSheetId="37">#REF!</definedName>
    <definedName name="\D">#REF!</definedName>
    <definedName name="\E" localSheetId="7">#REF!</definedName>
    <definedName name="\E" localSheetId="8">#REF!</definedName>
    <definedName name="\E" localSheetId="9">#REF!</definedName>
    <definedName name="\E" localSheetId="10">#REF!</definedName>
    <definedName name="\E" localSheetId="12">#REF!</definedName>
    <definedName name="\E" localSheetId="16">#REF!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4">#REF!</definedName>
    <definedName name="\E" localSheetId="25">#REF!</definedName>
    <definedName name="\E" localSheetId="37">#REF!</definedName>
    <definedName name="\E">#REF!</definedName>
    <definedName name="\H" localSheetId="7">#REF!</definedName>
    <definedName name="\H" localSheetId="8">#REF!</definedName>
    <definedName name="\H" localSheetId="9">#REF!</definedName>
    <definedName name="\H" localSheetId="10">#REF!</definedName>
    <definedName name="\H" localSheetId="12">#REF!</definedName>
    <definedName name="\H" localSheetId="16">#REF!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4">#REF!</definedName>
    <definedName name="\H" localSheetId="25">#REF!</definedName>
    <definedName name="\H" localSheetId="37">#REF!</definedName>
    <definedName name="\H">#REF!</definedName>
    <definedName name="\K" localSheetId="7">#REF!</definedName>
    <definedName name="\K" localSheetId="8">#REF!</definedName>
    <definedName name="\K" localSheetId="9">#REF!</definedName>
    <definedName name="\K" localSheetId="10">#REF!</definedName>
    <definedName name="\K" localSheetId="12">#REF!</definedName>
    <definedName name="\K" localSheetId="16">#REF!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4">#REF!</definedName>
    <definedName name="\K" localSheetId="25">#REF!</definedName>
    <definedName name="\K" localSheetId="37">#REF!</definedName>
    <definedName name="\K">#REF!</definedName>
    <definedName name="\L" localSheetId="7">#REF!</definedName>
    <definedName name="\L" localSheetId="8">#REF!</definedName>
    <definedName name="\L" localSheetId="9">#REF!</definedName>
    <definedName name="\L" localSheetId="10">#REF!</definedName>
    <definedName name="\L" localSheetId="12">#REF!</definedName>
    <definedName name="\L" localSheetId="16">#REF!</definedName>
    <definedName name="\L" localSheetId="18">#REF!</definedName>
    <definedName name="\L" localSheetId="19">#REF!</definedName>
    <definedName name="\L" localSheetId="20">#REF!</definedName>
    <definedName name="\L" localSheetId="21">#REF!</definedName>
    <definedName name="\L" localSheetId="22">#REF!</definedName>
    <definedName name="\L" localSheetId="24">#REF!</definedName>
    <definedName name="\L" localSheetId="25">#REF!</definedName>
    <definedName name="\L" localSheetId="37">#REF!</definedName>
    <definedName name="\L">#REF!</definedName>
    <definedName name="\P" localSheetId="7">#REF!</definedName>
    <definedName name="\P" localSheetId="8">#REF!</definedName>
    <definedName name="\P" localSheetId="9">#REF!</definedName>
    <definedName name="\P" localSheetId="10">#REF!</definedName>
    <definedName name="\P" localSheetId="12">#REF!</definedName>
    <definedName name="\P" localSheetId="16">#REF!</definedName>
    <definedName name="\P" localSheetId="18">#REF!</definedName>
    <definedName name="\P" localSheetId="19">#REF!</definedName>
    <definedName name="\P" localSheetId="20">#REF!</definedName>
    <definedName name="\P" localSheetId="21">#REF!</definedName>
    <definedName name="\P" localSheetId="22">#REF!</definedName>
    <definedName name="\P" localSheetId="24">#REF!</definedName>
    <definedName name="\P" localSheetId="25">#REF!</definedName>
    <definedName name="\P" localSheetId="37">#REF!</definedName>
    <definedName name="\P">#REF!</definedName>
    <definedName name="\Q" localSheetId="7">#REF!</definedName>
    <definedName name="\Q" localSheetId="8">#REF!</definedName>
    <definedName name="\Q" localSheetId="9">#REF!</definedName>
    <definedName name="\Q" localSheetId="10">#REF!</definedName>
    <definedName name="\Q" localSheetId="12">#REF!</definedName>
    <definedName name="\Q" localSheetId="16">#REF!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4">#REF!</definedName>
    <definedName name="\Q" localSheetId="25">#REF!</definedName>
    <definedName name="\Q" localSheetId="37">#REF!</definedName>
    <definedName name="\Q">#REF!</definedName>
    <definedName name="\S" localSheetId="7">#REF!</definedName>
    <definedName name="\S" localSheetId="8">#REF!</definedName>
    <definedName name="\S" localSheetId="9">#REF!</definedName>
    <definedName name="\S" localSheetId="10">#REF!</definedName>
    <definedName name="\S" localSheetId="12">#REF!</definedName>
    <definedName name="\S" localSheetId="16">#REF!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4">#REF!</definedName>
    <definedName name="\S" localSheetId="25">#REF!</definedName>
    <definedName name="\S" localSheetId="37">#REF!</definedName>
    <definedName name="\S">#REF!</definedName>
    <definedName name="\T" localSheetId="7">#REF!</definedName>
    <definedName name="\T" localSheetId="8">#REF!</definedName>
    <definedName name="\T" localSheetId="9">#REF!</definedName>
    <definedName name="\T" localSheetId="10">#REF!</definedName>
    <definedName name="\T" localSheetId="12">#REF!</definedName>
    <definedName name="\T" localSheetId="16">#REF!</definedName>
    <definedName name="\T" localSheetId="18">#REF!</definedName>
    <definedName name="\T" localSheetId="19">#REF!</definedName>
    <definedName name="\T" localSheetId="20">#REF!</definedName>
    <definedName name="\T" localSheetId="21">#REF!</definedName>
    <definedName name="\T" localSheetId="22">#REF!</definedName>
    <definedName name="\T" localSheetId="24">#REF!</definedName>
    <definedName name="\T" localSheetId="25">#REF!</definedName>
    <definedName name="\T" localSheetId="37">#REF!</definedName>
    <definedName name="\T">#REF!</definedName>
    <definedName name="\V" localSheetId="7">#REF!</definedName>
    <definedName name="\V" localSheetId="8">#REF!</definedName>
    <definedName name="\V" localSheetId="9">#REF!</definedName>
    <definedName name="\V" localSheetId="10">#REF!</definedName>
    <definedName name="\V" localSheetId="12">#REF!</definedName>
    <definedName name="\V" localSheetId="16">#REF!</definedName>
    <definedName name="\V" localSheetId="18">#REF!</definedName>
    <definedName name="\V" localSheetId="19">#REF!</definedName>
    <definedName name="\V" localSheetId="20">#REF!</definedName>
    <definedName name="\V" localSheetId="21">#REF!</definedName>
    <definedName name="\V" localSheetId="22">#REF!</definedName>
    <definedName name="\V" localSheetId="24">#REF!</definedName>
    <definedName name="\V" localSheetId="25">#REF!</definedName>
    <definedName name="\V" localSheetId="37">#REF!</definedName>
    <definedName name="\V">#REF!</definedName>
    <definedName name="\W" localSheetId="7">#REF!</definedName>
    <definedName name="\W" localSheetId="8">#REF!</definedName>
    <definedName name="\W" localSheetId="9">#REF!</definedName>
    <definedName name="\W" localSheetId="10">#REF!</definedName>
    <definedName name="\W" localSheetId="12">#REF!</definedName>
    <definedName name="\W" localSheetId="16">#REF!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4">#REF!</definedName>
    <definedName name="\W" localSheetId="25">#REF!</definedName>
    <definedName name="\W" localSheetId="37">#REF!</definedName>
    <definedName name="\W">#REF!</definedName>
    <definedName name="\X" localSheetId="7">#REF!</definedName>
    <definedName name="\X" localSheetId="8">#REF!</definedName>
    <definedName name="\X" localSheetId="9">#REF!</definedName>
    <definedName name="\X" localSheetId="10">#REF!</definedName>
    <definedName name="\X" localSheetId="12">#REF!</definedName>
    <definedName name="\X" localSheetId="16">#REF!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4">#REF!</definedName>
    <definedName name="\X" localSheetId="25">#REF!</definedName>
    <definedName name="\X" localSheetId="37">#REF!</definedName>
    <definedName name="\X">#REF!</definedName>
    <definedName name="____tab11" localSheetId="7">#REF!</definedName>
    <definedName name="____tab11" localSheetId="8">#REF!</definedName>
    <definedName name="____tab11" localSheetId="9">#REF!</definedName>
    <definedName name="____tab11" localSheetId="10">#REF!</definedName>
    <definedName name="____tab11" localSheetId="12">#REF!</definedName>
    <definedName name="____tab11" localSheetId="16">#REF!</definedName>
    <definedName name="____tab11" localSheetId="18">#REF!</definedName>
    <definedName name="____tab11" localSheetId="19">#REF!</definedName>
    <definedName name="____tab11" localSheetId="20">#REF!</definedName>
    <definedName name="____tab11" localSheetId="21">#REF!</definedName>
    <definedName name="____tab11" localSheetId="22">#REF!</definedName>
    <definedName name="____tab11" localSheetId="24">#REF!</definedName>
    <definedName name="____tab11" localSheetId="25">#REF!</definedName>
    <definedName name="____tab11" localSheetId="37">#REF!</definedName>
    <definedName name="____tab11">#REF!</definedName>
    <definedName name="____tab12" localSheetId="7">#REF!</definedName>
    <definedName name="____tab12" localSheetId="8">#REF!</definedName>
    <definedName name="____tab12" localSheetId="9">#REF!</definedName>
    <definedName name="____tab12" localSheetId="10">#REF!</definedName>
    <definedName name="____tab12" localSheetId="12">#REF!</definedName>
    <definedName name="____tab12" localSheetId="16">#REF!</definedName>
    <definedName name="____tab12" localSheetId="18">#REF!</definedName>
    <definedName name="____tab12" localSheetId="19">#REF!</definedName>
    <definedName name="____tab12" localSheetId="20">#REF!</definedName>
    <definedName name="____tab12" localSheetId="21">#REF!</definedName>
    <definedName name="____tab12" localSheetId="22">#REF!</definedName>
    <definedName name="____tab12" localSheetId="24">#REF!</definedName>
    <definedName name="____tab12" localSheetId="25">#REF!</definedName>
    <definedName name="____tab12" localSheetId="37">#REF!</definedName>
    <definedName name="____tab12">#REF!</definedName>
    <definedName name="____tab14" localSheetId="7">#REF!</definedName>
    <definedName name="____tab14" localSheetId="8">#REF!</definedName>
    <definedName name="____tab14" localSheetId="9">#REF!</definedName>
    <definedName name="____tab14" localSheetId="10">#REF!</definedName>
    <definedName name="____tab14" localSheetId="12">#REF!</definedName>
    <definedName name="____tab14" localSheetId="16">#REF!</definedName>
    <definedName name="____tab14" localSheetId="18">#REF!</definedName>
    <definedName name="____tab14" localSheetId="19">#REF!</definedName>
    <definedName name="____tab14" localSheetId="20">#REF!</definedName>
    <definedName name="____tab14" localSheetId="21">#REF!</definedName>
    <definedName name="____tab14" localSheetId="22">#REF!</definedName>
    <definedName name="____tab14" localSheetId="24">#REF!</definedName>
    <definedName name="____tab14" localSheetId="25">#REF!</definedName>
    <definedName name="____tab14" localSheetId="37">#REF!</definedName>
    <definedName name="____tab14">#REF!</definedName>
    <definedName name="____tab15" localSheetId="7">#REF!</definedName>
    <definedName name="____tab15" localSheetId="8">#REF!</definedName>
    <definedName name="____tab15" localSheetId="9">#REF!</definedName>
    <definedName name="____tab15" localSheetId="10">#REF!</definedName>
    <definedName name="____tab15" localSheetId="12">#REF!</definedName>
    <definedName name="____tab15" localSheetId="16">#REF!</definedName>
    <definedName name="____tab15" localSheetId="18">#REF!</definedName>
    <definedName name="____tab15" localSheetId="19">#REF!</definedName>
    <definedName name="____tab15" localSheetId="20">#REF!</definedName>
    <definedName name="____tab15" localSheetId="21">#REF!</definedName>
    <definedName name="____tab15" localSheetId="22">#REF!</definedName>
    <definedName name="____tab15" localSheetId="24">#REF!</definedName>
    <definedName name="____tab15" localSheetId="25">#REF!</definedName>
    <definedName name="____tab15" localSheetId="37">#REF!</definedName>
    <definedName name="____tab15">#REF!</definedName>
    <definedName name="____tab9" localSheetId="7">[1]Assumptions!#REF!</definedName>
    <definedName name="____tab9" localSheetId="8">[1]Assumptions!#REF!</definedName>
    <definedName name="____tab9" localSheetId="9">[1]Assumptions!#REF!</definedName>
    <definedName name="____tab9" localSheetId="10">[1]Assumptions!#REF!</definedName>
    <definedName name="____tab9" localSheetId="12">[1]Assumptions!#REF!</definedName>
    <definedName name="____tab9" localSheetId="16">[1]Assumptions!#REF!</definedName>
    <definedName name="____tab9" localSheetId="18">[1]Assumptions!#REF!</definedName>
    <definedName name="____tab9" localSheetId="19">[1]Assumptions!#REF!</definedName>
    <definedName name="____tab9" localSheetId="20">[1]Assumptions!#REF!</definedName>
    <definedName name="____tab9" localSheetId="21">[1]Assumptions!#REF!</definedName>
    <definedName name="____tab9" localSheetId="22">[1]Assumptions!#REF!</definedName>
    <definedName name="____tab9" localSheetId="24">[1]Assumptions!#REF!</definedName>
    <definedName name="____tab9" localSheetId="25">[1]Assumptions!#REF!</definedName>
    <definedName name="____tab9" localSheetId="37">[1]Assumptions!#REF!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 localSheetId="7">#REF!</definedName>
    <definedName name="___tab06" localSheetId="8">#REF!</definedName>
    <definedName name="___tab06" localSheetId="9">#REF!</definedName>
    <definedName name="___tab06" localSheetId="10">#REF!</definedName>
    <definedName name="___tab06" localSheetId="12">#REF!</definedName>
    <definedName name="___tab06" localSheetId="16">#REF!</definedName>
    <definedName name="___tab06" localSheetId="18">#REF!</definedName>
    <definedName name="___tab06" localSheetId="19">#REF!</definedName>
    <definedName name="___tab06" localSheetId="20">#REF!</definedName>
    <definedName name="___tab06" localSheetId="21">#REF!</definedName>
    <definedName name="___tab06" localSheetId="22">#REF!</definedName>
    <definedName name="___tab06" localSheetId="24">#REF!</definedName>
    <definedName name="___tab06" localSheetId="25">#REF!</definedName>
    <definedName name="___tab06" localSheetId="37">#REF!</definedName>
    <definedName name="___tab06">#REF!</definedName>
    <definedName name="___tab07" localSheetId="7">#REF!</definedName>
    <definedName name="___tab07" localSheetId="8">#REF!</definedName>
    <definedName name="___tab07" localSheetId="9">#REF!</definedName>
    <definedName name="___tab07" localSheetId="10">#REF!</definedName>
    <definedName name="___tab07" localSheetId="12">#REF!</definedName>
    <definedName name="___tab07" localSheetId="16">#REF!</definedName>
    <definedName name="___tab07" localSheetId="18">#REF!</definedName>
    <definedName name="___tab07" localSheetId="19">#REF!</definedName>
    <definedName name="___tab07" localSheetId="20">#REF!</definedName>
    <definedName name="___tab07" localSheetId="21">#REF!</definedName>
    <definedName name="___tab07" localSheetId="22">#REF!</definedName>
    <definedName name="___tab07" localSheetId="24">#REF!</definedName>
    <definedName name="___tab07" localSheetId="25">#REF!</definedName>
    <definedName name="___tab07" localSheetId="37">#REF!</definedName>
    <definedName name="___tab07">#REF!</definedName>
    <definedName name="___tab1" localSheetId="7">#REF!</definedName>
    <definedName name="___tab1" localSheetId="8">#REF!</definedName>
    <definedName name="___tab1" localSheetId="9">#REF!</definedName>
    <definedName name="___tab1" localSheetId="10">#REF!</definedName>
    <definedName name="___tab1" localSheetId="12">#REF!</definedName>
    <definedName name="___tab1" localSheetId="16">#REF!</definedName>
    <definedName name="___tab1" localSheetId="18">#REF!</definedName>
    <definedName name="___tab1" localSheetId="19">#REF!</definedName>
    <definedName name="___tab1" localSheetId="20">#REF!</definedName>
    <definedName name="___tab1" localSheetId="21">#REF!</definedName>
    <definedName name="___tab1" localSheetId="22">#REF!</definedName>
    <definedName name="___tab1" localSheetId="24">#REF!</definedName>
    <definedName name="___tab1" localSheetId="25">#REF!</definedName>
    <definedName name="___tab1" localSheetId="37">#REF!</definedName>
    <definedName name="___tab1">#REF!</definedName>
    <definedName name="___tab10" localSheetId="7">#REF!</definedName>
    <definedName name="___tab10" localSheetId="8">#REF!</definedName>
    <definedName name="___tab10" localSheetId="9">#REF!</definedName>
    <definedName name="___tab10" localSheetId="10">#REF!</definedName>
    <definedName name="___tab10" localSheetId="12">#REF!</definedName>
    <definedName name="___tab10" localSheetId="16">#REF!</definedName>
    <definedName name="___tab10" localSheetId="18">#REF!</definedName>
    <definedName name="___tab10" localSheetId="19">#REF!</definedName>
    <definedName name="___tab10" localSheetId="20">#REF!</definedName>
    <definedName name="___tab10" localSheetId="21">#REF!</definedName>
    <definedName name="___tab10" localSheetId="22">#REF!</definedName>
    <definedName name="___tab10" localSheetId="24">#REF!</definedName>
    <definedName name="___tab10" localSheetId="25">#REF!</definedName>
    <definedName name="___tab10" localSheetId="37">#REF!</definedName>
    <definedName name="___tab10">#REF!</definedName>
    <definedName name="___tab11" localSheetId="7">#REF!</definedName>
    <definedName name="___tab11" localSheetId="8">#REF!</definedName>
    <definedName name="___tab11" localSheetId="9">#REF!</definedName>
    <definedName name="___tab11" localSheetId="10">#REF!</definedName>
    <definedName name="___tab11" localSheetId="12">#REF!</definedName>
    <definedName name="___tab11" localSheetId="16">#REF!</definedName>
    <definedName name="___tab11" localSheetId="18">#REF!</definedName>
    <definedName name="___tab11" localSheetId="19">#REF!</definedName>
    <definedName name="___tab11" localSheetId="20">#REF!</definedName>
    <definedName name="___tab11" localSheetId="21">#REF!</definedName>
    <definedName name="___tab11" localSheetId="22">#REF!</definedName>
    <definedName name="___tab11" localSheetId="24">#REF!</definedName>
    <definedName name="___tab11" localSheetId="25">#REF!</definedName>
    <definedName name="___tab11" localSheetId="37">#REF!</definedName>
    <definedName name="___tab11">#REF!</definedName>
    <definedName name="___tab12" localSheetId="7">#REF!</definedName>
    <definedName name="___tab12" localSheetId="8">#REF!</definedName>
    <definedName name="___tab12" localSheetId="9">#REF!</definedName>
    <definedName name="___tab12" localSheetId="10">#REF!</definedName>
    <definedName name="___tab12" localSheetId="12">#REF!</definedName>
    <definedName name="___tab12" localSheetId="16">#REF!</definedName>
    <definedName name="___tab12" localSheetId="18">#REF!</definedName>
    <definedName name="___tab12" localSheetId="19">#REF!</definedName>
    <definedName name="___tab12" localSheetId="20">#REF!</definedName>
    <definedName name="___tab12" localSheetId="21">#REF!</definedName>
    <definedName name="___tab12" localSheetId="22">#REF!</definedName>
    <definedName name="___tab12" localSheetId="24">#REF!</definedName>
    <definedName name="___tab12" localSheetId="25">#REF!</definedName>
    <definedName name="___tab12" localSheetId="37">#REF!</definedName>
    <definedName name="___tab12">#REF!</definedName>
    <definedName name="___tab13" localSheetId="7">#REF!</definedName>
    <definedName name="___tab13" localSheetId="8">#REF!</definedName>
    <definedName name="___tab13" localSheetId="9">#REF!</definedName>
    <definedName name="___tab13" localSheetId="10">#REF!</definedName>
    <definedName name="___tab13" localSheetId="12">#REF!</definedName>
    <definedName name="___tab13" localSheetId="16">#REF!</definedName>
    <definedName name="___tab13" localSheetId="18">#REF!</definedName>
    <definedName name="___tab13" localSheetId="19">#REF!</definedName>
    <definedName name="___tab13" localSheetId="20">#REF!</definedName>
    <definedName name="___tab13" localSheetId="21">#REF!</definedName>
    <definedName name="___tab13" localSheetId="22">#REF!</definedName>
    <definedName name="___tab13" localSheetId="24">#REF!</definedName>
    <definedName name="___tab13" localSheetId="25">#REF!</definedName>
    <definedName name="___tab13" localSheetId="37">#REF!</definedName>
    <definedName name="___tab13">#REF!</definedName>
    <definedName name="___tab14" localSheetId="7">#REF!</definedName>
    <definedName name="___tab14" localSheetId="8">#REF!</definedName>
    <definedName name="___tab14" localSheetId="9">#REF!</definedName>
    <definedName name="___tab14" localSheetId="10">#REF!</definedName>
    <definedName name="___tab14" localSheetId="12">#REF!</definedName>
    <definedName name="___tab14" localSheetId="16">#REF!</definedName>
    <definedName name="___tab14" localSheetId="18">#REF!</definedName>
    <definedName name="___tab14" localSheetId="19">#REF!</definedName>
    <definedName name="___tab14" localSheetId="20">#REF!</definedName>
    <definedName name="___tab14" localSheetId="21">#REF!</definedName>
    <definedName name="___tab14" localSheetId="22">#REF!</definedName>
    <definedName name="___tab14" localSheetId="24">#REF!</definedName>
    <definedName name="___tab14" localSheetId="25">#REF!</definedName>
    <definedName name="___tab14" localSheetId="37">#REF!</definedName>
    <definedName name="___tab14">#REF!</definedName>
    <definedName name="___tab15" localSheetId="7">#REF!</definedName>
    <definedName name="___tab15" localSheetId="8">#REF!</definedName>
    <definedName name="___tab15" localSheetId="9">#REF!</definedName>
    <definedName name="___tab15" localSheetId="10">#REF!</definedName>
    <definedName name="___tab15" localSheetId="12">#REF!</definedName>
    <definedName name="___tab15" localSheetId="16">#REF!</definedName>
    <definedName name="___tab15" localSheetId="18">#REF!</definedName>
    <definedName name="___tab15" localSheetId="19">#REF!</definedName>
    <definedName name="___tab15" localSheetId="20">#REF!</definedName>
    <definedName name="___tab15" localSheetId="21">#REF!</definedName>
    <definedName name="___tab15" localSheetId="22">#REF!</definedName>
    <definedName name="___tab15" localSheetId="24">#REF!</definedName>
    <definedName name="___tab15" localSheetId="25">#REF!</definedName>
    <definedName name="___tab15" localSheetId="37">#REF!</definedName>
    <definedName name="___tab15">#REF!</definedName>
    <definedName name="___tab16" localSheetId="7">#REF!</definedName>
    <definedName name="___tab16" localSheetId="8">#REF!</definedName>
    <definedName name="___tab16" localSheetId="9">#REF!</definedName>
    <definedName name="___tab16" localSheetId="10">#REF!</definedName>
    <definedName name="___tab16" localSheetId="12">#REF!</definedName>
    <definedName name="___tab16" localSheetId="16">#REF!</definedName>
    <definedName name="___tab16" localSheetId="18">#REF!</definedName>
    <definedName name="___tab16" localSheetId="19">#REF!</definedName>
    <definedName name="___tab16" localSheetId="20">#REF!</definedName>
    <definedName name="___tab16" localSheetId="21">#REF!</definedName>
    <definedName name="___tab16" localSheetId="22">#REF!</definedName>
    <definedName name="___tab16" localSheetId="24">#REF!</definedName>
    <definedName name="___tab16" localSheetId="25">#REF!</definedName>
    <definedName name="___tab16" localSheetId="37">#REF!</definedName>
    <definedName name="___tab16">#REF!</definedName>
    <definedName name="___tab17" localSheetId="7">#REF!</definedName>
    <definedName name="___tab17" localSheetId="8">#REF!</definedName>
    <definedName name="___tab17" localSheetId="9">#REF!</definedName>
    <definedName name="___tab17" localSheetId="10">#REF!</definedName>
    <definedName name="___tab17" localSheetId="12">#REF!</definedName>
    <definedName name="___tab17" localSheetId="16">#REF!</definedName>
    <definedName name="___tab17" localSheetId="18">#REF!</definedName>
    <definedName name="___tab17" localSheetId="19">#REF!</definedName>
    <definedName name="___tab17" localSheetId="20">#REF!</definedName>
    <definedName name="___tab17" localSheetId="21">#REF!</definedName>
    <definedName name="___tab17" localSheetId="22">#REF!</definedName>
    <definedName name="___tab17" localSheetId="24">#REF!</definedName>
    <definedName name="___tab17" localSheetId="25">#REF!</definedName>
    <definedName name="___tab17" localSheetId="37">#REF!</definedName>
    <definedName name="___tab17">#REF!</definedName>
    <definedName name="___tab18" localSheetId="7">#REF!</definedName>
    <definedName name="___tab18" localSheetId="8">#REF!</definedName>
    <definedName name="___tab18" localSheetId="9">#REF!</definedName>
    <definedName name="___tab18" localSheetId="10">#REF!</definedName>
    <definedName name="___tab18" localSheetId="12">#REF!</definedName>
    <definedName name="___tab18" localSheetId="16">#REF!</definedName>
    <definedName name="___tab18" localSheetId="18">#REF!</definedName>
    <definedName name="___tab18" localSheetId="19">#REF!</definedName>
    <definedName name="___tab18" localSheetId="20">#REF!</definedName>
    <definedName name="___tab18" localSheetId="21">#REF!</definedName>
    <definedName name="___tab18" localSheetId="22">#REF!</definedName>
    <definedName name="___tab18" localSheetId="24">#REF!</definedName>
    <definedName name="___tab18" localSheetId="25">#REF!</definedName>
    <definedName name="___tab18" localSheetId="37">#REF!</definedName>
    <definedName name="___tab18">#REF!</definedName>
    <definedName name="___tab19" localSheetId="7">#REF!</definedName>
    <definedName name="___tab19" localSheetId="8">#REF!</definedName>
    <definedName name="___tab19" localSheetId="9">#REF!</definedName>
    <definedName name="___tab19" localSheetId="10">#REF!</definedName>
    <definedName name="___tab19" localSheetId="12">#REF!</definedName>
    <definedName name="___tab19" localSheetId="16">#REF!</definedName>
    <definedName name="___tab19" localSheetId="18">#REF!</definedName>
    <definedName name="___tab19" localSheetId="19">#REF!</definedName>
    <definedName name="___tab19" localSheetId="20">#REF!</definedName>
    <definedName name="___tab19" localSheetId="21">#REF!</definedName>
    <definedName name="___tab19" localSheetId="22">#REF!</definedName>
    <definedName name="___tab19" localSheetId="24">#REF!</definedName>
    <definedName name="___tab19" localSheetId="25">#REF!</definedName>
    <definedName name="___tab19" localSheetId="37">#REF!</definedName>
    <definedName name="___tab19">#REF!</definedName>
    <definedName name="___tab2" localSheetId="7">#REF!</definedName>
    <definedName name="___tab2" localSheetId="8">#REF!</definedName>
    <definedName name="___tab2" localSheetId="9">#REF!</definedName>
    <definedName name="___tab2" localSheetId="10">#REF!</definedName>
    <definedName name="___tab2" localSheetId="12">#REF!</definedName>
    <definedName name="___tab2" localSheetId="16">#REF!</definedName>
    <definedName name="___tab2" localSheetId="18">#REF!</definedName>
    <definedName name="___tab2" localSheetId="19">#REF!</definedName>
    <definedName name="___tab2" localSheetId="20">#REF!</definedName>
    <definedName name="___tab2" localSheetId="21">#REF!</definedName>
    <definedName name="___tab2" localSheetId="22">#REF!</definedName>
    <definedName name="___tab2" localSheetId="24">#REF!</definedName>
    <definedName name="___tab2" localSheetId="25">#REF!</definedName>
    <definedName name="___tab2" localSheetId="37">#REF!</definedName>
    <definedName name="___tab2">#REF!</definedName>
    <definedName name="___tab20" localSheetId="7">#REF!</definedName>
    <definedName name="___tab20" localSheetId="8">#REF!</definedName>
    <definedName name="___tab20" localSheetId="9">#REF!</definedName>
    <definedName name="___tab20" localSheetId="10">#REF!</definedName>
    <definedName name="___tab20" localSheetId="12">#REF!</definedName>
    <definedName name="___tab20" localSheetId="16">#REF!</definedName>
    <definedName name="___tab20" localSheetId="18">#REF!</definedName>
    <definedName name="___tab20" localSheetId="19">#REF!</definedName>
    <definedName name="___tab20" localSheetId="20">#REF!</definedName>
    <definedName name="___tab20" localSheetId="21">#REF!</definedName>
    <definedName name="___tab20" localSheetId="22">#REF!</definedName>
    <definedName name="___tab20" localSheetId="24">#REF!</definedName>
    <definedName name="___tab20" localSheetId="25">#REF!</definedName>
    <definedName name="___tab20" localSheetId="37">#REF!</definedName>
    <definedName name="___tab20">#REF!</definedName>
    <definedName name="___tab21" localSheetId="7">#REF!</definedName>
    <definedName name="___tab21" localSheetId="8">#REF!</definedName>
    <definedName name="___tab21" localSheetId="9">#REF!</definedName>
    <definedName name="___tab21" localSheetId="10">#REF!</definedName>
    <definedName name="___tab21" localSheetId="12">#REF!</definedName>
    <definedName name="___tab21" localSheetId="16">#REF!</definedName>
    <definedName name="___tab21" localSheetId="18">#REF!</definedName>
    <definedName name="___tab21" localSheetId="19">#REF!</definedName>
    <definedName name="___tab21" localSheetId="20">#REF!</definedName>
    <definedName name="___tab21" localSheetId="21">#REF!</definedName>
    <definedName name="___tab21" localSheetId="22">#REF!</definedName>
    <definedName name="___tab21" localSheetId="24">#REF!</definedName>
    <definedName name="___tab21" localSheetId="25">#REF!</definedName>
    <definedName name="___tab21" localSheetId="37">#REF!</definedName>
    <definedName name="___tab21">#REF!</definedName>
    <definedName name="___tab22" localSheetId="7">#REF!</definedName>
    <definedName name="___tab22" localSheetId="8">#REF!</definedName>
    <definedName name="___tab22" localSheetId="9">#REF!</definedName>
    <definedName name="___tab22" localSheetId="10">#REF!</definedName>
    <definedName name="___tab22" localSheetId="12">#REF!</definedName>
    <definedName name="___tab22" localSheetId="16">#REF!</definedName>
    <definedName name="___tab22" localSheetId="18">#REF!</definedName>
    <definedName name="___tab22" localSheetId="19">#REF!</definedName>
    <definedName name="___tab22" localSheetId="20">#REF!</definedName>
    <definedName name="___tab22" localSheetId="21">#REF!</definedName>
    <definedName name="___tab22" localSheetId="22">#REF!</definedName>
    <definedName name="___tab22" localSheetId="24">#REF!</definedName>
    <definedName name="___tab22" localSheetId="25">#REF!</definedName>
    <definedName name="___tab22" localSheetId="37">#REF!</definedName>
    <definedName name="___tab22">#REF!</definedName>
    <definedName name="___tab23" localSheetId="7">#REF!</definedName>
    <definedName name="___tab23" localSheetId="8">#REF!</definedName>
    <definedName name="___tab23" localSheetId="9">#REF!</definedName>
    <definedName name="___tab23" localSheetId="10">#REF!</definedName>
    <definedName name="___tab23" localSheetId="12">#REF!</definedName>
    <definedName name="___tab23" localSheetId="16">#REF!</definedName>
    <definedName name="___tab23" localSheetId="18">#REF!</definedName>
    <definedName name="___tab23" localSheetId="19">#REF!</definedName>
    <definedName name="___tab23" localSheetId="20">#REF!</definedName>
    <definedName name="___tab23" localSheetId="21">#REF!</definedName>
    <definedName name="___tab23" localSheetId="22">#REF!</definedName>
    <definedName name="___tab23" localSheetId="24">#REF!</definedName>
    <definedName name="___tab23" localSheetId="25">#REF!</definedName>
    <definedName name="___tab23" localSheetId="37">#REF!</definedName>
    <definedName name="___tab23">#REF!</definedName>
    <definedName name="___tab24" localSheetId="7">#REF!</definedName>
    <definedName name="___tab24" localSheetId="8">#REF!</definedName>
    <definedName name="___tab24" localSheetId="9">#REF!</definedName>
    <definedName name="___tab24" localSheetId="10">#REF!</definedName>
    <definedName name="___tab24" localSheetId="12">#REF!</definedName>
    <definedName name="___tab24" localSheetId="16">#REF!</definedName>
    <definedName name="___tab24" localSheetId="18">#REF!</definedName>
    <definedName name="___tab24" localSheetId="19">#REF!</definedName>
    <definedName name="___tab24" localSheetId="20">#REF!</definedName>
    <definedName name="___tab24" localSheetId="21">#REF!</definedName>
    <definedName name="___tab24" localSheetId="22">#REF!</definedName>
    <definedName name="___tab24" localSheetId="24">#REF!</definedName>
    <definedName name="___tab24" localSheetId="25">#REF!</definedName>
    <definedName name="___tab24" localSheetId="37">#REF!</definedName>
    <definedName name="___tab24">#REF!</definedName>
    <definedName name="___tab25" localSheetId="7">#REF!</definedName>
    <definedName name="___tab25" localSheetId="8">#REF!</definedName>
    <definedName name="___tab25" localSheetId="9">#REF!</definedName>
    <definedName name="___tab25" localSheetId="10">#REF!</definedName>
    <definedName name="___tab25" localSheetId="12">#REF!</definedName>
    <definedName name="___tab25" localSheetId="16">#REF!</definedName>
    <definedName name="___tab25" localSheetId="18">#REF!</definedName>
    <definedName name="___tab25" localSheetId="19">#REF!</definedName>
    <definedName name="___tab25" localSheetId="20">#REF!</definedName>
    <definedName name="___tab25" localSheetId="21">#REF!</definedName>
    <definedName name="___tab25" localSheetId="22">#REF!</definedName>
    <definedName name="___tab25" localSheetId="24">#REF!</definedName>
    <definedName name="___tab25" localSheetId="25">#REF!</definedName>
    <definedName name="___tab25" localSheetId="37">#REF!</definedName>
    <definedName name="___tab25">#REF!</definedName>
    <definedName name="___tab26" localSheetId="7">#REF!</definedName>
    <definedName name="___tab26" localSheetId="8">#REF!</definedName>
    <definedName name="___tab26" localSheetId="9">#REF!</definedName>
    <definedName name="___tab26" localSheetId="10">#REF!</definedName>
    <definedName name="___tab26" localSheetId="12">#REF!</definedName>
    <definedName name="___tab26" localSheetId="16">#REF!</definedName>
    <definedName name="___tab26" localSheetId="18">#REF!</definedName>
    <definedName name="___tab26" localSheetId="19">#REF!</definedName>
    <definedName name="___tab26" localSheetId="20">#REF!</definedName>
    <definedName name="___tab26" localSheetId="21">#REF!</definedName>
    <definedName name="___tab26" localSheetId="22">#REF!</definedName>
    <definedName name="___tab26" localSheetId="24">#REF!</definedName>
    <definedName name="___tab26" localSheetId="25">#REF!</definedName>
    <definedName name="___tab26" localSheetId="37">#REF!</definedName>
    <definedName name="___tab26">#REF!</definedName>
    <definedName name="___tab27" localSheetId="7">#REF!</definedName>
    <definedName name="___tab27" localSheetId="8">#REF!</definedName>
    <definedName name="___tab27" localSheetId="9">#REF!</definedName>
    <definedName name="___tab27" localSheetId="10">#REF!</definedName>
    <definedName name="___tab27" localSheetId="12">#REF!</definedName>
    <definedName name="___tab27" localSheetId="16">#REF!</definedName>
    <definedName name="___tab27" localSheetId="18">#REF!</definedName>
    <definedName name="___tab27" localSheetId="19">#REF!</definedName>
    <definedName name="___tab27" localSheetId="20">#REF!</definedName>
    <definedName name="___tab27" localSheetId="21">#REF!</definedName>
    <definedName name="___tab27" localSheetId="22">#REF!</definedName>
    <definedName name="___tab27" localSheetId="24">#REF!</definedName>
    <definedName name="___tab27" localSheetId="25">#REF!</definedName>
    <definedName name="___tab27" localSheetId="37">#REF!</definedName>
    <definedName name="___tab27">#REF!</definedName>
    <definedName name="___tab28" localSheetId="7">#REF!</definedName>
    <definedName name="___tab28" localSheetId="8">#REF!</definedName>
    <definedName name="___tab28" localSheetId="9">#REF!</definedName>
    <definedName name="___tab28" localSheetId="10">#REF!</definedName>
    <definedName name="___tab28" localSheetId="12">#REF!</definedName>
    <definedName name="___tab28" localSheetId="16">#REF!</definedName>
    <definedName name="___tab28" localSheetId="18">#REF!</definedName>
    <definedName name="___tab28" localSheetId="19">#REF!</definedName>
    <definedName name="___tab28" localSheetId="20">#REF!</definedName>
    <definedName name="___tab28" localSheetId="21">#REF!</definedName>
    <definedName name="___tab28" localSheetId="22">#REF!</definedName>
    <definedName name="___tab28" localSheetId="24">#REF!</definedName>
    <definedName name="___tab28" localSheetId="25">#REF!</definedName>
    <definedName name="___tab28" localSheetId="37">#REF!</definedName>
    <definedName name="___tab28">#REF!</definedName>
    <definedName name="___tab29" localSheetId="7">#REF!</definedName>
    <definedName name="___tab29" localSheetId="8">#REF!</definedName>
    <definedName name="___tab29" localSheetId="9">#REF!</definedName>
    <definedName name="___tab29" localSheetId="10">#REF!</definedName>
    <definedName name="___tab29" localSheetId="12">#REF!</definedName>
    <definedName name="___tab29" localSheetId="16">#REF!</definedName>
    <definedName name="___tab29" localSheetId="18">#REF!</definedName>
    <definedName name="___tab29" localSheetId="19">#REF!</definedName>
    <definedName name="___tab29" localSheetId="20">#REF!</definedName>
    <definedName name="___tab29" localSheetId="21">#REF!</definedName>
    <definedName name="___tab29" localSheetId="22">#REF!</definedName>
    <definedName name="___tab29" localSheetId="24">#REF!</definedName>
    <definedName name="___tab29" localSheetId="25">#REF!</definedName>
    <definedName name="___tab29" localSheetId="37">#REF!</definedName>
    <definedName name="___tab29">#REF!</definedName>
    <definedName name="___tab3" localSheetId="7">#REF!</definedName>
    <definedName name="___tab3" localSheetId="8">#REF!</definedName>
    <definedName name="___tab3" localSheetId="9">#REF!</definedName>
    <definedName name="___tab3" localSheetId="10">#REF!</definedName>
    <definedName name="___tab3" localSheetId="12">#REF!</definedName>
    <definedName name="___tab3" localSheetId="16">#REF!</definedName>
    <definedName name="___tab3" localSheetId="18">#REF!</definedName>
    <definedName name="___tab3" localSheetId="19">#REF!</definedName>
    <definedName name="___tab3" localSheetId="20">#REF!</definedName>
    <definedName name="___tab3" localSheetId="21">#REF!</definedName>
    <definedName name="___tab3" localSheetId="22">#REF!</definedName>
    <definedName name="___tab3" localSheetId="24">#REF!</definedName>
    <definedName name="___tab3" localSheetId="25">#REF!</definedName>
    <definedName name="___tab3" localSheetId="37">#REF!</definedName>
    <definedName name="___tab3">#REF!</definedName>
    <definedName name="___tab30" localSheetId="7">#REF!</definedName>
    <definedName name="___tab30" localSheetId="8">#REF!</definedName>
    <definedName name="___tab30" localSheetId="9">#REF!</definedName>
    <definedName name="___tab30" localSheetId="10">#REF!</definedName>
    <definedName name="___tab30" localSheetId="12">#REF!</definedName>
    <definedName name="___tab30" localSheetId="16">#REF!</definedName>
    <definedName name="___tab30" localSheetId="18">#REF!</definedName>
    <definedName name="___tab30" localSheetId="19">#REF!</definedName>
    <definedName name="___tab30" localSheetId="20">#REF!</definedName>
    <definedName name="___tab30" localSheetId="21">#REF!</definedName>
    <definedName name="___tab30" localSheetId="22">#REF!</definedName>
    <definedName name="___tab30" localSheetId="24">#REF!</definedName>
    <definedName name="___tab30" localSheetId="25">#REF!</definedName>
    <definedName name="___tab30" localSheetId="37">#REF!</definedName>
    <definedName name="___tab30">#REF!</definedName>
    <definedName name="___tab31" localSheetId="7">#REF!</definedName>
    <definedName name="___tab31" localSheetId="8">#REF!</definedName>
    <definedName name="___tab31" localSheetId="9">#REF!</definedName>
    <definedName name="___tab31" localSheetId="10">#REF!</definedName>
    <definedName name="___tab31" localSheetId="12">#REF!</definedName>
    <definedName name="___tab31" localSheetId="16">#REF!</definedName>
    <definedName name="___tab31" localSheetId="18">#REF!</definedName>
    <definedName name="___tab31" localSheetId="19">#REF!</definedName>
    <definedName name="___tab31" localSheetId="20">#REF!</definedName>
    <definedName name="___tab31" localSheetId="21">#REF!</definedName>
    <definedName name="___tab31" localSheetId="22">#REF!</definedName>
    <definedName name="___tab31" localSheetId="24">#REF!</definedName>
    <definedName name="___tab31" localSheetId="25">#REF!</definedName>
    <definedName name="___tab31" localSheetId="37">#REF!</definedName>
    <definedName name="___tab31">#REF!</definedName>
    <definedName name="___tab32" localSheetId="7">#REF!</definedName>
    <definedName name="___tab32" localSheetId="8">#REF!</definedName>
    <definedName name="___tab32" localSheetId="9">#REF!</definedName>
    <definedName name="___tab32" localSheetId="10">#REF!</definedName>
    <definedName name="___tab32" localSheetId="12">#REF!</definedName>
    <definedName name="___tab32" localSheetId="16">#REF!</definedName>
    <definedName name="___tab32" localSheetId="18">#REF!</definedName>
    <definedName name="___tab32" localSheetId="19">#REF!</definedName>
    <definedName name="___tab32" localSheetId="20">#REF!</definedName>
    <definedName name="___tab32" localSheetId="21">#REF!</definedName>
    <definedName name="___tab32" localSheetId="22">#REF!</definedName>
    <definedName name="___tab32" localSheetId="24">#REF!</definedName>
    <definedName name="___tab32" localSheetId="25">#REF!</definedName>
    <definedName name="___tab32" localSheetId="37">#REF!</definedName>
    <definedName name="___tab32">#REF!</definedName>
    <definedName name="___tab33" localSheetId="7">#REF!</definedName>
    <definedName name="___tab33" localSheetId="8">#REF!</definedName>
    <definedName name="___tab33" localSheetId="9">#REF!</definedName>
    <definedName name="___tab33" localSheetId="10">#REF!</definedName>
    <definedName name="___tab33" localSheetId="12">#REF!</definedName>
    <definedName name="___tab33" localSheetId="16">#REF!</definedName>
    <definedName name="___tab33" localSheetId="18">#REF!</definedName>
    <definedName name="___tab33" localSheetId="19">#REF!</definedName>
    <definedName name="___tab33" localSheetId="20">#REF!</definedName>
    <definedName name="___tab33" localSheetId="21">#REF!</definedName>
    <definedName name="___tab33" localSheetId="22">#REF!</definedName>
    <definedName name="___tab33" localSheetId="24">#REF!</definedName>
    <definedName name="___tab33" localSheetId="25">#REF!</definedName>
    <definedName name="___tab33" localSheetId="37">#REF!</definedName>
    <definedName name="___tab33">#REF!</definedName>
    <definedName name="___tab4" localSheetId="7">#REF!</definedName>
    <definedName name="___tab4" localSheetId="8">#REF!</definedName>
    <definedName name="___tab4" localSheetId="9">#REF!</definedName>
    <definedName name="___tab4" localSheetId="10">#REF!</definedName>
    <definedName name="___tab4" localSheetId="12">#REF!</definedName>
    <definedName name="___tab4" localSheetId="16">#REF!</definedName>
    <definedName name="___tab4" localSheetId="18">#REF!</definedName>
    <definedName name="___tab4" localSheetId="19">#REF!</definedName>
    <definedName name="___tab4" localSheetId="20">#REF!</definedName>
    <definedName name="___tab4" localSheetId="21">#REF!</definedName>
    <definedName name="___tab4" localSheetId="22">#REF!</definedName>
    <definedName name="___tab4" localSheetId="24">#REF!</definedName>
    <definedName name="___tab4" localSheetId="25">#REF!</definedName>
    <definedName name="___tab4" localSheetId="37">#REF!</definedName>
    <definedName name="___tab4">#REF!</definedName>
    <definedName name="___tab5" localSheetId="7">#REF!</definedName>
    <definedName name="___tab5" localSheetId="8">#REF!</definedName>
    <definedName name="___tab5" localSheetId="9">#REF!</definedName>
    <definedName name="___tab5" localSheetId="10">#REF!</definedName>
    <definedName name="___tab5" localSheetId="12">#REF!</definedName>
    <definedName name="___tab5" localSheetId="16">#REF!</definedName>
    <definedName name="___tab5" localSheetId="18">#REF!</definedName>
    <definedName name="___tab5" localSheetId="19">#REF!</definedName>
    <definedName name="___tab5" localSheetId="20">#REF!</definedName>
    <definedName name="___tab5" localSheetId="21">#REF!</definedName>
    <definedName name="___tab5" localSheetId="22">#REF!</definedName>
    <definedName name="___tab5" localSheetId="24">#REF!</definedName>
    <definedName name="___tab5" localSheetId="25">#REF!</definedName>
    <definedName name="___tab5" localSheetId="37">#REF!</definedName>
    <definedName name="___tab5">#REF!</definedName>
    <definedName name="___tab6" localSheetId="7">#REF!</definedName>
    <definedName name="___tab6" localSheetId="8">#REF!</definedName>
    <definedName name="___tab6" localSheetId="9">#REF!</definedName>
    <definedName name="___tab6" localSheetId="10">#REF!</definedName>
    <definedName name="___tab6" localSheetId="12">#REF!</definedName>
    <definedName name="___tab6" localSheetId="16">#REF!</definedName>
    <definedName name="___tab6" localSheetId="18">#REF!</definedName>
    <definedName name="___tab6" localSheetId="19">#REF!</definedName>
    <definedName name="___tab6" localSheetId="20">#REF!</definedName>
    <definedName name="___tab6" localSheetId="21">#REF!</definedName>
    <definedName name="___tab6" localSheetId="22">#REF!</definedName>
    <definedName name="___tab6" localSheetId="24">#REF!</definedName>
    <definedName name="___tab6" localSheetId="25">#REF!</definedName>
    <definedName name="___tab6" localSheetId="37">#REF!</definedName>
    <definedName name="___tab6">#REF!</definedName>
    <definedName name="___tab7" localSheetId="7">#REF!</definedName>
    <definedName name="___tab7" localSheetId="8">#REF!</definedName>
    <definedName name="___tab7" localSheetId="9">#REF!</definedName>
    <definedName name="___tab7" localSheetId="10">#REF!</definedName>
    <definedName name="___tab7" localSheetId="12">#REF!</definedName>
    <definedName name="___tab7" localSheetId="16">#REF!</definedName>
    <definedName name="___tab7" localSheetId="18">#REF!</definedName>
    <definedName name="___tab7" localSheetId="19">#REF!</definedName>
    <definedName name="___tab7" localSheetId="20">#REF!</definedName>
    <definedName name="___tab7" localSheetId="21">#REF!</definedName>
    <definedName name="___tab7" localSheetId="22">#REF!</definedName>
    <definedName name="___tab7" localSheetId="24">#REF!</definedName>
    <definedName name="___tab7" localSheetId="25">#REF!</definedName>
    <definedName name="___tab7" localSheetId="37">#REF!</definedName>
    <definedName name="___tab7">#REF!</definedName>
    <definedName name="___tab8" localSheetId="7">#REF!</definedName>
    <definedName name="___tab8" localSheetId="8">#REF!</definedName>
    <definedName name="___tab8" localSheetId="9">#REF!</definedName>
    <definedName name="___tab8" localSheetId="10">#REF!</definedName>
    <definedName name="___tab8" localSheetId="12">#REF!</definedName>
    <definedName name="___tab8" localSheetId="16">#REF!</definedName>
    <definedName name="___tab8" localSheetId="18">#REF!</definedName>
    <definedName name="___tab8" localSheetId="19">#REF!</definedName>
    <definedName name="___tab8" localSheetId="20">#REF!</definedName>
    <definedName name="___tab8" localSheetId="21">#REF!</definedName>
    <definedName name="___tab8" localSheetId="22">#REF!</definedName>
    <definedName name="___tab8" localSheetId="24">#REF!</definedName>
    <definedName name="___tab8" localSheetId="25">#REF!</definedName>
    <definedName name="___tab8" localSheetId="37">#REF!</definedName>
    <definedName name="___tab8">#REF!</definedName>
    <definedName name="___tab9" localSheetId="7">[1]Assumptions!#REF!</definedName>
    <definedName name="___tab9" localSheetId="8">[1]Assumptions!#REF!</definedName>
    <definedName name="___tab9" localSheetId="9">[1]Assumptions!#REF!</definedName>
    <definedName name="___tab9" localSheetId="10">[1]Assumptions!#REF!</definedName>
    <definedName name="___tab9" localSheetId="12">[1]Assumptions!#REF!</definedName>
    <definedName name="___tab9" localSheetId="16">[1]Assumptions!#REF!</definedName>
    <definedName name="___tab9" localSheetId="18">[1]Assumptions!#REF!</definedName>
    <definedName name="___tab9" localSheetId="19">[1]Assumptions!#REF!</definedName>
    <definedName name="___tab9" localSheetId="20">[1]Assumptions!#REF!</definedName>
    <definedName name="___tab9" localSheetId="21">[1]Assumptions!#REF!</definedName>
    <definedName name="___tab9" localSheetId="22">[1]Assumptions!#REF!</definedName>
    <definedName name="___tab9" localSheetId="24">[1]Assumptions!#REF!</definedName>
    <definedName name="___tab9" localSheetId="25">[1]Assumptions!#REF!</definedName>
    <definedName name="___tab9" localSheetId="37">[1]Assumptions!#REF!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localSheetId="7" hidden="1">'[6]DAILY from archive'!#REF!</definedName>
    <definedName name="__123Graph_A" localSheetId="8" hidden="1">'[6]DAILY from archive'!#REF!</definedName>
    <definedName name="__123Graph_A" localSheetId="9" hidden="1">'[6]DAILY from archive'!#REF!</definedName>
    <definedName name="__123Graph_A" localSheetId="10" hidden="1">'[6]DAILY from archive'!#REF!</definedName>
    <definedName name="__123Graph_A" localSheetId="12" hidden="1">'[6]DAILY from archive'!#REF!</definedName>
    <definedName name="__123Graph_A" localSheetId="16" hidden="1">'[6]DAILY from archive'!#REF!</definedName>
    <definedName name="__123Graph_A" localSheetId="18" hidden="1">'[6]DAILY from archive'!#REF!</definedName>
    <definedName name="__123Graph_A" localSheetId="19" hidden="1">'[6]DAILY from archive'!#REF!</definedName>
    <definedName name="__123Graph_A" localSheetId="20" hidden="1">'[6]DAILY from archive'!#REF!</definedName>
    <definedName name="__123Graph_A" localSheetId="21" hidden="1">'[6]DAILY from archive'!#REF!</definedName>
    <definedName name="__123Graph_A" localSheetId="22" hidden="1">'[6]DAILY from archive'!#REF!</definedName>
    <definedName name="__123Graph_A" localSheetId="24" hidden="1">'[6]DAILY from archive'!#REF!</definedName>
    <definedName name="__123Graph_A" localSheetId="25" hidden="1">'[6]DAILY from archive'!#REF!</definedName>
    <definedName name="__123Graph_A" localSheetId="37" hidden="1">'[6]DAILY from archive'!#REF!</definedName>
    <definedName name="__123Graph_A" hidden="1">'[6]DAILY from archive'!#REF!</definedName>
    <definedName name="__123Graph_AADVANCE" localSheetId="7" hidden="1">#REF!</definedName>
    <definedName name="__123Graph_AADVANCE" localSheetId="8" hidden="1">#REF!</definedName>
    <definedName name="__123Graph_AADVANCE" localSheetId="9" hidden="1">#REF!</definedName>
    <definedName name="__123Graph_AADVANCE" localSheetId="10" hidden="1">#REF!</definedName>
    <definedName name="__123Graph_AADVANCE" localSheetId="12" hidden="1">#REF!</definedName>
    <definedName name="__123Graph_AADVANCE" localSheetId="16" hidden="1">#REF!</definedName>
    <definedName name="__123Graph_AADVANCE" localSheetId="18" hidden="1">#REF!</definedName>
    <definedName name="__123Graph_AADVANCE" localSheetId="19" hidden="1">#REF!</definedName>
    <definedName name="__123Graph_AADVANCE" localSheetId="20" hidden="1">#REF!</definedName>
    <definedName name="__123Graph_AADVANCE" localSheetId="21" hidden="1">#REF!</definedName>
    <definedName name="__123Graph_AADVANCE" localSheetId="22" hidden="1">#REF!</definedName>
    <definedName name="__123Graph_AADVANCE" localSheetId="24" hidden="1">#REF!</definedName>
    <definedName name="__123Graph_AADVANCE" localSheetId="25" hidden="1">#REF!</definedName>
    <definedName name="__123Graph_AADVANCE" localSheetId="37" hidden="1">#REF!</definedName>
    <definedName name="__123Graph_AADVANCE" hidden="1">#REF!</definedName>
    <definedName name="__123Graph_ACUMCHANGE" localSheetId="7" hidden="1">'[7]DAILY from archive'!#REF!</definedName>
    <definedName name="__123Graph_ACUMCHANGE" localSheetId="8" hidden="1">'[7]DAILY from archive'!#REF!</definedName>
    <definedName name="__123Graph_ACUMCHANGE" localSheetId="9" hidden="1">'[7]DAILY from archive'!#REF!</definedName>
    <definedName name="__123Graph_ACUMCHANGE" localSheetId="10" hidden="1">'[7]DAILY from archive'!#REF!</definedName>
    <definedName name="__123Graph_ACUMCHANGE" localSheetId="12" hidden="1">'[7]DAILY from archive'!#REF!</definedName>
    <definedName name="__123Graph_ACUMCHANGE" localSheetId="16" hidden="1">'[7]DAILY from archive'!#REF!</definedName>
    <definedName name="__123Graph_ACUMCHANGE" localSheetId="18" hidden="1">'[7]DAILY from archive'!#REF!</definedName>
    <definedName name="__123Graph_ACUMCHANGE" localSheetId="19" hidden="1">'[7]DAILY from archive'!#REF!</definedName>
    <definedName name="__123Graph_ACUMCHANGE" localSheetId="20" hidden="1">'[7]DAILY from archive'!#REF!</definedName>
    <definedName name="__123Graph_ACUMCHANGE" localSheetId="21" hidden="1">'[7]DAILY from archive'!#REF!</definedName>
    <definedName name="__123Graph_ACUMCHANGE" localSheetId="22" hidden="1">'[7]DAILY from archive'!#REF!</definedName>
    <definedName name="__123Graph_ACUMCHANGE" localSheetId="24" hidden="1">'[7]DAILY from archive'!#REF!</definedName>
    <definedName name="__123Graph_ACUMCHANGE" localSheetId="25" hidden="1">'[7]DAILY from archive'!#REF!</definedName>
    <definedName name="__123Graph_ACUMCHANGE" localSheetId="37" hidden="1">'[7]DAILY from archive'!#REF!</definedName>
    <definedName name="__123Graph_ACUMCHANGE" hidden="1">'[7]DAILY from archive'!#REF!</definedName>
    <definedName name="__123Graph_ADAILYEXR" hidden="1">'[7]DAILY from archive'!$J$177:$J$332</definedName>
    <definedName name="__123Graph_ADAILYRATE" localSheetId="7" hidden="1">'[7]DAILY from archive'!#REF!</definedName>
    <definedName name="__123Graph_ADAILYRATE" localSheetId="8" hidden="1">'[7]DAILY from archive'!#REF!</definedName>
    <definedName name="__123Graph_ADAILYRATE" localSheetId="9" hidden="1">'[7]DAILY from archive'!#REF!</definedName>
    <definedName name="__123Graph_ADAILYRATE" localSheetId="10" hidden="1">'[7]DAILY from archive'!#REF!</definedName>
    <definedName name="__123Graph_ADAILYRATE" localSheetId="12" hidden="1">'[7]DAILY from archive'!#REF!</definedName>
    <definedName name="__123Graph_ADAILYRATE" localSheetId="16" hidden="1">'[7]DAILY from archive'!#REF!</definedName>
    <definedName name="__123Graph_ADAILYRATE" localSheetId="18" hidden="1">'[7]DAILY from archive'!#REF!</definedName>
    <definedName name="__123Graph_ADAILYRATE" localSheetId="19" hidden="1">'[7]DAILY from archive'!#REF!</definedName>
    <definedName name="__123Graph_ADAILYRATE" localSheetId="20" hidden="1">'[7]DAILY from archive'!#REF!</definedName>
    <definedName name="__123Graph_ADAILYRATE" localSheetId="21" hidden="1">'[7]DAILY from archive'!#REF!</definedName>
    <definedName name="__123Graph_ADAILYRATE" localSheetId="22" hidden="1">'[7]DAILY from archive'!#REF!</definedName>
    <definedName name="__123Graph_ADAILYRATE" localSheetId="24" hidden="1">'[7]DAILY from archive'!#REF!</definedName>
    <definedName name="__123Graph_ADAILYRATE" localSheetId="25" hidden="1">'[7]DAILY from archive'!#REF!</definedName>
    <definedName name="__123Graph_ADAILYRATE" localSheetId="37" hidden="1">'[7]DAILY from archive'!#REF!</definedName>
    <definedName name="__123Graph_ADAILYRATE" hidden="1">'[7]DAILY from archive'!#REF!</definedName>
    <definedName name="__123Graph_AGRAPH1" localSheetId="7" hidden="1">[8]M!#REF!</definedName>
    <definedName name="__123Graph_AGRAPH1" localSheetId="8" hidden="1">[8]M!#REF!</definedName>
    <definedName name="__123Graph_AGRAPH1" localSheetId="9" hidden="1">[8]M!#REF!</definedName>
    <definedName name="__123Graph_AGRAPH1" localSheetId="10" hidden="1">[8]M!#REF!</definedName>
    <definedName name="__123Graph_AGRAPH1" localSheetId="12" hidden="1">[8]M!#REF!</definedName>
    <definedName name="__123Graph_AGRAPH1" localSheetId="16" hidden="1">[8]M!#REF!</definedName>
    <definedName name="__123Graph_AGRAPH1" localSheetId="18" hidden="1">[8]M!#REF!</definedName>
    <definedName name="__123Graph_AGRAPH1" localSheetId="19" hidden="1">[8]M!#REF!</definedName>
    <definedName name="__123Graph_AGRAPH1" localSheetId="20" hidden="1">[8]M!#REF!</definedName>
    <definedName name="__123Graph_AGRAPH1" localSheetId="21" hidden="1">[8]M!#REF!</definedName>
    <definedName name="__123Graph_AGRAPH1" localSheetId="22" hidden="1">[8]M!#REF!</definedName>
    <definedName name="__123Graph_AGRAPH1" localSheetId="24" hidden="1">[8]M!#REF!</definedName>
    <definedName name="__123Graph_AGRAPH1" localSheetId="25" hidden="1">[8]M!#REF!</definedName>
    <definedName name="__123Graph_AGRAPH1" localSheetId="37" hidden="1">[8]M!#REF!</definedName>
    <definedName name="__123Graph_AGRAPH1" hidden="1">[8]M!#REF!</definedName>
    <definedName name="__123Graph_AGRAPH2" localSheetId="7" hidden="1">[8]M!#REF!</definedName>
    <definedName name="__123Graph_AGRAPH2" localSheetId="8" hidden="1">[8]M!#REF!</definedName>
    <definedName name="__123Graph_AGRAPH2" localSheetId="9" hidden="1">[8]M!#REF!</definedName>
    <definedName name="__123Graph_AGRAPH2" localSheetId="10" hidden="1">[8]M!#REF!</definedName>
    <definedName name="__123Graph_AGRAPH2" localSheetId="12" hidden="1">[8]M!#REF!</definedName>
    <definedName name="__123Graph_AGRAPH2" localSheetId="16" hidden="1">[8]M!#REF!</definedName>
    <definedName name="__123Graph_AGRAPH2" localSheetId="18" hidden="1">[8]M!#REF!</definedName>
    <definedName name="__123Graph_AGRAPH2" localSheetId="19" hidden="1">[8]M!#REF!</definedName>
    <definedName name="__123Graph_AGRAPH2" localSheetId="20" hidden="1">[8]M!#REF!</definedName>
    <definedName name="__123Graph_AGRAPH2" localSheetId="21" hidden="1">[8]M!#REF!</definedName>
    <definedName name="__123Graph_AGRAPH2" localSheetId="22" hidden="1">[8]M!#REF!</definedName>
    <definedName name="__123Graph_AGRAPH2" localSheetId="24" hidden="1">[8]M!#REF!</definedName>
    <definedName name="__123Graph_AGRAPH2" localSheetId="25" hidden="1">[8]M!#REF!</definedName>
    <definedName name="__123Graph_AGRAPH2" localSheetId="37" hidden="1">[8]M!#REF!</definedName>
    <definedName name="__123Graph_AGRAPH2" hidden="1">[8]M!#REF!</definedName>
    <definedName name="__123Graph_AGRAPH3" localSheetId="7" hidden="1">[8]M!#REF!</definedName>
    <definedName name="__123Graph_AGRAPH3" localSheetId="8" hidden="1">[8]M!#REF!</definedName>
    <definedName name="__123Graph_AGRAPH3" localSheetId="9" hidden="1">[8]M!#REF!</definedName>
    <definedName name="__123Graph_AGRAPH3" localSheetId="10" hidden="1">[8]M!#REF!</definedName>
    <definedName name="__123Graph_AGRAPH3" localSheetId="12" hidden="1">[8]M!#REF!</definedName>
    <definedName name="__123Graph_AGRAPH3" localSheetId="16" hidden="1">[8]M!#REF!</definedName>
    <definedName name="__123Graph_AGRAPH3" localSheetId="18" hidden="1">[8]M!#REF!</definedName>
    <definedName name="__123Graph_AGRAPH3" localSheetId="19" hidden="1">[8]M!#REF!</definedName>
    <definedName name="__123Graph_AGRAPH3" localSheetId="20" hidden="1">[8]M!#REF!</definedName>
    <definedName name="__123Graph_AGRAPH3" localSheetId="21" hidden="1">[8]M!#REF!</definedName>
    <definedName name="__123Graph_AGRAPH3" localSheetId="22" hidden="1">[8]M!#REF!</definedName>
    <definedName name="__123Graph_AGRAPH3" localSheetId="24" hidden="1">[8]M!#REF!</definedName>
    <definedName name="__123Graph_AGRAPH3" localSheetId="25" hidden="1">[8]M!#REF!</definedName>
    <definedName name="__123Graph_AGRAPH3" localSheetId="37" hidden="1">[8]M!#REF!</definedName>
    <definedName name="__123Graph_AGRAPH3" hidden="1">[8]M!#REF!</definedName>
    <definedName name="__123Graph_AIBRD_LEND" hidden="1">[9]WB!$Q$13:$AK$13</definedName>
    <definedName name="__123Graph_APIPELINE" hidden="1">[9]BoP!$U$359:$AQ$359</definedName>
    <definedName name="__123Graph_AREER" localSheetId="7" hidden="1">[9]ER!#REF!</definedName>
    <definedName name="__123Graph_AREER" localSheetId="8" hidden="1">[9]ER!#REF!</definedName>
    <definedName name="__123Graph_AREER" localSheetId="9" hidden="1">[9]ER!#REF!</definedName>
    <definedName name="__123Graph_AREER" localSheetId="10" hidden="1">[9]ER!#REF!</definedName>
    <definedName name="__123Graph_AREER" localSheetId="12" hidden="1">[9]ER!#REF!</definedName>
    <definedName name="__123Graph_AREER" localSheetId="16" hidden="1">[9]ER!#REF!</definedName>
    <definedName name="__123Graph_AREER" localSheetId="18" hidden="1">[9]ER!#REF!</definedName>
    <definedName name="__123Graph_AREER" localSheetId="19" hidden="1">[9]ER!#REF!</definedName>
    <definedName name="__123Graph_AREER" localSheetId="20" hidden="1">[9]ER!#REF!</definedName>
    <definedName name="__123Graph_AREER" localSheetId="21" hidden="1">[9]ER!#REF!</definedName>
    <definedName name="__123Graph_AREER" localSheetId="22" hidden="1">[9]ER!#REF!</definedName>
    <definedName name="__123Graph_AREER" localSheetId="24" hidden="1">[9]ER!#REF!</definedName>
    <definedName name="__123Graph_AREER" localSheetId="25" hidden="1">[9]ER!#REF!</definedName>
    <definedName name="__123Graph_AREER" localSheetId="37" hidden="1">[9]ER!#REF!</definedName>
    <definedName name="__123Graph_AREER" hidden="1">[9]ER!#REF!</definedName>
    <definedName name="__123Graph_ARESERVES" hidden="1">[10]NFA!$AX$73:$BZ$73</definedName>
    <definedName name="__123Graph_B" localSheetId="7" hidden="1">[11]revagtrim!#REF!</definedName>
    <definedName name="__123Graph_B" localSheetId="8" hidden="1">[11]revagtrim!#REF!</definedName>
    <definedName name="__123Graph_B" localSheetId="9" hidden="1">[11]revagtrim!#REF!</definedName>
    <definedName name="__123Graph_B" localSheetId="10" hidden="1">[11]revagtrim!#REF!</definedName>
    <definedName name="__123Graph_B" localSheetId="12" hidden="1">[11]revagtrim!#REF!</definedName>
    <definedName name="__123Graph_B" localSheetId="16" hidden="1">[11]revagtrim!#REF!</definedName>
    <definedName name="__123Graph_B" localSheetId="18" hidden="1">[11]revagtrim!#REF!</definedName>
    <definedName name="__123Graph_B" localSheetId="19" hidden="1">[11]revagtrim!#REF!</definedName>
    <definedName name="__123Graph_B" localSheetId="20" hidden="1">[11]revagtrim!#REF!</definedName>
    <definedName name="__123Graph_B" localSheetId="21" hidden="1">[11]revagtrim!#REF!</definedName>
    <definedName name="__123Graph_B" localSheetId="22" hidden="1">[11]revagtrim!#REF!</definedName>
    <definedName name="__123Graph_B" localSheetId="24" hidden="1">[11]revagtrim!#REF!</definedName>
    <definedName name="__123Graph_B" localSheetId="25" hidden="1">[11]revagtrim!#REF!</definedName>
    <definedName name="__123Graph_B" localSheetId="37" hidden="1">[11]revagtrim!#REF!</definedName>
    <definedName name="__123Graph_B" hidden="1">[11]revagtrim!#REF!</definedName>
    <definedName name="__123Graph_BCUMCHANGE" localSheetId="7" hidden="1">'[7]DAILY from archive'!#REF!</definedName>
    <definedName name="__123Graph_BCUMCHANGE" localSheetId="8" hidden="1">'[7]DAILY from archive'!#REF!</definedName>
    <definedName name="__123Graph_BCUMCHANGE" localSheetId="9" hidden="1">'[7]DAILY from archive'!#REF!</definedName>
    <definedName name="__123Graph_BCUMCHANGE" localSheetId="10" hidden="1">'[7]DAILY from archive'!#REF!</definedName>
    <definedName name="__123Graph_BCUMCHANGE" localSheetId="12" hidden="1">'[7]DAILY from archive'!#REF!</definedName>
    <definedName name="__123Graph_BCUMCHANGE" localSheetId="16" hidden="1">'[7]DAILY from archive'!#REF!</definedName>
    <definedName name="__123Graph_BCUMCHANGE" localSheetId="18" hidden="1">'[7]DAILY from archive'!#REF!</definedName>
    <definedName name="__123Graph_BCUMCHANGE" localSheetId="19" hidden="1">'[7]DAILY from archive'!#REF!</definedName>
    <definedName name="__123Graph_BCUMCHANGE" localSheetId="20" hidden="1">'[7]DAILY from archive'!#REF!</definedName>
    <definedName name="__123Graph_BCUMCHANGE" localSheetId="21" hidden="1">'[7]DAILY from archive'!#REF!</definedName>
    <definedName name="__123Graph_BCUMCHANGE" localSheetId="22" hidden="1">'[7]DAILY from archive'!#REF!</definedName>
    <definedName name="__123Graph_BCUMCHANGE" localSheetId="24" hidden="1">'[7]DAILY from archive'!#REF!</definedName>
    <definedName name="__123Graph_BCUMCHANGE" localSheetId="25" hidden="1">'[7]DAILY from archive'!#REF!</definedName>
    <definedName name="__123Graph_BCUMCHANGE" localSheetId="37" hidden="1">'[7]DAILY from archive'!#REF!</definedName>
    <definedName name="__123Graph_BCUMCHANGE" hidden="1">'[7]DAILY from archive'!#REF!</definedName>
    <definedName name="__123Graph_BDAILYEXR" localSheetId="7" hidden="1">'[7]DAILY from archive'!#REF!</definedName>
    <definedName name="__123Graph_BDAILYEXR" localSheetId="8" hidden="1">'[7]DAILY from archive'!#REF!</definedName>
    <definedName name="__123Graph_BDAILYEXR" localSheetId="9" hidden="1">'[7]DAILY from archive'!#REF!</definedName>
    <definedName name="__123Graph_BDAILYEXR" localSheetId="10" hidden="1">'[7]DAILY from archive'!#REF!</definedName>
    <definedName name="__123Graph_BDAILYEXR" localSheetId="12" hidden="1">'[7]DAILY from archive'!#REF!</definedName>
    <definedName name="__123Graph_BDAILYEXR" localSheetId="16" hidden="1">'[7]DAILY from archive'!#REF!</definedName>
    <definedName name="__123Graph_BDAILYEXR" localSheetId="18" hidden="1">'[7]DAILY from archive'!#REF!</definedName>
    <definedName name="__123Graph_BDAILYEXR" localSheetId="19" hidden="1">'[7]DAILY from archive'!#REF!</definedName>
    <definedName name="__123Graph_BDAILYEXR" localSheetId="20" hidden="1">'[7]DAILY from archive'!#REF!</definedName>
    <definedName name="__123Graph_BDAILYEXR" localSheetId="21" hidden="1">'[7]DAILY from archive'!#REF!</definedName>
    <definedName name="__123Graph_BDAILYEXR" localSheetId="22" hidden="1">'[7]DAILY from archive'!#REF!</definedName>
    <definedName name="__123Graph_BDAILYEXR" localSheetId="24" hidden="1">'[7]DAILY from archive'!#REF!</definedName>
    <definedName name="__123Graph_BDAILYEXR" localSheetId="25" hidden="1">'[7]DAILY from archive'!#REF!</definedName>
    <definedName name="__123Graph_BDAILYEXR" localSheetId="37" hidden="1">'[7]DAILY from archive'!#REF!</definedName>
    <definedName name="__123Graph_BDAILYEXR" hidden="1">'[7]DAILY from archive'!#REF!</definedName>
    <definedName name="__123Graph_BDAILYRATE" localSheetId="7" hidden="1">'[7]DAILY from archive'!#REF!</definedName>
    <definedName name="__123Graph_BDAILYRATE" localSheetId="8" hidden="1">'[7]DAILY from archive'!#REF!</definedName>
    <definedName name="__123Graph_BDAILYRATE" localSheetId="9" hidden="1">'[7]DAILY from archive'!#REF!</definedName>
    <definedName name="__123Graph_BDAILYRATE" localSheetId="10" hidden="1">'[7]DAILY from archive'!#REF!</definedName>
    <definedName name="__123Graph_BDAILYRATE" localSheetId="12" hidden="1">'[7]DAILY from archive'!#REF!</definedName>
    <definedName name="__123Graph_BDAILYRATE" localSheetId="16" hidden="1">'[7]DAILY from archive'!#REF!</definedName>
    <definedName name="__123Graph_BDAILYRATE" localSheetId="18" hidden="1">'[7]DAILY from archive'!#REF!</definedName>
    <definedName name="__123Graph_BDAILYRATE" localSheetId="19" hidden="1">'[7]DAILY from archive'!#REF!</definedName>
    <definedName name="__123Graph_BDAILYRATE" localSheetId="20" hidden="1">'[7]DAILY from archive'!#REF!</definedName>
    <definedName name="__123Graph_BDAILYRATE" localSheetId="21" hidden="1">'[7]DAILY from archive'!#REF!</definedName>
    <definedName name="__123Graph_BDAILYRATE" localSheetId="22" hidden="1">'[7]DAILY from archive'!#REF!</definedName>
    <definedName name="__123Graph_BDAILYRATE" localSheetId="24" hidden="1">'[7]DAILY from archive'!#REF!</definedName>
    <definedName name="__123Graph_BDAILYRATE" localSheetId="25" hidden="1">'[7]DAILY from archive'!#REF!</definedName>
    <definedName name="__123Graph_BDAILYRATE" localSheetId="37"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localSheetId="7" hidden="1">[9]ER!#REF!</definedName>
    <definedName name="__123Graph_BREER" localSheetId="8" hidden="1">[9]ER!#REF!</definedName>
    <definedName name="__123Graph_BREER" localSheetId="9" hidden="1">[9]ER!#REF!</definedName>
    <definedName name="__123Graph_BREER" localSheetId="10" hidden="1">[9]ER!#REF!</definedName>
    <definedName name="__123Graph_BREER" localSheetId="12" hidden="1">[9]ER!#REF!</definedName>
    <definedName name="__123Graph_BREER" localSheetId="16" hidden="1">[9]ER!#REF!</definedName>
    <definedName name="__123Graph_BREER" localSheetId="18" hidden="1">[9]ER!#REF!</definedName>
    <definedName name="__123Graph_BREER" localSheetId="19" hidden="1">[9]ER!#REF!</definedName>
    <definedName name="__123Graph_BREER" localSheetId="20" hidden="1">[9]ER!#REF!</definedName>
    <definedName name="__123Graph_BREER" localSheetId="21" hidden="1">[9]ER!#REF!</definedName>
    <definedName name="__123Graph_BREER" localSheetId="22" hidden="1">[9]ER!#REF!</definedName>
    <definedName name="__123Graph_BREER" localSheetId="24" hidden="1">[9]ER!#REF!</definedName>
    <definedName name="__123Graph_BREER" localSheetId="25" hidden="1">[9]ER!#REF!</definedName>
    <definedName name="__123Graph_BREER" localSheetId="37" hidden="1">[9]ER!#REF!</definedName>
    <definedName name="__123Graph_BREER" hidden="1">[9]ER!#REF!</definedName>
    <definedName name="__123Graph_BRESERVES" hidden="1">[10]NFA!$AX$74:$BZ$74</definedName>
    <definedName name="__123Graph_C" localSheetId="7" hidden="1">[11]revagtrim!#REF!</definedName>
    <definedName name="__123Graph_C" localSheetId="8" hidden="1">[11]revagtrim!#REF!</definedName>
    <definedName name="__123Graph_C" localSheetId="9" hidden="1">[11]revagtrim!#REF!</definedName>
    <definedName name="__123Graph_C" localSheetId="10" hidden="1">[11]revagtrim!#REF!</definedName>
    <definedName name="__123Graph_C" localSheetId="12" hidden="1">[11]revagtrim!#REF!</definedName>
    <definedName name="__123Graph_C" localSheetId="16" hidden="1">[11]revagtrim!#REF!</definedName>
    <definedName name="__123Graph_C" localSheetId="18" hidden="1">[11]revagtrim!#REF!</definedName>
    <definedName name="__123Graph_C" localSheetId="19" hidden="1">[11]revagtrim!#REF!</definedName>
    <definedName name="__123Graph_C" localSheetId="20" hidden="1">[11]revagtrim!#REF!</definedName>
    <definedName name="__123Graph_C" localSheetId="21" hidden="1">[11]revagtrim!#REF!</definedName>
    <definedName name="__123Graph_C" localSheetId="22" hidden="1">[11]revagtrim!#REF!</definedName>
    <definedName name="__123Graph_C" localSheetId="24" hidden="1">[11]revagtrim!#REF!</definedName>
    <definedName name="__123Graph_C" localSheetId="25" hidden="1">[11]revagtrim!#REF!</definedName>
    <definedName name="__123Graph_C" localSheetId="37" hidden="1">[11]revagtrim!#REF!</definedName>
    <definedName name="__123Graph_C" hidden="1">[11]revagtrim!#REF!</definedName>
    <definedName name="__123Graph_CDAILYEXR" localSheetId="7" hidden="1">'[7]DAILY from archive'!#REF!</definedName>
    <definedName name="__123Graph_CDAILYEXR" localSheetId="8" hidden="1">'[7]DAILY from archive'!#REF!</definedName>
    <definedName name="__123Graph_CDAILYEXR" localSheetId="9" hidden="1">'[7]DAILY from archive'!#REF!</definedName>
    <definedName name="__123Graph_CDAILYEXR" localSheetId="10" hidden="1">'[7]DAILY from archive'!#REF!</definedName>
    <definedName name="__123Graph_CDAILYEXR" localSheetId="12" hidden="1">'[7]DAILY from archive'!#REF!</definedName>
    <definedName name="__123Graph_CDAILYEXR" localSheetId="16" hidden="1">'[7]DAILY from archive'!#REF!</definedName>
    <definedName name="__123Graph_CDAILYEXR" localSheetId="18" hidden="1">'[7]DAILY from archive'!#REF!</definedName>
    <definedName name="__123Graph_CDAILYEXR" localSheetId="19" hidden="1">'[7]DAILY from archive'!#REF!</definedName>
    <definedName name="__123Graph_CDAILYEXR" localSheetId="20" hidden="1">'[7]DAILY from archive'!#REF!</definedName>
    <definedName name="__123Graph_CDAILYEXR" localSheetId="21" hidden="1">'[7]DAILY from archive'!#REF!</definedName>
    <definedName name="__123Graph_CDAILYEXR" localSheetId="22" hidden="1">'[7]DAILY from archive'!#REF!</definedName>
    <definedName name="__123Graph_CDAILYEXR" localSheetId="24" hidden="1">'[7]DAILY from archive'!#REF!</definedName>
    <definedName name="__123Graph_CDAILYEXR" localSheetId="25" hidden="1">'[7]DAILY from archive'!#REF!</definedName>
    <definedName name="__123Graph_CDAILYEXR" localSheetId="37" hidden="1">'[7]DAILY from archive'!#REF!</definedName>
    <definedName name="__123Graph_CDAILYEXR" hidden="1">'[7]DAILY from archive'!#REF!</definedName>
    <definedName name="__123Graph_CDAILYRATE" localSheetId="7" hidden="1">'[7]DAILY from archive'!#REF!</definedName>
    <definedName name="__123Graph_CDAILYRATE" localSheetId="8" hidden="1">'[7]DAILY from archive'!#REF!</definedName>
    <definedName name="__123Graph_CDAILYRATE" localSheetId="9" hidden="1">'[7]DAILY from archive'!#REF!</definedName>
    <definedName name="__123Graph_CDAILYRATE" localSheetId="10" hidden="1">'[7]DAILY from archive'!#REF!</definedName>
    <definedName name="__123Graph_CDAILYRATE" localSheetId="12" hidden="1">'[7]DAILY from archive'!#REF!</definedName>
    <definedName name="__123Graph_CDAILYRATE" localSheetId="16" hidden="1">'[7]DAILY from archive'!#REF!</definedName>
    <definedName name="__123Graph_CDAILYRATE" localSheetId="18" hidden="1">'[7]DAILY from archive'!#REF!</definedName>
    <definedName name="__123Graph_CDAILYRATE" localSheetId="19" hidden="1">'[7]DAILY from archive'!#REF!</definedName>
    <definedName name="__123Graph_CDAILYRATE" localSheetId="20" hidden="1">'[7]DAILY from archive'!#REF!</definedName>
    <definedName name="__123Graph_CDAILYRATE" localSheetId="21" hidden="1">'[7]DAILY from archive'!#REF!</definedName>
    <definedName name="__123Graph_CDAILYRATE" localSheetId="22" hidden="1">'[7]DAILY from archive'!#REF!</definedName>
    <definedName name="__123Graph_CDAILYRATE" localSheetId="24" hidden="1">'[7]DAILY from archive'!#REF!</definedName>
    <definedName name="__123Graph_CDAILYRATE" localSheetId="25" hidden="1">'[7]DAILY from archive'!#REF!</definedName>
    <definedName name="__123Graph_CDAILYRATE" localSheetId="37" hidden="1">'[7]DAILY from archive'!#REF!</definedName>
    <definedName name="__123Graph_CDAILYRATE" hidden="1">'[7]DAILY from archive'!#REF!</definedName>
    <definedName name="__123Graph_CREER" localSheetId="7" hidden="1">[9]ER!#REF!</definedName>
    <definedName name="__123Graph_CREER" localSheetId="8" hidden="1">[9]ER!#REF!</definedName>
    <definedName name="__123Graph_CREER" localSheetId="9" hidden="1">[9]ER!#REF!</definedName>
    <definedName name="__123Graph_CREER" localSheetId="10" hidden="1">[9]ER!#REF!</definedName>
    <definedName name="__123Graph_CREER" localSheetId="12" hidden="1">[9]ER!#REF!</definedName>
    <definedName name="__123Graph_CREER" localSheetId="16" hidden="1">[9]ER!#REF!</definedName>
    <definedName name="__123Graph_CREER" localSheetId="18" hidden="1">[9]ER!#REF!</definedName>
    <definedName name="__123Graph_CREER" localSheetId="19" hidden="1">[9]ER!#REF!</definedName>
    <definedName name="__123Graph_CREER" localSheetId="20" hidden="1">[9]ER!#REF!</definedName>
    <definedName name="__123Graph_CREER" localSheetId="21" hidden="1">[9]ER!#REF!</definedName>
    <definedName name="__123Graph_CREER" localSheetId="22" hidden="1">[9]ER!#REF!</definedName>
    <definedName name="__123Graph_CREER" localSheetId="24" hidden="1">[9]ER!#REF!</definedName>
    <definedName name="__123Graph_CREER" localSheetId="25" hidden="1">[9]ER!#REF!</definedName>
    <definedName name="__123Graph_CREER" localSheetId="37" hidden="1">[9]ER!#REF!</definedName>
    <definedName name="__123Graph_CREER" hidden="1">[9]ER!#REF!</definedName>
    <definedName name="__123Graph_D" localSheetId="7" hidden="1">[12]SEI!#REF!</definedName>
    <definedName name="__123Graph_D" localSheetId="8" hidden="1">[12]SEI!#REF!</definedName>
    <definedName name="__123Graph_D" localSheetId="9" hidden="1">[12]SEI!#REF!</definedName>
    <definedName name="__123Graph_D" localSheetId="10" hidden="1">[12]SEI!#REF!</definedName>
    <definedName name="__123Graph_D" localSheetId="12" hidden="1">[12]SEI!#REF!</definedName>
    <definedName name="__123Graph_D" localSheetId="16" hidden="1">[12]SEI!#REF!</definedName>
    <definedName name="__123Graph_D" localSheetId="18" hidden="1">[12]SEI!#REF!</definedName>
    <definedName name="__123Graph_D" localSheetId="19" hidden="1">[12]SEI!#REF!</definedName>
    <definedName name="__123Graph_D" localSheetId="20" hidden="1">[12]SEI!#REF!</definedName>
    <definedName name="__123Graph_D" localSheetId="21" hidden="1">[12]SEI!#REF!</definedName>
    <definedName name="__123Graph_D" localSheetId="22" hidden="1">[12]SEI!#REF!</definedName>
    <definedName name="__123Graph_D" localSheetId="24" hidden="1">[12]SEI!#REF!</definedName>
    <definedName name="__123Graph_D" localSheetId="25" hidden="1">[12]SEI!#REF!</definedName>
    <definedName name="__123Graph_D" localSheetId="37" hidden="1">[12]SEI!#REF!</definedName>
    <definedName name="__123Graph_D" hidden="1">[12]SEI!#REF!</definedName>
    <definedName name="__123Graph_DDAILYEXR" localSheetId="7" hidden="1">'[7]DAILY from archive'!#REF!</definedName>
    <definedName name="__123Graph_DDAILYEXR" localSheetId="8" hidden="1">'[7]DAILY from archive'!#REF!</definedName>
    <definedName name="__123Graph_DDAILYEXR" localSheetId="9" hidden="1">'[7]DAILY from archive'!#REF!</definedName>
    <definedName name="__123Graph_DDAILYEXR" localSheetId="10" hidden="1">'[7]DAILY from archive'!#REF!</definedName>
    <definedName name="__123Graph_DDAILYEXR" localSheetId="12" hidden="1">'[7]DAILY from archive'!#REF!</definedName>
    <definedName name="__123Graph_DDAILYEXR" localSheetId="16" hidden="1">'[7]DAILY from archive'!#REF!</definedName>
    <definedName name="__123Graph_DDAILYEXR" localSheetId="18" hidden="1">'[7]DAILY from archive'!#REF!</definedName>
    <definedName name="__123Graph_DDAILYEXR" localSheetId="19" hidden="1">'[7]DAILY from archive'!#REF!</definedName>
    <definedName name="__123Graph_DDAILYEXR" localSheetId="20" hidden="1">'[7]DAILY from archive'!#REF!</definedName>
    <definedName name="__123Graph_DDAILYEXR" localSheetId="21" hidden="1">'[7]DAILY from archive'!#REF!</definedName>
    <definedName name="__123Graph_DDAILYEXR" localSheetId="22" hidden="1">'[7]DAILY from archive'!#REF!</definedName>
    <definedName name="__123Graph_DDAILYEXR" localSheetId="24" hidden="1">'[7]DAILY from archive'!#REF!</definedName>
    <definedName name="__123Graph_DDAILYEXR" localSheetId="25" hidden="1">'[7]DAILY from archive'!#REF!</definedName>
    <definedName name="__123Graph_DDAILYEXR" localSheetId="37" hidden="1">'[7]DAILY from archive'!#REF!</definedName>
    <definedName name="__123Graph_DDAILYEXR" hidden="1">'[7]DAILY from archive'!#REF!</definedName>
    <definedName name="__123Graph_DDAILYRATE" localSheetId="7" hidden="1">'[7]DAILY from archive'!#REF!</definedName>
    <definedName name="__123Graph_DDAILYRATE" localSheetId="8" hidden="1">'[7]DAILY from archive'!#REF!</definedName>
    <definedName name="__123Graph_DDAILYRATE" localSheetId="9" hidden="1">'[7]DAILY from archive'!#REF!</definedName>
    <definedName name="__123Graph_DDAILYRATE" localSheetId="10" hidden="1">'[7]DAILY from archive'!#REF!</definedName>
    <definedName name="__123Graph_DDAILYRATE" localSheetId="12" hidden="1">'[7]DAILY from archive'!#REF!</definedName>
    <definedName name="__123Graph_DDAILYRATE" localSheetId="16" hidden="1">'[7]DAILY from archive'!#REF!</definedName>
    <definedName name="__123Graph_DDAILYRATE" localSheetId="18" hidden="1">'[7]DAILY from archive'!#REF!</definedName>
    <definedName name="__123Graph_DDAILYRATE" localSheetId="19" hidden="1">'[7]DAILY from archive'!#REF!</definedName>
    <definedName name="__123Graph_DDAILYRATE" localSheetId="20" hidden="1">'[7]DAILY from archive'!#REF!</definedName>
    <definedName name="__123Graph_DDAILYRATE" localSheetId="21" hidden="1">'[7]DAILY from archive'!#REF!</definedName>
    <definedName name="__123Graph_DDAILYRATE" localSheetId="22" hidden="1">'[7]DAILY from archive'!#REF!</definedName>
    <definedName name="__123Graph_DDAILYRATE" localSheetId="24" hidden="1">'[7]DAILY from archive'!#REF!</definedName>
    <definedName name="__123Graph_DDAILYRATE" localSheetId="25" hidden="1">'[7]DAILY from archive'!#REF!</definedName>
    <definedName name="__123Graph_DDAILYRATE" localSheetId="37" hidden="1">'[7]DAILY from archive'!#REF!</definedName>
    <definedName name="__123Graph_DDAILYRATE" hidden="1">'[7]DAILY from archive'!#REF!</definedName>
    <definedName name="__123Graph_E" localSheetId="7" hidden="1">[12]SEI!#REF!</definedName>
    <definedName name="__123Graph_E" localSheetId="8" hidden="1">[12]SEI!#REF!</definedName>
    <definedName name="__123Graph_E" localSheetId="9" hidden="1">[12]SEI!#REF!</definedName>
    <definedName name="__123Graph_E" localSheetId="10" hidden="1">[12]SEI!#REF!</definedName>
    <definedName name="__123Graph_E" localSheetId="12" hidden="1">[12]SEI!#REF!</definedName>
    <definedName name="__123Graph_E" localSheetId="16" hidden="1">[12]SEI!#REF!</definedName>
    <definedName name="__123Graph_E" localSheetId="18" hidden="1">[12]SEI!#REF!</definedName>
    <definedName name="__123Graph_E" localSheetId="19" hidden="1">[12]SEI!#REF!</definedName>
    <definedName name="__123Graph_E" localSheetId="20" hidden="1">[12]SEI!#REF!</definedName>
    <definedName name="__123Graph_E" localSheetId="21" hidden="1">[12]SEI!#REF!</definedName>
    <definedName name="__123Graph_E" localSheetId="22" hidden="1">[12]SEI!#REF!</definedName>
    <definedName name="__123Graph_E" localSheetId="24" hidden="1">[12]SEI!#REF!</definedName>
    <definedName name="__123Graph_E" localSheetId="25" hidden="1">[12]SEI!#REF!</definedName>
    <definedName name="__123Graph_E" localSheetId="37" hidden="1">[12]SEI!#REF!</definedName>
    <definedName name="__123Graph_E" hidden="1">[12]SEI!#REF!</definedName>
    <definedName name="__123Graph_EDAILYEXR" localSheetId="7" hidden="1">'[7]DAILY from archive'!#REF!</definedName>
    <definedName name="__123Graph_EDAILYEXR" localSheetId="8" hidden="1">'[7]DAILY from archive'!#REF!</definedName>
    <definedName name="__123Graph_EDAILYEXR" localSheetId="9" hidden="1">'[7]DAILY from archive'!#REF!</definedName>
    <definedName name="__123Graph_EDAILYEXR" localSheetId="10" hidden="1">'[7]DAILY from archive'!#REF!</definedName>
    <definedName name="__123Graph_EDAILYEXR" localSheetId="12" hidden="1">'[7]DAILY from archive'!#REF!</definedName>
    <definedName name="__123Graph_EDAILYEXR" localSheetId="16" hidden="1">'[7]DAILY from archive'!#REF!</definedName>
    <definedName name="__123Graph_EDAILYEXR" localSheetId="18" hidden="1">'[7]DAILY from archive'!#REF!</definedName>
    <definedName name="__123Graph_EDAILYEXR" localSheetId="19" hidden="1">'[7]DAILY from archive'!#REF!</definedName>
    <definedName name="__123Graph_EDAILYEXR" localSheetId="20" hidden="1">'[7]DAILY from archive'!#REF!</definedName>
    <definedName name="__123Graph_EDAILYEXR" localSheetId="21" hidden="1">'[7]DAILY from archive'!#REF!</definedName>
    <definedName name="__123Graph_EDAILYEXR" localSheetId="22" hidden="1">'[7]DAILY from archive'!#REF!</definedName>
    <definedName name="__123Graph_EDAILYEXR" localSheetId="24" hidden="1">'[7]DAILY from archive'!#REF!</definedName>
    <definedName name="__123Graph_EDAILYEXR" localSheetId="25" hidden="1">'[7]DAILY from archive'!#REF!</definedName>
    <definedName name="__123Graph_EDAILYEXR" localSheetId="37" hidden="1">'[7]DAILY from archive'!#REF!</definedName>
    <definedName name="__123Graph_EDAILYEXR" hidden="1">'[7]DAILY from archive'!#REF!</definedName>
    <definedName name="__123Graph_F" localSheetId="7" hidden="1">[12]SEI!#REF!</definedName>
    <definedName name="__123Graph_F" localSheetId="8" hidden="1">[12]SEI!#REF!</definedName>
    <definedName name="__123Graph_F" localSheetId="9" hidden="1">[12]SEI!#REF!</definedName>
    <definedName name="__123Graph_F" localSheetId="10" hidden="1">[12]SEI!#REF!</definedName>
    <definedName name="__123Graph_F" localSheetId="12" hidden="1">[12]SEI!#REF!</definedName>
    <definedName name="__123Graph_F" localSheetId="16" hidden="1">[12]SEI!#REF!</definedName>
    <definedName name="__123Graph_F" localSheetId="18" hidden="1">[12]SEI!#REF!</definedName>
    <definedName name="__123Graph_F" localSheetId="19" hidden="1">[12]SEI!#REF!</definedName>
    <definedName name="__123Graph_F" localSheetId="20" hidden="1">[12]SEI!#REF!</definedName>
    <definedName name="__123Graph_F" localSheetId="21" hidden="1">[12]SEI!#REF!</definedName>
    <definedName name="__123Graph_F" localSheetId="22" hidden="1">[12]SEI!#REF!</definedName>
    <definedName name="__123Graph_F" localSheetId="24" hidden="1">[12]SEI!#REF!</definedName>
    <definedName name="__123Graph_F" localSheetId="25" hidden="1">[12]SEI!#REF!</definedName>
    <definedName name="__123Graph_F" localSheetId="37" hidden="1">[12]SEI!#REF!</definedName>
    <definedName name="__123Graph_F" hidden="1">[12]SEI!#REF!</definedName>
    <definedName name="__123Graph_FDAILYEXR" hidden="1">'[7]DAILY from archive'!$AA$18:$AA$332</definedName>
    <definedName name="__123Graph_X" hidden="1">'[13]SUMMARY TABLE'!$C$5:$S$5</definedName>
    <definedName name="__123Graph_XCUMCHANGE" localSheetId="7" hidden="1">'[7]DAILY from archive'!#REF!</definedName>
    <definedName name="__123Graph_XCUMCHANGE" localSheetId="8" hidden="1">'[7]DAILY from archive'!#REF!</definedName>
    <definedName name="__123Graph_XCUMCHANGE" localSheetId="9" hidden="1">'[7]DAILY from archive'!#REF!</definedName>
    <definedName name="__123Graph_XCUMCHANGE" localSheetId="10" hidden="1">'[7]DAILY from archive'!#REF!</definedName>
    <definedName name="__123Graph_XCUMCHANGE" localSheetId="12" hidden="1">'[7]DAILY from archive'!#REF!</definedName>
    <definedName name="__123Graph_XCUMCHANGE" localSheetId="16" hidden="1">'[7]DAILY from archive'!#REF!</definedName>
    <definedName name="__123Graph_XCUMCHANGE" localSheetId="18" hidden="1">'[7]DAILY from archive'!#REF!</definedName>
    <definedName name="__123Graph_XCUMCHANGE" localSheetId="19" hidden="1">'[7]DAILY from archive'!#REF!</definedName>
    <definedName name="__123Graph_XCUMCHANGE" localSheetId="20" hidden="1">'[7]DAILY from archive'!#REF!</definedName>
    <definedName name="__123Graph_XCUMCHANGE" localSheetId="21" hidden="1">'[7]DAILY from archive'!#REF!</definedName>
    <definedName name="__123Graph_XCUMCHANGE" localSheetId="22" hidden="1">'[7]DAILY from archive'!#REF!</definedName>
    <definedName name="__123Graph_XCUMCHANGE" localSheetId="24" hidden="1">'[7]DAILY from archive'!#REF!</definedName>
    <definedName name="__123Graph_XCUMCHANGE" localSheetId="25" hidden="1">'[7]DAILY from archive'!#REF!</definedName>
    <definedName name="__123Graph_XCUMCHANGE" localSheetId="37" hidden="1">'[7]DAILY from archive'!#REF!</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 localSheetId="7">#REF!</definedName>
    <definedName name="__tab06" localSheetId="8">#REF!</definedName>
    <definedName name="__tab06" localSheetId="9">#REF!</definedName>
    <definedName name="__tab06" localSheetId="10">#REF!</definedName>
    <definedName name="__tab06" localSheetId="12">#REF!</definedName>
    <definedName name="__tab06" localSheetId="16">#REF!</definedName>
    <definedName name="__tab06" localSheetId="18">#REF!</definedName>
    <definedName name="__tab06" localSheetId="19">#REF!</definedName>
    <definedName name="__tab06" localSheetId="20">#REF!</definedName>
    <definedName name="__tab06" localSheetId="21">#REF!</definedName>
    <definedName name="__tab06" localSheetId="22">#REF!</definedName>
    <definedName name="__tab06" localSheetId="24">#REF!</definedName>
    <definedName name="__tab06" localSheetId="25">#REF!</definedName>
    <definedName name="__tab06" localSheetId="37">#REF!</definedName>
    <definedName name="__tab06">#REF!</definedName>
    <definedName name="__tab07" localSheetId="7">#REF!</definedName>
    <definedName name="__tab07" localSheetId="8">#REF!</definedName>
    <definedName name="__tab07" localSheetId="9">#REF!</definedName>
    <definedName name="__tab07" localSheetId="10">#REF!</definedName>
    <definedName name="__tab07" localSheetId="12">#REF!</definedName>
    <definedName name="__tab07" localSheetId="16">#REF!</definedName>
    <definedName name="__tab07" localSheetId="18">#REF!</definedName>
    <definedName name="__tab07" localSheetId="19">#REF!</definedName>
    <definedName name="__tab07" localSheetId="20">#REF!</definedName>
    <definedName name="__tab07" localSheetId="21">#REF!</definedName>
    <definedName name="__tab07" localSheetId="22">#REF!</definedName>
    <definedName name="__tab07" localSheetId="24">#REF!</definedName>
    <definedName name="__tab07" localSheetId="25">#REF!</definedName>
    <definedName name="__tab07" localSheetId="37">#REF!</definedName>
    <definedName name="__tab07">#REF!</definedName>
    <definedName name="__tab1" localSheetId="7">#REF!</definedName>
    <definedName name="__tab1" localSheetId="8">#REF!</definedName>
    <definedName name="__tab1" localSheetId="9">#REF!</definedName>
    <definedName name="__tab1" localSheetId="10">#REF!</definedName>
    <definedName name="__tab1" localSheetId="12">#REF!</definedName>
    <definedName name="__tab1" localSheetId="16">#REF!</definedName>
    <definedName name="__tab1" localSheetId="18">#REF!</definedName>
    <definedName name="__tab1" localSheetId="19">#REF!</definedName>
    <definedName name="__tab1" localSheetId="20">#REF!</definedName>
    <definedName name="__tab1" localSheetId="21">#REF!</definedName>
    <definedName name="__tab1" localSheetId="22">#REF!</definedName>
    <definedName name="__tab1" localSheetId="24">#REF!</definedName>
    <definedName name="__tab1" localSheetId="25">#REF!</definedName>
    <definedName name="__tab1" localSheetId="37">#REF!</definedName>
    <definedName name="__tab1">#REF!</definedName>
    <definedName name="__tab10" localSheetId="7">#REF!</definedName>
    <definedName name="__tab10" localSheetId="8">#REF!</definedName>
    <definedName name="__tab10" localSheetId="9">#REF!</definedName>
    <definedName name="__tab10" localSheetId="10">#REF!</definedName>
    <definedName name="__tab10" localSheetId="12">#REF!</definedName>
    <definedName name="__tab10" localSheetId="16">#REF!</definedName>
    <definedName name="__tab10" localSheetId="18">#REF!</definedName>
    <definedName name="__tab10" localSheetId="19">#REF!</definedName>
    <definedName name="__tab10" localSheetId="20">#REF!</definedName>
    <definedName name="__tab10" localSheetId="21">#REF!</definedName>
    <definedName name="__tab10" localSheetId="22">#REF!</definedName>
    <definedName name="__tab10" localSheetId="24">#REF!</definedName>
    <definedName name="__tab10" localSheetId="25">#REF!</definedName>
    <definedName name="__tab10" localSheetId="37">#REF!</definedName>
    <definedName name="__tab10">#REF!</definedName>
    <definedName name="__tab11" localSheetId="7">#REF!</definedName>
    <definedName name="__tab11" localSheetId="8">#REF!</definedName>
    <definedName name="__tab11" localSheetId="9">#REF!</definedName>
    <definedName name="__tab11" localSheetId="10">#REF!</definedName>
    <definedName name="__tab11" localSheetId="12">#REF!</definedName>
    <definedName name="__tab11" localSheetId="16">#REF!</definedName>
    <definedName name="__tab11" localSheetId="18">#REF!</definedName>
    <definedName name="__tab11" localSheetId="19">#REF!</definedName>
    <definedName name="__tab11" localSheetId="20">#REF!</definedName>
    <definedName name="__tab11" localSheetId="21">#REF!</definedName>
    <definedName name="__tab11" localSheetId="22">#REF!</definedName>
    <definedName name="__tab11" localSheetId="24">#REF!</definedName>
    <definedName name="__tab11" localSheetId="25">#REF!</definedName>
    <definedName name="__tab11" localSheetId="37">#REF!</definedName>
    <definedName name="__tab11">#REF!</definedName>
    <definedName name="__tab12" localSheetId="7">#REF!</definedName>
    <definedName name="__tab12" localSheetId="8">#REF!</definedName>
    <definedName name="__tab12" localSheetId="9">#REF!</definedName>
    <definedName name="__tab12" localSheetId="10">#REF!</definedName>
    <definedName name="__tab12" localSheetId="12">#REF!</definedName>
    <definedName name="__tab12" localSheetId="16">#REF!</definedName>
    <definedName name="__tab12" localSheetId="18">#REF!</definedName>
    <definedName name="__tab12" localSheetId="19">#REF!</definedName>
    <definedName name="__tab12" localSheetId="20">#REF!</definedName>
    <definedName name="__tab12" localSheetId="21">#REF!</definedName>
    <definedName name="__tab12" localSheetId="22">#REF!</definedName>
    <definedName name="__tab12" localSheetId="24">#REF!</definedName>
    <definedName name="__tab12" localSheetId="25">#REF!</definedName>
    <definedName name="__tab12" localSheetId="37">#REF!</definedName>
    <definedName name="__tab12">#REF!</definedName>
    <definedName name="__tab13" localSheetId="7">#REF!</definedName>
    <definedName name="__tab13" localSheetId="8">#REF!</definedName>
    <definedName name="__tab13" localSheetId="9">#REF!</definedName>
    <definedName name="__tab13" localSheetId="10">#REF!</definedName>
    <definedName name="__tab13" localSheetId="12">#REF!</definedName>
    <definedName name="__tab13" localSheetId="16">#REF!</definedName>
    <definedName name="__tab13" localSheetId="18">#REF!</definedName>
    <definedName name="__tab13" localSheetId="19">#REF!</definedName>
    <definedName name="__tab13" localSheetId="20">#REF!</definedName>
    <definedName name="__tab13" localSheetId="21">#REF!</definedName>
    <definedName name="__tab13" localSheetId="22">#REF!</definedName>
    <definedName name="__tab13" localSheetId="24">#REF!</definedName>
    <definedName name="__tab13" localSheetId="25">#REF!</definedName>
    <definedName name="__tab13" localSheetId="37">#REF!</definedName>
    <definedName name="__tab13">#REF!</definedName>
    <definedName name="__tab14" localSheetId="7">#REF!</definedName>
    <definedName name="__tab14" localSheetId="8">#REF!</definedName>
    <definedName name="__tab14" localSheetId="9">#REF!</definedName>
    <definedName name="__tab14" localSheetId="10">#REF!</definedName>
    <definedName name="__tab14" localSheetId="12">#REF!</definedName>
    <definedName name="__tab14" localSheetId="16">#REF!</definedName>
    <definedName name="__tab14" localSheetId="18">#REF!</definedName>
    <definedName name="__tab14" localSheetId="19">#REF!</definedName>
    <definedName name="__tab14" localSheetId="20">#REF!</definedName>
    <definedName name="__tab14" localSheetId="21">#REF!</definedName>
    <definedName name="__tab14" localSheetId="22">#REF!</definedName>
    <definedName name="__tab14" localSheetId="24">#REF!</definedName>
    <definedName name="__tab14" localSheetId="25">#REF!</definedName>
    <definedName name="__tab14" localSheetId="37">#REF!</definedName>
    <definedName name="__tab14">#REF!</definedName>
    <definedName name="__tab15" localSheetId="7">#REF!</definedName>
    <definedName name="__tab15" localSheetId="8">#REF!</definedName>
    <definedName name="__tab15" localSheetId="9">#REF!</definedName>
    <definedName name="__tab15" localSheetId="10">#REF!</definedName>
    <definedName name="__tab15" localSheetId="12">#REF!</definedName>
    <definedName name="__tab15" localSheetId="16">#REF!</definedName>
    <definedName name="__tab15" localSheetId="18">#REF!</definedName>
    <definedName name="__tab15" localSheetId="19">#REF!</definedName>
    <definedName name="__tab15" localSheetId="20">#REF!</definedName>
    <definedName name="__tab15" localSheetId="21">#REF!</definedName>
    <definedName name="__tab15" localSheetId="22">#REF!</definedName>
    <definedName name="__tab15" localSheetId="24">#REF!</definedName>
    <definedName name="__tab15" localSheetId="25">#REF!</definedName>
    <definedName name="__tab15" localSheetId="37">#REF!</definedName>
    <definedName name="__tab15">#REF!</definedName>
    <definedName name="__tab16" localSheetId="7">#REF!</definedName>
    <definedName name="__tab16" localSheetId="8">#REF!</definedName>
    <definedName name="__tab16" localSheetId="9">#REF!</definedName>
    <definedName name="__tab16" localSheetId="10">#REF!</definedName>
    <definedName name="__tab16" localSheetId="12">#REF!</definedName>
    <definedName name="__tab16" localSheetId="16">#REF!</definedName>
    <definedName name="__tab16" localSheetId="18">#REF!</definedName>
    <definedName name="__tab16" localSheetId="19">#REF!</definedName>
    <definedName name="__tab16" localSheetId="20">#REF!</definedName>
    <definedName name="__tab16" localSheetId="21">#REF!</definedName>
    <definedName name="__tab16" localSheetId="22">#REF!</definedName>
    <definedName name="__tab16" localSheetId="24">#REF!</definedName>
    <definedName name="__tab16" localSheetId="25">#REF!</definedName>
    <definedName name="__tab16" localSheetId="37">#REF!</definedName>
    <definedName name="__tab16">#REF!</definedName>
    <definedName name="__tab17" localSheetId="7">#REF!</definedName>
    <definedName name="__tab17" localSheetId="8">#REF!</definedName>
    <definedName name="__tab17" localSheetId="9">#REF!</definedName>
    <definedName name="__tab17" localSheetId="10">#REF!</definedName>
    <definedName name="__tab17" localSheetId="12">#REF!</definedName>
    <definedName name="__tab17" localSheetId="16">#REF!</definedName>
    <definedName name="__tab17" localSheetId="18">#REF!</definedName>
    <definedName name="__tab17" localSheetId="19">#REF!</definedName>
    <definedName name="__tab17" localSheetId="20">#REF!</definedName>
    <definedName name="__tab17" localSheetId="21">#REF!</definedName>
    <definedName name="__tab17" localSheetId="22">#REF!</definedName>
    <definedName name="__tab17" localSheetId="24">#REF!</definedName>
    <definedName name="__tab17" localSheetId="25">#REF!</definedName>
    <definedName name="__tab17" localSheetId="37">#REF!</definedName>
    <definedName name="__tab17">#REF!</definedName>
    <definedName name="__tab18" localSheetId="7">#REF!</definedName>
    <definedName name="__tab18" localSheetId="8">#REF!</definedName>
    <definedName name="__tab18" localSheetId="9">#REF!</definedName>
    <definedName name="__tab18" localSheetId="10">#REF!</definedName>
    <definedName name="__tab18" localSheetId="12">#REF!</definedName>
    <definedName name="__tab18" localSheetId="16">#REF!</definedName>
    <definedName name="__tab18" localSheetId="18">#REF!</definedName>
    <definedName name="__tab18" localSheetId="19">#REF!</definedName>
    <definedName name="__tab18" localSheetId="20">#REF!</definedName>
    <definedName name="__tab18" localSheetId="21">#REF!</definedName>
    <definedName name="__tab18" localSheetId="22">#REF!</definedName>
    <definedName name="__tab18" localSheetId="24">#REF!</definedName>
    <definedName name="__tab18" localSheetId="25">#REF!</definedName>
    <definedName name="__tab18" localSheetId="37">#REF!</definedName>
    <definedName name="__tab18">#REF!</definedName>
    <definedName name="__tab19" localSheetId="7">#REF!</definedName>
    <definedName name="__tab19" localSheetId="8">#REF!</definedName>
    <definedName name="__tab19" localSheetId="9">#REF!</definedName>
    <definedName name="__tab19" localSheetId="10">#REF!</definedName>
    <definedName name="__tab19" localSheetId="12">#REF!</definedName>
    <definedName name="__tab19" localSheetId="16">#REF!</definedName>
    <definedName name="__tab19" localSheetId="18">#REF!</definedName>
    <definedName name="__tab19" localSheetId="19">#REF!</definedName>
    <definedName name="__tab19" localSheetId="20">#REF!</definedName>
    <definedName name="__tab19" localSheetId="21">#REF!</definedName>
    <definedName name="__tab19" localSheetId="22">#REF!</definedName>
    <definedName name="__tab19" localSheetId="24">#REF!</definedName>
    <definedName name="__tab19" localSheetId="25">#REF!</definedName>
    <definedName name="__tab19" localSheetId="37">#REF!</definedName>
    <definedName name="__tab19">#REF!</definedName>
    <definedName name="__tab2" localSheetId="7">#REF!</definedName>
    <definedName name="__tab2" localSheetId="8">#REF!</definedName>
    <definedName name="__tab2" localSheetId="9">#REF!</definedName>
    <definedName name="__tab2" localSheetId="10">#REF!</definedName>
    <definedName name="__tab2" localSheetId="12">#REF!</definedName>
    <definedName name="__tab2" localSheetId="16">#REF!</definedName>
    <definedName name="__tab2" localSheetId="18">#REF!</definedName>
    <definedName name="__tab2" localSheetId="19">#REF!</definedName>
    <definedName name="__tab2" localSheetId="20">#REF!</definedName>
    <definedName name="__tab2" localSheetId="21">#REF!</definedName>
    <definedName name="__tab2" localSheetId="22">#REF!</definedName>
    <definedName name="__tab2" localSheetId="24">#REF!</definedName>
    <definedName name="__tab2" localSheetId="25">#REF!</definedName>
    <definedName name="__tab2" localSheetId="37">#REF!</definedName>
    <definedName name="__tab2">#REF!</definedName>
    <definedName name="__tab20" localSheetId="7">#REF!</definedName>
    <definedName name="__tab20" localSheetId="8">#REF!</definedName>
    <definedName name="__tab20" localSheetId="9">#REF!</definedName>
    <definedName name="__tab20" localSheetId="10">#REF!</definedName>
    <definedName name="__tab20" localSheetId="12">#REF!</definedName>
    <definedName name="__tab20" localSheetId="16">#REF!</definedName>
    <definedName name="__tab20" localSheetId="18">#REF!</definedName>
    <definedName name="__tab20" localSheetId="19">#REF!</definedName>
    <definedName name="__tab20" localSheetId="20">#REF!</definedName>
    <definedName name="__tab20" localSheetId="21">#REF!</definedName>
    <definedName name="__tab20" localSheetId="22">#REF!</definedName>
    <definedName name="__tab20" localSheetId="24">#REF!</definedName>
    <definedName name="__tab20" localSheetId="25">#REF!</definedName>
    <definedName name="__tab20" localSheetId="37">#REF!</definedName>
    <definedName name="__tab20">#REF!</definedName>
    <definedName name="__tab21" localSheetId="7">#REF!</definedName>
    <definedName name="__tab21" localSheetId="8">#REF!</definedName>
    <definedName name="__tab21" localSheetId="9">#REF!</definedName>
    <definedName name="__tab21" localSheetId="10">#REF!</definedName>
    <definedName name="__tab21" localSheetId="12">#REF!</definedName>
    <definedName name="__tab21" localSheetId="16">#REF!</definedName>
    <definedName name="__tab21" localSheetId="18">#REF!</definedName>
    <definedName name="__tab21" localSheetId="19">#REF!</definedName>
    <definedName name="__tab21" localSheetId="20">#REF!</definedName>
    <definedName name="__tab21" localSheetId="21">#REF!</definedName>
    <definedName name="__tab21" localSheetId="22">#REF!</definedName>
    <definedName name="__tab21" localSheetId="24">#REF!</definedName>
    <definedName name="__tab21" localSheetId="25">#REF!</definedName>
    <definedName name="__tab21" localSheetId="37">#REF!</definedName>
    <definedName name="__tab21">#REF!</definedName>
    <definedName name="__tab22" localSheetId="7">#REF!</definedName>
    <definedName name="__tab22" localSheetId="8">#REF!</definedName>
    <definedName name="__tab22" localSheetId="9">#REF!</definedName>
    <definedName name="__tab22" localSheetId="10">#REF!</definedName>
    <definedName name="__tab22" localSheetId="12">#REF!</definedName>
    <definedName name="__tab22" localSheetId="16">#REF!</definedName>
    <definedName name="__tab22" localSheetId="18">#REF!</definedName>
    <definedName name="__tab22" localSheetId="19">#REF!</definedName>
    <definedName name="__tab22" localSheetId="20">#REF!</definedName>
    <definedName name="__tab22" localSheetId="21">#REF!</definedName>
    <definedName name="__tab22" localSheetId="22">#REF!</definedName>
    <definedName name="__tab22" localSheetId="24">#REF!</definedName>
    <definedName name="__tab22" localSheetId="25">#REF!</definedName>
    <definedName name="__tab22" localSheetId="37">#REF!</definedName>
    <definedName name="__tab22">#REF!</definedName>
    <definedName name="__tab23" localSheetId="7">#REF!</definedName>
    <definedName name="__tab23" localSheetId="8">#REF!</definedName>
    <definedName name="__tab23" localSheetId="9">#REF!</definedName>
    <definedName name="__tab23" localSheetId="10">#REF!</definedName>
    <definedName name="__tab23" localSheetId="12">#REF!</definedName>
    <definedName name="__tab23" localSheetId="16">#REF!</definedName>
    <definedName name="__tab23" localSheetId="18">#REF!</definedName>
    <definedName name="__tab23" localSheetId="19">#REF!</definedName>
    <definedName name="__tab23" localSheetId="20">#REF!</definedName>
    <definedName name="__tab23" localSheetId="21">#REF!</definedName>
    <definedName name="__tab23" localSheetId="22">#REF!</definedName>
    <definedName name="__tab23" localSheetId="24">#REF!</definedName>
    <definedName name="__tab23" localSheetId="25">#REF!</definedName>
    <definedName name="__tab23" localSheetId="37">#REF!</definedName>
    <definedName name="__tab23">#REF!</definedName>
    <definedName name="__tab24" localSheetId="7">#REF!</definedName>
    <definedName name="__tab24" localSheetId="8">#REF!</definedName>
    <definedName name="__tab24" localSheetId="9">#REF!</definedName>
    <definedName name="__tab24" localSheetId="10">#REF!</definedName>
    <definedName name="__tab24" localSheetId="12">#REF!</definedName>
    <definedName name="__tab24" localSheetId="16">#REF!</definedName>
    <definedName name="__tab24" localSheetId="18">#REF!</definedName>
    <definedName name="__tab24" localSheetId="19">#REF!</definedName>
    <definedName name="__tab24" localSheetId="20">#REF!</definedName>
    <definedName name="__tab24" localSheetId="21">#REF!</definedName>
    <definedName name="__tab24" localSheetId="22">#REF!</definedName>
    <definedName name="__tab24" localSheetId="24">#REF!</definedName>
    <definedName name="__tab24" localSheetId="25">#REF!</definedName>
    <definedName name="__tab24" localSheetId="37">#REF!</definedName>
    <definedName name="__tab24">#REF!</definedName>
    <definedName name="__tab25" localSheetId="7">#REF!</definedName>
    <definedName name="__tab25" localSheetId="8">#REF!</definedName>
    <definedName name="__tab25" localSheetId="9">#REF!</definedName>
    <definedName name="__tab25" localSheetId="10">#REF!</definedName>
    <definedName name="__tab25" localSheetId="12">#REF!</definedName>
    <definedName name="__tab25" localSheetId="16">#REF!</definedName>
    <definedName name="__tab25" localSheetId="18">#REF!</definedName>
    <definedName name="__tab25" localSheetId="19">#REF!</definedName>
    <definedName name="__tab25" localSheetId="20">#REF!</definedName>
    <definedName name="__tab25" localSheetId="21">#REF!</definedName>
    <definedName name="__tab25" localSheetId="22">#REF!</definedName>
    <definedName name="__tab25" localSheetId="24">#REF!</definedName>
    <definedName name="__tab25" localSheetId="25">#REF!</definedName>
    <definedName name="__tab25" localSheetId="37">#REF!</definedName>
    <definedName name="__tab25">#REF!</definedName>
    <definedName name="__tab26" localSheetId="7">#REF!</definedName>
    <definedName name="__tab26" localSheetId="8">#REF!</definedName>
    <definedName name="__tab26" localSheetId="9">#REF!</definedName>
    <definedName name="__tab26" localSheetId="10">#REF!</definedName>
    <definedName name="__tab26" localSheetId="12">#REF!</definedName>
    <definedName name="__tab26" localSheetId="16">#REF!</definedName>
    <definedName name="__tab26" localSheetId="18">#REF!</definedName>
    <definedName name="__tab26" localSheetId="19">#REF!</definedName>
    <definedName name="__tab26" localSheetId="20">#REF!</definedName>
    <definedName name="__tab26" localSheetId="21">#REF!</definedName>
    <definedName name="__tab26" localSheetId="22">#REF!</definedName>
    <definedName name="__tab26" localSheetId="24">#REF!</definedName>
    <definedName name="__tab26" localSheetId="25">#REF!</definedName>
    <definedName name="__tab26" localSheetId="37">#REF!</definedName>
    <definedName name="__tab26">#REF!</definedName>
    <definedName name="__tab27" localSheetId="7">#REF!</definedName>
    <definedName name="__tab27" localSheetId="8">#REF!</definedName>
    <definedName name="__tab27" localSheetId="9">#REF!</definedName>
    <definedName name="__tab27" localSheetId="10">#REF!</definedName>
    <definedName name="__tab27" localSheetId="12">#REF!</definedName>
    <definedName name="__tab27" localSheetId="16">#REF!</definedName>
    <definedName name="__tab27" localSheetId="18">#REF!</definedName>
    <definedName name="__tab27" localSheetId="19">#REF!</definedName>
    <definedName name="__tab27" localSheetId="20">#REF!</definedName>
    <definedName name="__tab27" localSheetId="21">#REF!</definedName>
    <definedName name="__tab27" localSheetId="22">#REF!</definedName>
    <definedName name="__tab27" localSheetId="24">#REF!</definedName>
    <definedName name="__tab27" localSheetId="25">#REF!</definedName>
    <definedName name="__tab27" localSheetId="37">#REF!</definedName>
    <definedName name="__tab27">#REF!</definedName>
    <definedName name="__tab28" localSheetId="7">#REF!</definedName>
    <definedName name="__tab28" localSheetId="8">#REF!</definedName>
    <definedName name="__tab28" localSheetId="9">#REF!</definedName>
    <definedName name="__tab28" localSheetId="10">#REF!</definedName>
    <definedName name="__tab28" localSheetId="12">#REF!</definedName>
    <definedName name="__tab28" localSheetId="16">#REF!</definedName>
    <definedName name="__tab28" localSheetId="18">#REF!</definedName>
    <definedName name="__tab28" localSheetId="19">#REF!</definedName>
    <definedName name="__tab28" localSheetId="20">#REF!</definedName>
    <definedName name="__tab28" localSheetId="21">#REF!</definedName>
    <definedName name="__tab28" localSheetId="22">#REF!</definedName>
    <definedName name="__tab28" localSheetId="24">#REF!</definedName>
    <definedName name="__tab28" localSheetId="25">#REF!</definedName>
    <definedName name="__tab28" localSheetId="37">#REF!</definedName>
    <definedName name="__tab28">#REF!</definedName>
    <definedName name="__tab29" localSheetId="7">#REF!</definedName>
    <definedName name="__tab29" localSheetId="8">#REF!</definedName>
    <definedName name="__tab29" localSheetId="9">#REF!</definedName>
    <definedName name="__tab29" localSheetId="10">#REF!</definedName>
    <definedName name="__tab29" localSheetId="12">#REF!</definedName>
    <definedName name="__tab29" localSheetId="16">#REF!</definedName>
    <definedName name="__tab29" localSheetId="18">#REF!</definedName>
    <definedName name="__tab29" localSheetId="19">#REF!</definedName>
    <definedName name="__tab29" localSheetId="20">#REF!</definedName>
    <definedName name="__tab29" localSheetId="21">#REF!</definedName>
    <definedName name="__tab29" localSheetId="22">#REF!</definedName>
    <definedName name="__tab29" localSheetId="24">#REF!</definedName>
    <definedName name="__tab29" localSheetId="25">#REF!</definedName>
    <definedName name="__tab29" localSheetId="37">#REF!</definedName>
    <definedName name="__tab29">#REF!</definedName>
    <definedName name="__tab3" localSheetId="7">#REF!</definedName>
    <definedName name="__tab3" localSheetId="8">#REF!</definedName>
    <definedName name="__tab3" localSheetId="9">#REF!</definedName>
    <definedName name="__tab3" localSheetId="10">#REF!</definedName>
    <definedName name="__tab3" localSheetId="12">#REF!</definedName>
    <definedName name="__tab3" localSheetId="16">#REF!</definedName>
    <definedName name="__tab3" localSheetId="18">#REF!</definedName>
    <definedName name="__tab3" localSheetId="19">#REF!</definedName>
    <definedName name="__tab3" localSheetId="20">#REF!</definedName>
    <definedName name="__tab3" localSheetId="21">#REF!</definedName>
    <definedName name="__tab3" localSheetId="22">#REF!</definedName>
    <definedName name="__tab3" localSheetId="24">#REF!</definedName>
    <definedName name="__tab3" localSheetId="25">#REF!</definedName>
    <definedName name="__tab3" localSheetId="37">#REF!</definedName>
    <definedName name="__tab3">#REF!</definedName>
    <definedName name="__tab30" localSheetId="7">#REF!</definedName>
    <definedName name="__tab30" localSheetId="8">#REF!</definedName>
    <definedName name="__tab30" localSheetId="9">#REF!</definedName>
    <definedName name="__tab30" localSheetId="10">#REF!</definedName>
    <definedName name="__tab30" localSheetId="12">#REF!</definedName>
    <definedName name="__tab30" localSheetId="16">#REF!</definedName>
    <definedName name="__tab30" localSheetId="18">#REF!</definedName>
    <definedName name="__tab30" localSheetId="19">#REF!</definedName>
    <definedName name="__tab30" localSheetId="20">#REF!</definedName>
    <definedName name="__tab30" localSheetId="21">#REF!</definedName>
    <definedName name="__tab30" localSheetId="22">#REF!</definedName>
    <definedName name="__tab30" localSheetId="24">#REF!</definedName>
    <definedName name="__tab30" localSheetId="25">#REF!</definedName>
    <definedName name="__tab30" localSheetId="37">#REF!</definedName>
    <definedName name="__tab30">#REF!</definedName>
    <definedName name="__tab31" localSheetId="7">#REF!</definedName>
    <definedName name="__tab31" localSheetId="8">#REF!</definedName>
    <definedName name="__tab31" localSheetId="9">#REF!</definedName>
    <definedName name="__tab31" localSheetId="10">#REF!</definedName>
    <definedName name="__tab31" localSheetId="12">#REF!</definedName>
    <definedName name="__tab31" localSheetId="16">#REF!</definedName>
    <definedName name="__tab31" localSheetId="18">#REF!</definedName>
    <definedName name="__tab31" localSheetId="19">#REF!</definedName>
    <definedName name="__tab31" localSheetId="20">#REF!</definedName>
    <definedName name="__tab31" localSheetId="21">#REF!</definedName>
    <definedName name="__tab31" localSheetId="22">#REF!</definedName>
    <definedName name="__tab31" localSheetId="24">#REF!</definedName>
    <definedName name="__tab31" localSheetId="25">#REF!</definedName>
    <definedName name="__tab31" localSheetId="37">#REF!</definedName>
    <definedName name="__tab31">#REF!</definedName>
    <definedName name="__tab32" localSheetId="7">#REF!</definedName>
    <definedName name="__tab32" localSheetId="8">#REF!</definedName>
    <definedName name="__tab32" localSheetId="9">#REF!</definedName>
    <definedName name="__tab32" localSheetId="10">#REF!</definedName>
    <definedName name="__tab32" localSheetId="12">#REF!</definedName>
    <definedName name="__tab32" localSheetId="16">#REF!</definedName>
    <definedName name="__tab32" localSheetId="18">#REF!</definedName>
    <definedName name="__tab32" localSheetId="19">#REF!</definedName>
    <definedName name="__tab32" localSheetId="20">#REF!</definedName>
    <definedName name="__tab32" localSheetId="21">#REF!</definedName>
    <definedName name="__tab32" localSheetId="22">#REF!</definedName>
    <definedName name="__tab32" localSheetId="24">#REF!</definedName>
    <definedName name="__tab32" localSheetId="25">#REF!</definedName>
    <definedName name="__tab32" localSheetId="37">#REF!</definedName>
    <definedName name="__tab32">#REF!</definedName>
    <definedName name="__tab33" localSheetId="7">#REF!</definedName>
    <definedName name="__tab33" localSheetId="8">#REF!</definedName>
    <definedName name="__tab33" localSheetId="9">#REF!</definedName>
    <definedName name="__tab33" localSheetId="10">#REF!</definedName>
    <definedName name="__tab33" localSheetId="12">#REF!</definedName>
    <definedName name="__tab33" localSheetId="16">#REF!</definedName>
    <definedName name="__tab33" localSheetId="18">#REF!</definedName>
    <definedName name="__tab33" localSheetId="19">#REF!</definedName>
    <definedName name="__tab33" localSheetId="20">#REF!</definedName>
    <definedName name="__tab33" localSheetId="21">#REF!</definedName>
    <definedName name="__tab33" localSheetId="22">#REF!</definedName>
    <definedName name="__tab33" localSheetId="24">#REF!</definedName>
    <definedName name="__tab33" localSheetId="25">#REF!</definedName>
    <definedName name="__tab33" localSheetId="37">#REF!</definedName>
    <definedName name="__tab33">#REF!</definedName>
    <definedName name="__tab4" localSheetId="7">#REF!</definedName>
    <definedName name="__tab4" localSheetId="8">#REF!</definedName>
    <definedName name="__tab4" localSheetId="9">#REF!</definedName>
    <definedName name="__tab4" localSheetId="10">#REF!</definedName>
    <definedName name="__tab4" localSheetId="12">#REF!</definedName>
    <definedName name="__tab4" localSheetId="16">#REF!</definedName>
    <definedName name="__tab4" localSheetId="18">#REF!</definedName>
    <definedName name="__tab4" localSheetId="19">#REF!</definedName>
    <definedName name="__tab4" localSheetId="20">#REF!</definedName>
    <definedName name="__tab4" localSheetId="21">#REF!</definedName>
    <definedName name="__tab4" localSheetId="22">#REF!</definedName>
    <definedName name="__tab4" localSheetId="24">#REF!</definedName>
    <definedName name="__tab4" localSheetId="25">#REF!</definedName>
    <definedName name="__tab4" localSheetId="37">#REF!</definedName>
    <definedName name="__tab4">#REF!</definedName>
    <definedName name="__tab5" localSheetId="7">#REF!</definedName>
    <definedName name="__tab5" localSheetId="8">#REF!</definedName>
    <definedName name="__tab5" localSheetId="9">#REF!</definedName>
    <definedName name="__tab5" localSheetId="10">#REF!</definedName>
    <definedName name="__tab5" localSheetId="12">#REF!</definedName>
    <definedName name="__tab5" localSheetId="16">#REF!</definedName>
    <definedName name="__tab5" localSheetId="18">#REF!</definedName>
    <definedName name="__tab5" localSheetId="19">#REF!</definedName>
    <definedName name="__tab5" localSheetId="20">#REF!</definedName>
    <definedName name="__tab5" localSheetId="21">#REF!</definedName>
    <definedName name="__tab5" localSheetId="22">#REF!</definedName>
    <definedName name="__tab5" localSheetId="24">#REF!</definedName>
    <definedName name="__tab5" localSheetId="25">#REF!</definedName>
    <definedName name="__tab5" localSheetId="37">#REF!</definedName>
    <definedName name="__tab5">#REF!</definedName>
    <definedName name="__tab6" localSheetId="7">#REF!</definedName>
    <definedName name="__tab6" localSheetId="8">#REF!</definedName>
    <definedName name="__tab6" localSheetId="9">#REF!</definedName>
    <definedName name="__tab6" localSheetId="10">#REF!</definedName>
    <definedName name="__tab6" localSheetId="12">#REF!</definedName>
    <definedName name="__tab6" localSheetId="16">#REF!</definedName>
    <definedName name="__tab6" localSheetId="18">#REF!</definedName>
    <definedName name="__tab6" localSheetId="19">#REF!</definedName>
    <definedName name="__tab6" localSheetId="20">#REF!</definedName>
    <definedName name="__tab6" localSheetId="21">#REF!</definedName>
    <definedName name="__tab6" localSheetId="22">#REF!</definedName>
    <definedName name="__tab6" localSheetId="24">#REF!</definedName>
    <definedName name="__tab6" localSheetId="25">#REF!</definedName>
    <definedName name="__tab6" localSheetId="37">#REF!</definedName>
    <definedName name="__tab6">#REF!</definedName>
    <definedName name="__tab7" localSheetId="7">#REF!</definedName>
    <definedName name="__tab7" localSheetId="8">#REF!</definedName>
    <definedName name="__tab7" localSheetId="9">#REF!</definedName>
    <definedName name="__tab7" localSheetId="10">#REF!</definedName>
    <definedName name="__tab7" localSheetId="12">#REF!</definedName>
    <definedName name="__tab7" localSheetId="16">#REF!</definedName>
    <definedName name="__tab7" localSheetId="18">#REF!</definedName>
    <definedName name="__tab7" localSheetId="19">#REF!</definedName>
    <definedName name="__tab7" localSheetId="20">#REF!</definedName>
    <definedName name="__tab7" localSheetId="21">#REF!</definedName>
    <definedName name="__tab7" localSheetId="22">#REF!</definedName>
    <definedName name="__tab7" localSheetId="24">#REF!</definedName>
    <definedName name="__tab7" localSheetId="25">#REF!</definedName>
    <definedName name="__tab7" localSheetId="37">#REF!</definedName>
    <definedName name="__tab7">#REF!</definedName>
    <definedName name="__tab8" localSheetId="7">#REF!</definedName>
    <definedName name="__tab8" localSheetId="8">#REF!</definedName>
    <definedName name="__tab8" localSheetId="9">#REF!</definedName>
    <definedName name="__tab8" localSheetId="10">#REF!</definedName>
    <definedName name="__tab8" localSheetId="12">#REF!</definedName>
    <definedName name="__tab8" localSheetId="16">#REF!</definedName>
    <definedName name="__tab8" localSheetId="18">#REF!</definedName>
    <definedName name="__tab8" localSheetId="19">#REF!</definedName>
    <definedName name="__tab8" localSheetId="20">#REF!</definedName>
    <definedName name="__tab8" localSheetId="21">#REF!</definedName>
    <definedName name="__tab8" localSheetId="22">#REF!</definedName>
    <definedName name="__tab8" localSheetId="24">#REF!</definedName>
    <definedName name="__tab8" localSheetId="25">#REF!</definedName>
    <definedName name="__tab8" localSheetId="37">#REF!</definedName>
    <definedName name="__tab8">#REF!</definedName>
    <definedName name="__tab9" localSheetId="7">[1]Assumptions!#REF!</definedName>
    <definedName name="__tab9" localSheetId="8">[1]Assumptions!#REF!</definedName>
    <definedName name="__tab9" localSheetId="9">[1]Assumptions!#REF!</definedName>
    <definedName name="__tab9" localSheetId="10">[1]Assumptions!#REF!</definedName>
    <definedName name="__tab9" localSheetId="12">[1]Assumptions!#REF!</definedName>
    <definedName name="__tab9" localSheetId="16">[1]Assumptions!#REF!</definedName>
    <definedName name="__tab9" localSheetId="18">[1]Assumptions!#REF!</definedName>
    <definedName name="__tab9" localSheetId="19">[1]Assumptions!#REF!</definedName>
    <definedName name="__tab9" localSheetId="20">[1]Assumptions!#REF!</definedName>
    <definedName name="__tab9" localSheetId="21">[1]Assumptions!#REF!</definedName>
    <definedName name="__tab9" localSheetId="22">[1]Assumptions!#REF!</definedName>
    <definedName name="__tab9" localSheetId="24">[1]Assumptions!#REF!</definedName>
    <definedName name="__tab9" localSheetId="25">[1]Assumptions!#REF!</definedName>
    <definedName name="__tab9" localSheetId="37">[1]Assumptions!#REF!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 localSheetId="7">#REF!</definedName>
    <definedName name="_1_1_2012" localSheetId="8">#REF!</definedName>
    <definedName name="_1_1_2012" localSheetId="9">#REF!</definedName>
    <definedName name="_1_1_2012" localSheetId="10">#REF!</definedName>
    <definedName name="_1_1_2012" localSheetId="12">#REF!</definedName>
    <definedName name="_1_1_2012" localSheetId="16">#REF!</definedName>
    <definedName name="_1_1_2012" localSheetId="18">#REF!</definedName>
    <definedName name="_1_1_2012" localSheetId="19">#REF!</definedName>
    <definedName name="_1_1_2012" localSheetId="20">#REF!</definedName>
    <definedName name="_1_1_2012" localSheetId="21">#REF!</definedName>
    <definedName name="_1_1_2012" localSheetId="22">#REF!</definedName>
    <definedName name="_1_1_2012" localSheetId="24">#REF!</definedName>
    <definedName name="_1_1_2012" localSheetId="25">#REF!</definedName>
    <definedName name="_1_1_2012" localSheetId="37">#REF!</definedName>
    <definedName name="_1_1_2012">#REF!</definedName>
    <definedName name="_10__123Graph_BIBA_IBRD" localSheetId="7" hidden="1">[9]WB!#REF!</definedName>
    <definedName name="_10__123Graph_BIBA_IBRD" localSheetId="8" hidden="1">[9]WB!#REF!</definedName>
    <definedName name="_10__123Graph_BIBA_IBRD" localSheetId="9" hidden="1">[9]WB!#REF!</definedName>
    <definedName name="_10__123Graph_BIBA_IBRD" localSheetId="10" hidden="1">[9]WB!#REF!</definedName>
    <definedName name="_10__123Graph_BIBA_IBRD" localSheetId="12" hidden="1">[9]WB!#REF!</definedName>
    <definedName name="_10__123Graph_BIBA_IBRD" localSheetId="16" hidden="1">[9]WB!#REF!</definedName>
    <definedName name="_10__123Graph_BIBA_IBRD" localSheetId="18" hidden="1">[9]WB!#REF!</definedName>
    <definedName name="_10__123Graph_BIBA_IBRD" localSheetId="19" hidden="1">[9]WB!#REF!</definedName>
    <definedName name="_10__123Graph_BIBA_IBRD" localSheetId="20" hidden="1">[9]WB!#REF!</definedName>
    <definedName name="_10__123Graph_BIBA_IBRD" localSheetId="21" hidden="1">[9]WB!#REF!</definedName>
    <definedName name="_10__123Graph_BIBA_IBRD" localSheetId="22" hidden="1">[9]WB!#REF!</definedName>
    <definedName name="_10__123Graph_BIBA_IBRD" localSheetId="24" hidden="1">[9]WB!#REF!</definedName>
    <definedName name="_10__123Graph_BIBA_IBRD" localSheetId="25" hidden="1">[9]WB!#REF!</definedName>
    <definedName name="_10__123Graph_BIBA_IBRD" localSheetId="37" hidden="1">[9]WB!#REF!</definedName>
    <definedName name="_10__123Graph_BIBA_IBRD" hidden="1">[9]WB!#REF!</definedName>
    <definedName name="_11__123Graph_BWB_ADJ_PRJ" hidden="1">[9]WB!$Q$257:$AK$257</definedName>
    <definedName name="_2Macros_Import_.qbop">[14]!'[Macros Import].qbop'</definedName>
    <definedName name="_4__123Graph_ACPI_ER_LOG" localSheetId="7" hidden="1">[9]ER!#REF!</definedName>
    <definedName name="_4__123Graph_ACPI_ER_LOG" localSheetId="8" hidden="1">[9]ER!#REF!</definedName>
    <definedName name="_4__123Graph_ACPI_ER_LOG" localSheetId="9" hidden="1">[9]ER!#REF!</definedName>
    <definedName name="_4__123Graph_ACPI_ER_LOG" localSheetId="10" hidden="1">[9]ER!#REF!</definedName>
    <definedName name="_4__123Graph_ACPI_ER_LOG" localSheetId="12" hidden="1">[9]ER!#REF!</definedName>
    <definedName name="_4__123Graph_ACPI_ER_LOG" localSheetId="16" hidden="1">[9]ER!#REF!</definedName>
    <definedName name="_4__123Graph_ACPI_ER_LOG" localSheetId="18" hidden="1">[9]ER!#REF!</definedName>
    <definedName name="_4__123Graph_ACPI_ER_LOG" localSheetId="19" hidden="1">[9]ER!#REF!</definedName>
    <definedName name="_4__123Graph_ACPI_ER_LOG" localSheetId="20" hidden="1">[9]ER!#REF!</definedName>
    <definedName name="_4__123Graph_ACPI_ER_LOG" localSheetId="21" hidden="1">[9]ER!#REF!</definedName>
    <definedName name="_4__123Graph_ACPI_ER_LOG" localSheetId="22" hidden="1">[9]ER!#REF!</definedName>
    <definedName name="_4__123Graph_ACPI_ER_LOG" localSheetId="24" hidden="1">[9]ER!#REF!</definedName>
    <definedName name="_4__123Graph_ACPI_ER_LOG" localSheetId="25" hidden="1">[9]ER!#REF!</definedName>
    <definedName name="_4__123Graph_ACPI_ER_LOG" localSheetId="37" hidden="1">[9]ER!#REF!</definedName>
    <definedName name="_4__123Graph_ACPI_ER_LOG" hidden="1">[9]ER!#REF!</definedName>
    <definedName name="_5__123Graph_AIBA_IBRD" hidden="1">[9]WB!$Q$62:$AK$62</definedName>
    <definedName name="_6__123Graph_AWB_ADJ_PRJ" hidden="1">[9]WB!$Q$255:$AK$255</definedName>
    <definedName name="_8__123Graph_BCPI_ER_LOG" localSheetId="7" hidden="1">[9]ER!#REF!</definedName>
    <definedName name="_8__123Graph_BCPI_ER_LOG" localSheetId="8" hidden="1">[9]ER!#REF!</definedName>
    <definedName name="_8__123Graph_BCPI_ER_LOG" localSheetId="9" hidden="1">[9]ER!#REF!</definedName>
    <definedName name="_8__123Graph_BCPI_ER_LOG" localSheetId="10" hidden="1">[9]ER!#REF!</definedName>
    <definedName name="_8__123Graph_BCPI_ER_LOG" localSheetId="12" hidden="1">[9]ER!#REF!</definedName>
    <definedName name="_8__123Graph_BCPI_ER_LOG" localSheetId="16" hidden="1">[9]ER!#REF!</definedName>
    <definedName name="_8__123Graph_BCPI_ER_LOG" localSheetId="18" hidden="1">[9]ER!#REF!</definedName>
    <definedName name="_8__123Graph_BCPI_ER_LOG" localSheetId="19" hidden="1">[9]ER!#REF!</definedName>
    <definedName name="_8__123Graph_BCPI_ER_LOG" localSheetId="20" hidden="1">[9]ER!#REF!</definedName>
    <definedName name="_8__123Graph_BCPI_ER_LOG" localSheetId="21" hidden="1">[9]ER!#REF!</definedName>
    <definedName name="_8__123Graph_BCPI_ER_LOG" localSheetId="22" hidden="1">[9]ER!#REF!</definedName>
    <definedName name="_8__123Graph_BCPI_ER_LOG" localSheetId="24" hidden="1">[9]ER!#REF!</definedName>
    <definedName name="_8__123Graph_BCPI_ER_LOG" localSheetId="25" hidden="1">[9]ER!#REF!</definedName>
    <definedName name="_8__123Graph_BCPI_ER_LOG" localSheetId="37" hidden="1">[9]ER!#REF!</definedName>
    <definedName name="_8__123Graph_BCPI_ER_LOG" hidden="1">[9]ER!#REF!</definedName>
    <definedName name="_COL1">[2]SimInp1:ModDef!$A$1:$V$130</definedName>
    <definedName name="_END94">'[3]End-94'!$D$102:$AS$189</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2" hidden="1">#REF!</definedName>
    <definedName name="_Fill" localSheetId="16"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4" hidden="1">#REF!</definedName>
    <definedName name="_Fill" localSheetId="25" hidden="1">#REF!</definedName>
    <definedName name="_Fill" localSheetId="37" hidden="1">#REF!</definedName>
    <definedName name="_Fill" hidden="1">#REF!</definedName>
    <definedName name="_Filler" hidden="1">[15]A!$A$43:$A$598</definedName>
    <definedName name="_Key2" localSheetId="7" hidden="1">[16]Contents!#REF!</definedName>
    <definedName name="_Key2" localSheetId="8" hidden="1">[16]Contents!#REF!</definedName>
    <definedName name="_Key2" localSheetId="9" hidden="1">[16]Contents!#REF!</definedName>
    <definedName name="_Key2" localSheetId="10" hidden="1">[16]Contents!#REF!</definedName>
    <definedName name="_Key2" localSheetId="12" hidden="1">[16]Contents!#REF!</definedName>
    <definedName name="_Key2" localSheetId="16" hidden="1">[16]Contents!#REF!</definedName>
    <definedName name="_Key2" localSheetId="18" hidden="1">[16]Contents!#REF!</definedName>
    <definedName name="_Key2" localSheetId="19" hidden="1">[16]Contents!#REF!</definedName>
    <definedName name="_Key2" localSheetId="20" hidden="1">[16]Contents!#REF!</definedName>
    <definedName name="_Key2" localSheetId="21" hidden="1">[16]Contents!#REF!</definedName>
    <definedName name="_Key2" localSheetId="22" hidden="1">[16]Contents!#REF!</definedName>
    <definedName name="_Key2" localSheetId="24" hidden="1">[16]Contents!#REF!</definedName>
    <definedName name="_Key2" localSheetId="25" hidden="1">[16]Contents!#REF!</definedName>
    <definedName name="_Key2" localSheetId="37" hidden="1">[16]Contents!#REF!</definedName>
    <definedName name="_Key2" hidden="1">[16]Contents!#REF!</definedName>
    <definedName name="_MCV1">[4]Main!$E$64:$AH$64</definedName>
    <definedName name="_Order1" hidden="1">0</definedName>
    <definedName name="_Order2" hidden="1">0</definedName>
    <definedName name="_Parse_Out" localSheetId="7" hidden="1">#REF!</definedName>
    <definedName name="_Parse_Out" localSheetId="8" hidden="1">#REF!</definedName>
    <definedName name="_Parse_Out" localSheetId="9" hidden="1">#REF!</definedName>
    <definedName name="_Parse_Out" localSheetId="10" hidden="1">#REF!</definedName>
    <definedName name="_Parse_Out" localSheetId="12" hidden="1">#REF!</definedName>
    <definedName name="_Parse_Out" localSheetId="16"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4" hidden="1">#REF!</definedName>
    <definedName name="_Parse_Out" localSheetId="25" hidden="1">#REF!</definedName>
    <definedName name="_Parse_Out" localSheetId="37" hidden="1">#REF!</definedName>
    <definedName name="_Parse_Out" hidden="1">#REF!</definedName>
    <definedName name="_Regression_Out" localSheetId="7" hidden="1">#REF!</definedName>
    <definedName name="_Regression_Out" localSheetId="8" hidden="1">#REF!</definedName>
    <definedName name="_Regression_Out" localSheetId="9" hidden="1">#REF!</definedName>
    <definedName name="_Regression_Out" localSheetId="10" hidden="1">#REF!</definedName>
    <definedName name="_Regression_Out" localSheetId="12" hidden="1">#REF!</definedName>
    <definedName name="_Regression_Out" localSheetId="16"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4" hidden="1">#REF!</definedName>
    <definedName name="_Regression_Out" localSheetId="25" hidden="1">#REF!</definedName>
    <definedName name="_Regression_Out" localSheetId="37" hidden="1">#REF!</definedName>
    <definedName name="_Regression_Out"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2" hidden="1">#REF!</definedName>
    <definedName name="_Regression_X" localSheetId="16"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4" hidden="1">#REF!</definedName>
    <definedName name="_Regression_X" localSheetId="25" hidden="1">#REF!</definedName>
    <definedName name="_Regression_X" localSheetId="37" hidden="1">#REF!</definedName>
    <definedName name="_Regression_X" hidden="1">#REF!</definedName>
    <definedName name="_Regression_Y" localSheetId="7" hidden="1">#REF!</definedName>
    <definedName name="_Regression_Y" localSheetId="8" hidden="1">#REF!</definedName>
    <definedName name="_Regression_Y" localSheetId="9" hidden="1">#REF!</definedName>
    <definedName name="_Regression_Y" localSheetId="10" hidden="1">#REF!</definedName>
    <definedName name="_Regression_Y" localSheetId="12" hidden="1">#REF!</definedName>
    <definedName name="_Regression_Y" localSheetId="16"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4" hidden="1">#REF!</definedName>
    <definedName name="_Regression_Y" localSheetId="25" hidden="1">#REF!</definedName>
    <definedName name="_Regression_Y" localSheetId="37" hidden="1">#REF!</definedName>
    <definedName name="_Regression_Y" hidden="1">#REF!</definedName>
    <definedName name="_SUM2">[3]BoP!$G$174:$AR$216</definedName>
    <definedName name="_tab06" localSheetId="7">#REF!</definedName>
    <definedName name="_tab06" localSheetId="8">#REF!</definedName>
    <definedName name="_tab06" localSheetId="9">#REF!</definedName>
    <definedName name="_tab06" localSheetId="10">#REF!</definedName>
    <definedName name="_tab06" localSheetId="12">#REF!</definedName>
    <definedName name="_tab06" localSheetId="16">#REF!</definedName>
    <definedName name="_tab06" localSheetId="18">#REF!</definedName>
    <definedName name="_tab06" localSheetId="19">#REF!</definedName>
    <definedName name="_tab06" localSheetId="20">#REF!</definedName>
    <definedName name="_tab06" localSheetId="21">#REF!</definedName>
    <definedName name="_tab06" localSheetId="22">#REF!</definedName>
    <definedName name="_tab06" localSheetId="24">#REF!</definedName>
    <definedName name="_tab06" localSheetId="25">#REF!</definedName>
    <definedName name="_tab06" localSheetId="37">#REF!</definedName>
    <definedName name="_tab06">#REF!</definedName>
    <definedName name="_tab07" localSheetId="7">#REF!</definedName>
    <definedName name="_tab07" localSheetId="8">#REF!</definedName>
    <definedName name="_tab07" localSheetId="9">#REF!</definedName>
    <definedName name="_tab07" localSheetId="10">#REF!</definedName>
    <definedName name="_tab07" localSheetId="12">#REF!</definedName>
    <definedName name="_tab07" localSheetId="16">#REF!</definedName>
    <definedName name="_tab07" localSheetId="18">#REF!</definedName>
    <definedName name="_tab07" localSheetId="19">#REF!</definedName>
    <definedName name="_tab07" localSheetId="20">#REF!</definedName>
    <definedName name="_tab07" localSheetId="21">#REF!</definedName>
    <definedName name="_tab07" localSheetId="22">#REF!</definedName>
    <definedName name="_tab07" localSheetId="24">#REF!</definedName>
    <definedName name="_tab07" localSheetId="25">#REF!</definedName>
    <definedName name="_tab07" localSheetId="37">#REF!</definedName>
    <definedName name="_tab07">#REF!</definedName>
    <definedName name="_tab1" localSheetId="7">#REF!</definedName>
    <definedName name="_tab1" localSheetId="8">#REF!</definedName>
    <definedName name="_tab1" localSheetId="9">#REF!</definedName>
    <definedName name="_tab1" localSheetId="10">#REF!</definedName>
    <definedName name="_tab1" localSheetId="12">#REF!</definedName>
    <definedName name="_tab1" localSheetId="16">#REF!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4">#REF!</definedName>
    <definedName name="_tab1" localSheetId="25">#REF!</definedName>
    <definedName name="_tab1" localSheetId="37">#REF!</definedName>
    <definedName name="_tab1">#REF!</definedName>
    <definedName name="_tab10" localSheetId="7">#REF!</definedName>
    <definedName name="_tab10" localSheetId="8">#REF!</definedName>
    <definedName name="_tab10" localSheetId="9">#REF!</definedName>
    <definedName name="_tab10" localSheetId="10">#REF!</definedName>
    <definedName name="_tab10" localSheetId="12">#REF!</definedName>
    <definedName name="_tab10" localSheetId="16">#REF!</definedName>
    <definedName name="_tab10" localSheetId="18">#REF!</definedName>
    <definedName name="_tab10" localSheetId="19">#REF!</definedName>
    <definedName name="_tab10" localSheetId="20">#REF!</definedName>
    <definedName name="_tab10" localSheetId="21">#REF!</definedName>
    <definedName name="_tab10" localSheetId="22">#REF!</definedName>
    <definedName name="_tab10" localSheetId="24">#REF!</definedName>
    <definedName name="_tab10" localSheetId="25">#REF!</definedName>
    <definedName name="_tab10" localSheetId="37">#REF!</definedName>
    <definedName name="_tab10">#REF!</definedName>
    <definedName name="_tab11" localSheetId="7">#REF!</definedName>
    <definedName name="_tab11" localSheetId="8">#REF!</definedName>
    <definedName name="_tab11" localSheetId="9">#REF!</definedName>
    <definedName name="_tab11" localSheetId="10">#REF!</definedName>
    <definedName name="_tab11" localSheetId="12">#REF!</definedName>
    <definedName name="_tab11" localSheetId="16">#REF!</definedName>
    <definedName name="_tab11" localSheetId="18">#REF!</definedName>
    <definedName name="_tab11" localSheetId="19">#REF!</definedName>
    <definedName name="_tab11" localSheetId="20">#REF!</definedName>
    <definedName name="_tab11" localSheetId="21">#REF!</definedName>
    <definedName name="_tab11" localSheetId="22">#REF!</definedName>
    <definedName name="_tab11" localSheetId="24">#REF!</definedName>
    <definedName name="_tab11" localSheetId="25">#REF!</definedName>
    <definedName name="_tab11" localSheetId="37">#REF!</definedName>
    <definedName name="_tab11">#REF!</definedName>
    <definedName name="_tab12" localSheetId="7">#REF!</definedName>
    <definedName name="_tab12" localSheetId="8">#REF!</definedName>
    <definedName name="_tab12" localSheetId="9">#REF!</definedName>
    <definedName name="_tab12" localSheetId="10">#REF!</definedName>
    <definedName name="_tab12" localSheetId="12">#REF!</definedName>
    <definedName name="_tab12" localSheetId="16">#REF!</definedName>
    <definedName name="_tab12" localSheetId="18">#REF!</definedName>
    <definedName name="_tab12" localSheetId="19">#REF!</definedName>
    <definedName name="_tab12" localSheetId="20">#REF!</definedName>
    <definedName name="_tab12" localSheetId="21">#REF!</definedName>
    <definedName name="_tab12" localSheetId="22">#REF!</definedName>
    <definedName name="_tab12" localSheetId="24">#REF!</definedName>
    <definedName name="_tab12" localSheetId="25">#REF!</definedName>
    <definedName name="_tab12" localSheetId="37">#REF!</definedName>
    <definedName name="_tab12">#REF!</definedName>
    <definedName name="_tab13" localSheetId="7">#REF!</definedName>
    <definedName name="_tab13" localSheetId="8">#REF!</definedName>
    <definedName name="_tab13" localSheetId="9">#REF!</definedName>
    <definedName name="_tab13" localSheetId="10">#REF!</definedName>
    <definedName name="_tab13" localSheetId="12">#REF!</definedName>
    <definedName name="_tab13" localSheetId="16">#REF!</definedName>
    <definedName name="_tab13" localSheetId="18">#REF!</definedName>
    <definedName name="_tab13" localSheetId="19">#REF!</definedName>
    <definedName name="_tab13" localSheetId="20">#REF!</definedName>
    <definedName name="_tab13" localSheetId="21">#REF!</definedName>
    <definedName name="_tab13" localSheetId="22">#REF!</definedName>
    <definedName name="_tab13" localSheetId="24">#REF!</definedName>
    <definedName name="_tab13" localSheetId="25">#REF!</definedName>
    <definedName name="_tab13" localSheetId="37">#REF!</definedName>
    <definedName name="_tab13">#REF!</definedName>
    <definedName name="_tab14" localSheetId="7">#REF!</definedName>
    <definedName name="_tab14" localSheetId="8">#REF!</definedName>
    <definedName name="_tab14" localSheetId="9">#REF!</definedName>
    <definedName name="_tab14" localSheetId="10">#REF!</definedName>
    <definedName name="_tab14" localSheetId="12">#REF!</definedName>
    <definedName name="_tab14" localSheetId="16">#REF!</definedName>
    <definedName name="_tab14" localSheetId="18">#REF!</definedName>
    <definedName name="_tab14" localSheetId="19">#REF!</definedName>
    <definedName name="_tab14" localSheetId="20">#REF!</definedName>
    <definedName name="_tab14" localSheetId="21">#REF!</definedName>
    <definedName name="_tab14" localSheetId="22">#REF!</definedName>
    <definedName name="_tab14" localSheetId="24">#REF!</definedName>
    <definedName name="_tab14" localSheetId="25">#REF!</definedName>
    <definedName name="_tab14" localSheetId="37">#REF!</definedName>
    <definedName name="_tab14">#REF!</definedName>
    <definedName name="_tab15" localSheetId="7">#REF!</definedName>
    <definedName name="_tab15" localSheetId="8">#REF!</definedName>
    <definedName name="_tab15" localSheetId="9">#REF!</definedName>
    <definedName name="_tab15" localSheetId="10">#REF!</definedName>
    <definedName name="_tab15" localSheetId="12">#REF!</definedName>
    <definedName name="_tab15" localSheetId="16">#REF!</definedName>
    <definedName name="_tab15" localSheetId="18">#REF!</definedName>
    <definedName name="_tab15" localSheetId="19">#REF!</definedName>
    <definedName name="_tab15" localSheetId="20">#REF!</definedName>
    <definedName name="_tab15" localSheetId="21">#REF!</definedName>
    <definedName name="_tab15" localSheetId="22">#REF!</definedName>
    <definedName name="_tab15" localSheetId="24">#REF!</definedName>
    <definedName name="_tab15" localSheetId="25">#REF!</definedName>
    <definedName name="_tab15" localSheetId="37">#REF!</definedName>
    <definedName name="_tab15">#REF!</definedName>
    <definedName name="_tab16" localSheetId="7">#REF!</definedName>
    <definedName name="_tab16" localSheetId="8">#REF!</definedName>
    <definedName name="_tab16" localSheetId="9">#REF!</definedName>
    <definedName name="_tab16" localSheetId="10">#REF!</definedName>
    <definedName name="_tab16" localSheetId="12">#REF!</definedName>
    <definedName name="_tab16" localSheetId="16">#REF!</definedName>
    <definedName name="_tab16" localSheetId="18">#REF!</definedName>
    <definedName name="_tab16" localSheetId="19">#REF!</definedName>
    <definedName name="_tab16" localSheetId="20">#REF!</definedName>
    <definedName name="_tab16" localSheetId="21">#REF!</definedName>
    <definedName name="_tab16" localSheetId="22">#REF!</definedName>
    <definedName name="_tab16" localSheetId="24">#REF!</definedName>
    <definedName name="_tab16" localSheetId="25">#REF!</definedName>
    <definedName name="_tab16" localSheetId="37">#REF!</definedName>
    <definedName name="_tab16">#REF!</definedName>
    <definedName name="_tab17" localSheetId="7">#REF!</definedName>
    <definedName name="_tab17" localSheetId="8">#REF!</definedName>
    <definedName name="_tab17" localSheetId="9">#REF!</definedName>
    <definedName name="_tab17" localSheetId="10">#REF!</definedName>
    <definedName name="_tab17" localSheetId="12">#REF!</definedName>
    <definedName name="_tab17" localSheetId="16">#REF!</definedName>
    <definedName name="_tab17" localSheetId="18">#REF!</definedName>
    <definedName name="_tab17" localSheetId="19">#REF!</definedName>
    <definedName name="_tab17" localSheetId="20">#REF!</definedName>
    <definedName name="_tab17" localSheetId="21">#REF!</definedName>
    <definedName name="_tab17" localSheetId="22">#REF!</definedName>
    <definedName name="_tab17" localSheetId="24">#REF!</definedName>
    <definedName name="_tab17" localSheetId="25">#REF!</definedName>
    <definedName name="_tab17" localSheetId="37">#REF!</definedName>
    <definedName name="_tab17">#REF!</definedName>
    <definedName name="_tab18" localSheetId="7">#REF!</definedName>
    <definedName name="_tab18" localSheetId="8">#REF!</definedName>
    <definedName name="_tab18" localSheetId="9">#REF!</definedName>
    <definedName name="_tab18" localSheetId="10">#REF!</definedName>
    <definedName name="_tab18" localSheetId="12">#REF!</definedName>
    <definedName name="_tab18" localSheetId="16">#REF!</definedName>
    <definedName name="_tab18" localSheetId="18">#REF!</definedName>
    <definedName name="_tab18" localSheetId="19">#REF!</definedName>
    <definedName name="_tab18" localSheetId="20">#REF!</definedName>
    <definedName name="_tab18" localSheetId="21">#REF!</definedName>
    <definedName name="_tab18" localSheetId="22">#REF!</definedName>
    <definedName name="_tab18" localSheetId="24">#REF!</definedName>
    <definedName name="_tab18" localSheetId="25">#REF!</definedName>
    <definedName name="_tab18" localSheetId="37">#REF!</definedName>
    <definedName name="_tab18">#REF!</definedName>
    <definedName name="_tab19" localSheetId="7">#REF!</definedName>
    <definedName name="_tab19" localSheetId="8">#REF!</definedName>
    <definedName name="_tab19" localSheetId="9">#REF!</definedName>
    <definedName name="_tab19" localSheetId="10">#REF!</definedName>
    <definedName name="_tab19" localSheetId="12">#REF!</definedName>
    <definedName name="_tab19" localSheetId="16">#REF!</definedName>
    <definedName name="_tab19" localSheetId="18">#REF!</definedName>
    <definedName name="_tab19" localSheetId="19">#REF!</definedName>
    <definedName name="_tab19" localSheetId="20">#REF!</definedName>
    <definedName name="_tab19" localSheetId="21">#REF!</definedName>
    <definedName name="_tab19" localSheetId="22">#REF!</definedName>
    <definedName name="_tab19" localSheetId="24">#REF!</definedName>
    <definedName name="_tab19" localSheetId="25">#REF!</definedName>
    <definedName name="_tab19" localSheetId="37">#REF!</definedName>
    <definedName name="_tab19">#REF!</definedName>
    <definedName name="_tab2" localSheetId="7">#REF!</definedName>
    <definedName name="_tab2" localSheetId="8">#REF!</definedName>
    <definedName name="_tab2" localSheetId="9">#REF!</definedName>
    <definedName name="_tab2" localSheetId="10">#REF!</definedName>
    <definedName name="_tab2" localSheetId="12">#REF!</definedName>
    <definedName name="_tab2" localSheetId="16">#REF!</definedName>
    <definedName name="_tab2" localSheetId="18">#REF!</definedName>
    <definedName name="_tab2" localSheetId="19">#REF!</definedName>
    <definedName name="_tab2" localSheetId="20">#REF!</definedName>
    <definedName name="_tab2" localSheetId="21">#REF!</definedName>
    <definedName name="_tab2" localSheetId="22">#REF!</definedName>
    <definedName name="_tab2" localSheetId="24">#REF!</definedName>
    <definedName name="_tab2" localSheetId="25">#REF!</definedName>
    <definedName name="_tab2" localSheetId="37">#REF!</definedName>
    <definedName name="_tab2">#REF!</definedName>
    <definedName name="_tab20" localSheetId="7">#REF!</definedName>
    <definedName name="_tab20" localSheetId="8">#REF!</definedName>
    <definedName name="_tab20" localSheetId="9">#REF!</definedName>
    <definedName name="_tab20" localSheetId="10">#REF!</definedName>
    <definedName name="_tab20" localSheetId="12">#REF!</definedName>
    <definedName name="_tab20" localSheetId="16">#REF!</definedName>
    <definedName name="_tab20" localSheetId="18">#REF!</definedName>
    <definedName name="_tab20" localSheetId="19">#REF!</definedName>
    <definedName name="_tab20" localSheetId="20">#REF!</definedName>
    <definedName name="_tab20" localSheetId="21">#REF!</definedName>
    <definedName name="_tab20" localSheetId="22">#REF!</definedName>
    <definedName name="_tab20" localSheetId="24">#REF!</definedName>
    <definedName name="_tab20" localSheetId="25">#REF!</definedName>
    <definedName name="_tab20" localSheetId="37">#REF!</definedName>
    <definedName name="_tab20">#REF!</definedName>
    <definedName name="_tab21" localSheetId="7">#REF!</definedName>
    <definedName name="_tab21" localSheetId="8">#REF!</definedName>
    <definedName name="_tab21" localSheetId="9">#REF!</definedName>
    <definedName name="_tab21" localSheetId="10">#REF!</definedName>
    <definedName name="_tab21" localSheetId="12">#REF!</definedName>
    <definedName name="_tab21" localSheetId="16">#REF!</definedName>
    <definedName name="_tab21" localSheetId="18">#REF!</definedName>
    <definedName name="_tab21" localSheetId="19">#REF!</definedName>
    <definedName name="_tab21" localSheetId="20">#REF!</definedName>
    <definedName name="_tab21" localSheetId="21">#REF!</definedName>
    <definedName name="_tab21" localSheetId="22">#REF!</definedName>
    <definedName name="_tab21" localSheetId="24">#REF!</definedName>
    <definedName name="_tab21" localSheetId="25">#REF!</definedName>
    <definedName name="_tab21" localSheetId="37">#REF!</definedName>
    <definedName name="_tab21">#REF!</definedName>
    <definedName name="_tab22" localSheetId="7">#REF!</definedName>
    <definedName name="_tab22" localSheetId="8">#REF!</definedName>
    <definedName name="_tab22" localSheetId="9">#REF!</definedName>
    <definedName name="_tab22" localSheetId="10">#REF!</definedName>
    <definedName name="_tab22" localSheetId="12">#REF!</definedName>
    <definedName name="_tab22" localSheetId="16">#REF!</definedName>
    <definedName name="_tab22" localSheetId="18">#REF!</definedName>
    <definedName name="_tab22" localSheetId="19">#REF!</definedName>
    <definedName name="_tab22" localSheetId="20">#REF!</definedName>
    <definedName name="_tab22" localSheetId="21">#REF!</definedName>
    <definedName name="_tab22" localSheetId="22">#REF!</definedName>
    <definedName name="_tab22" localSheetId="24">#REF!</definedName>
    <definedName name="_tab22" localSheetId="25">#REF!</definedName>
    <definedName name="_tab22" localSheetId="37">#REF!</definedName>
    <definedName name="_tab22">#REF!</definedName>
    <definedName name="_tab23" localSheetId="7">#REF!</definedName>
    <definedName name="_tab23" localSheetId="8">#REF!</definedName>
    <definedName name="_tab23" localSheetId="9">#REF!</definedName>
    <definedName name="_tab23" localSheetId="10">#REF!</definedName>
    <definedName name="_tab23" localSheetId="12">#REF!</definedName>
    <definedName name="_tab23" localSheetId="16">#REF!</definedName>
    <definedName name="_tab23" localSheetId="18">#REF!</definedName>
    <definedName name="_tab23" localSheetId="19">#REF!</definedName>
    <definedName name="_tab23" localSheetId="20">#REF!</definedName>
    <definedName name="_tab23" localSheetId="21">#REF!</definedName>
    <definedName name="_tab23" localSheetId="22">#REF!</definedName>
    <definedName name="_tab23" localSheetId="24">#REF!</definedName>
    <definedName name="_tab23" localSheetId="25">#REF!</definedName>
    <definedName name="_tab23" localSheetId="37">#REF!</definedName>
    <definedName name="_tab23">#REF!</definedName>
    <definedName name="_tab24" localSheetId="7">#REF!</definedName>
    <definedName name="_tab24" localSheetId="8">#REF!</definedName>
    <definedName name="_tab24" localSheetId="9">#REF!</definedName>
    <definedName name="_tab24" localSheetId="10">#REF!</definedName>
    <definedName name="_tab24" localSheetId="12">#REF!</definedName>
    <definedName name="_tab24" localSheetId="16">#REF!</definedName>
    <definedName name="_tab24" localSheetId="18">#REF!</definedName>
    <definedName name="_tab24" localSheetId="19">#REF!</definedName>
    <definedName name="_tab24" localSheetId="20">#REF!</definedName>
    <definedName name="_tab24" localSheetId="21">#REF!</definedName>
    <definedName name="_tab24" localSheetId="22">#REF!</definedName>
    <definedName name="_tab24" localSheetId="24">#REF!</definedName>
    <definedName name="_tab24" localSheetId="25">#REF!</definedName>
    <definedName name="_tab24" localSheetId="37">#REF!</definedName>
    <definedName name="_tab24">#REF!</definedName>
    <definedName name="_tab25" localSheetId="7">#REF!</definedName>
    <definedName name="_tab25" localSheetId="8">#REF!</definedName>
    <definedName name="_tab25" localSheetId="9">#REF!</definedName>
    <definedName name="_tab25" localSheetId="10">#REF!</definedName>
    <definedName name="_tab25" localSheetId="12">#REF!</definedName>
    <definedName name="_tab25" localSheetId="16">#REF!</definedName>
    <definedName name="_tab25" localSheetId="18">#REF!</definedName>
    <definedName name="_tab25" localSheetId="19">#REF!</definedName>
    <definedName name="_tab25" localSheetId="20">#REF!</definedName>
    <definedName name="_tab25" localSheetId="21">#REF!</definedName>
    <definedName name="_tab25" localSheetId="22">#REF!</definedName>
    <definedName name="_tab25" localSheetId="24">#REF!</definedName>
    <definedName name="_tab25" localSheetId="25">#REF!</definedName>
    <definedName name="_tab25" localSheetId="37">#REF!</definedName>
    <definedName name="_tab25">#REF!</definedName>
    <definedName name="_tab26" localSheetId="7">#REF!</definedName>
    <definedName name="_tab26" localSheetId="8">#REF!</definedName>
    <definedName name="_tab26" localSheetId="9">#REF!</definedName>
    <definedName name="_tab26" localSheetId="10">#REF!</definedName>
    <definedName name="_tab26" localSheetId="12">#REF!</definedName>
    <definedName name="_tab26" localSheetId="16">#REF!</definedName>
    <definedName name="_tab26" localSheetId="18">#REF!</definedName>
    <definedName name="_tab26" localSheetId="19">#REF!</definedName>
    <definedName name="_tab26" localSheetId="20">#REF!</definedName>
    <definedName name="_tab26" localSheetId="21">#REF!</definedName>
    <definedName name="_tab26" localSheetId="22">#REF!</definedName>
    <definedName name="_tab26" localSheetId="24">#REF!</definedName>
    <definedName name="_tab26" localSheetId="25">#REF!</definedName>
    <definedName name="_tab26" localSheetId="37">#REF!</definedName>
    <definedName name="_tab26">#REF!</definedName>
    <definedName name="_tab27" localSheetId="7">#REF!</definedName>
    <definedName name="_tab27" localSheetId="8">#REF!</definedName>
    <definedName name="_tab27" localSheetId="9">#REF!</definedName>
    <definedName name="_tab27" localSheetId="10">#REF!</definedName>
    <definedName name="_tab27" localSheetId="12">#REF!</definedName>
    <definedName name="_tab27" localSheetId="16">#REF!</definedName>
    <definedName name="_tab27" localSheetId="18">#REF!</definedName>
    <definedName name="_tab27" localSheetId="19">#REF!</definedName>
    <definedName name="_tab27" localSheetId="20">#REF!</definedName>
    <definedName name="_tab27" localSheetId="21">#REF!</definedName>
    <definedName name="_tab27" localSheetId="22">#REF!</definedName>
    <definedName name="_tab27" localSheetId="24">#REF!</definedName>
    <definedName name="_tab27" localSheetId="25">#REF!</definedName>
    <definedName name="_tab27" localSheetId="37">#REF!</definedName>
    <definedName name="_tab27">#REF!</definedName>
    <definedName name="_tab28" localSheetId="7">#REF!</definedName>
    <definedName name="_tab28" localSheetId="8">#REF!</definedName>
    <definedName name="_tab28" localSheetId="9">#REF!</definedName>
    <definedName name="_tab28" localSheetId="10">#REF!</definedName>
    <definedName name="_tab28" localSheetId="12">#REF!</definedName>
    <definedName name="_tab28" localSheetId="16">#REF!</definedName>
    <definedName name="_tab28" localSheetId="18">#REF!</definedName>
    <definedName name="_tab28" localSheetId="19">#REF!</definedName>
    <definedName name="_tab28" localSheetId="20">#REF!</definedName>
    <definedName name="_tab28" localSheetId="21">#REF!</definedName>
    <definedName name="_tab28" localSheetId="22">#REF!</definedName>
    <definedName name="_tab28" localSheetId="24">#REF!</definedName>
    <definedName name="_tab28" localSheetId="25">#REF!</definedName>
    <definedName name="_tab28" localSheetId="37">#REF!</definedName>
    <definedName name="_tab28">#REF!</definedName>
    <definedName name="_tab29" localSheetId="7">#REF!</definedName>
    <definedName name="_tab29" localSheetId="8">#REF!</definedName>
    <definedName name="_tab29" localSheetId="9">#REF!</definedName>
    <definedName name="_tab29" localSheetId="10">#REF!</definedName>
    <definedName name="_tab29" localSheetId="12">#REF!</definedName>
    <definedName name="_tab29" localSheetId="16">#REF!</definedName>
    <definedName name="_tab29" localSheetId="18">#REF!</definedName>
    <definedName name="_tab29" localSheetId="19">#REF!</definedName>
    <definedName name="_tab29" localSheetId="20">#REF!</definedName>
    <definedName name="_tab29" localSheetId="21">#REF!</definedName>
    <definedName name="_tab29" localSheetId="22">#REF!</definedName>
    <definedName name="_tab29" localSheetId="24">#REF!</definedName>
    <definedName name="_tab29" localSheetId="25">#REF!</definedName>
    <definedName name="_tab29" localSheetId="37">#REF!</definedName>
    <definedName name="_tab29">#REF!</definedName>
    <definedName name="_tab3" localSheetId="7">#REF!</definedName>
    <definedName name="_tab3" localSheetId="8">#REF!</definedName>
    <definedName name="_tab3" localSheetId="9">#REF!</definedName>
    <definedName name="_tab3" localSheetId="10">#REF!</definedName>
    <definedName name="_tab3" localSheetId="12">#REF!</definedName>
    <definedName name="_tab3" localSheetId="16">#REF!</definedName>
    <definedName name="_tab3" localSheetId="18">#REF!</definedName>
    <definedName name="_tab3" localSheetId="19">#REF!</definedName>
    <definedName name="_tab3" localSheetId="20">#REF!</definedName>
    <definedName name="_tab3" localSheetId="21">#REF!</definedName>
    <definedName name="_tab3" localSheetId="22">#REF!</definedName>
    <definedName name="_tab3" localSheetId="24">#REF!</definedName>
    <definedName name="_tab3" localSheetId="25">#REF!</definedName>
    <definedName name="_tab3" localSheetId="37">#REF!</definedName>
    <definedName name="_tab3">#REF!</definedName>
    <definedName name="_tab30" localSheetId="7">#REF!</definedName>
    <definedName name="_tab30" localSheetId="8">#REF!</definedName>
    <definedName name="_tab30" localSheetId="9">#REF!</definedName>
    <definedName name="_tab30" localSheetId="10">#REF!</definedName>
    <definedName name="_tab30" localSheetId="12">#REF!</definedName>
    <definedName name="_tab30" localSheetId="16">#REF!</definedName>
    <definedName name="_tab30" localSheetId="18">#REF!</definedName>
    <definedName name="_tab30" localSheetId="19">#REF!</definedName>
    <definedName name="_tab30" localSheetId="20">#REF!</definedName>
    <definedName name="_tab30" localSheetId="21">#REF!</definedName>
    <definedName name="_tab30" localSheetId="22">#REF!</definedName>
    <definedName name="_tab30" localSheetId="24">#REF!</definedName>
    <definedName name="_tab30" localSheetId="25">#REF!</definedName>
    <definedName name="_tab30" localSheetId="37">#REF!</definedName>
    <definedName name="_tab30">#REF!</definedName>
    <definedName name="_tab31" localSheetId="7">#REF!</definedName>
    <definedName name="_tab31" localSheetId="8">#REF!</definedName>
    <definedName name="_tab31" localSheetId="9">#REF!</definedName>
    <definedName name="_tab31" localSheetId="10">#REF!</definedName>
    <definedName name="_tab31" localSheetId="12">#REF!</definedName>
    <definedName name="_tab31" localSheetId="16">#REF!</definedName>
    <definedName name="_tab31" localSheetId="18">#REF!</definedName>
    <definedName name="_tab31" localSheetId="19">#REF!</definedName>
    <definedName name="_tab31" localSheetId="20">#REF!</definedName>
    <definedName name="_tab31" localSheetId="21">#REF!</definedName>
    <definedName name="_tab31" localSheetId="22">#REF!</definedName>
    <definedName name="_tab31" localSheetId="24">#REF!</definedName>
    <definedName name="_tab31" localSheetId="25">#REF!</definedName>
    <definedName name="_tab31" localSheetId="37">#REF!</definedName>
    <definedName name="_tab31">#REF!</definedName>
    <definedName name="_tab32" localSheetId="7">#REF!</definedName>
    <definedName name="_tab32" localSheetId="8">#REF!</definedName>
    <definedName name="_tab32" localSheetId="9">#REF!</definedName>
    <definedName name="_tab32" localSheetId="10">#REF!</definedName>
    <definedName name="_tab32" localSheetId="12">#REF!</definedName>
    <definedName name="_tab32" localSheetId="16">#REF!</definedName>
    <definedName name="_tab32" localSheetId="18">#REF!</definedName>
    <definedName name="_tab32" localSheetId="19">#REF!</definedName>
    <definedName name="_tab32" localSheetId="20">#REF!</definedName>
    <definedName name="_tab32" localSheetId="21">#REF!</definedName>
    <definedName name="_tab32" localSheetId="22">#REF!</definedName>
    <definedName name="_tab32" localSheetId="24">#REF!</definedName>
    <definedName name="_tab32" localSheetId="25">#REF!</definedName>
    <definedName name="_tab32" localSheetId="37">#REF!</definedName>
    <definedName name="_tab32">#REF!</definedName>
    <definedName name="_tab33" localSheetId="7">#REF!</definedName>
    <definedName name="_tab33" localSheetId="8">#REF!</definedName>
    <definedName name="_tab33" localSheetId="9">#REF!</definedName>
    <definedName name="_tab33" localSheetId="10">#REF!</definedName>
    <definedName name="_tab33" localSheetId="12">#REF!</definedName>
    <definedName name="_tab33" localSheetId="16">#REF!</definedName>
    <definedName name="_tab33" localSheetId="18">#REF!</definedName>
    <definedName name="_tab33" localSheetId="19">#REF!</definedName>
    <definedName name="_tab33" localSheetId="20">#REF!</definedName>
    <definedName name="_tab33" localSheetId="21">#REF!</definedName>
    <definedName name="_tab33" localSheetId="22">#REF!</definedName>
    <definedName name="_tab33" localSheetId="24">#REF!</definedName>
    <definedName name="_tab33" localSheetId="25">#REF!</definedName>
    <definedName name="_tab33" localSheetId="37">#REF!</definedName>
    <definedName name="_tab33">#REF!</definedName>
    <definedName name="_tab4" localSheetId="7">#REF!</definedName>
    <definedName name="_tab4" localSheetId="8">#REF!</definedName>
    <definedName name="_tab4" localSheetId="9">#REF!</definedName>
    <definedName name="_tab4" localSheetId="10">#REF!</definedName>
    <definedName name="_tab4" localSheetId="12">#REF!</definedName>
    <definedName name="_tab4" localSheetId="16">#REF!</definedName>
    <definedName name="_tab4" localSheetId="18">#REF!</definedName>
    <definedName name="_tab4" localSheetId="19">#REF!</definedName>
    <definedName name="_tab4" localSheetId="20">#REF!</definedName>
    <definedName name="_tab4" localSheetId="21">#REF!</definedName>
    <definedName name="_tab4" localSheetId="22">#REF!</definedName>
    <definedName name="_tab4" localSheetId="24">#REF!</definedName>
    <definedName name="_tab4" localSheetId="25">#REF!</definedName>
    <definedName name="_tab4" localSheetId="37">#REF!</definedName>
    <definedName name="_tab4">#REF!</definedName>
    <definedName name="_tab5" localSheetId="7">#REF!</definedName>
    <definedName name="_tab5" localSheetId="8">#REF!</definedName>
    <definedName name="_tab5" localSheetId="9">#REF!</definedName>
    <definedName name="_tab5" localSheetId="10">#REF!</definedName>
    <definedName name="_tab5" localSheetId="12">#REF!</definedName>
    <definedName name="_tab5" localSheetId="16">#REF!</definedName>
    <definedName name="_tab5" localSheetId="18">#REF!</definedName>
    <definedName name="_tab5" localSheetId="19">#REF!</definedName>
    <definedName name="_tab5" localSheetId="20">#REF!</definedName>
    <definedName name="_tab5" localSheetId="21">#REF!</definedName>
    <definedName name="_tab5" localSheetId="22">#REF!</definedName>
    <definedName name="_tab5" localSheetId="24">#REF!</definedName>
    <definedName name="_tab5" localSheetId="25">#REF!</definedName>
    <definedName name="_tab5" localSheetId="37">#REF!</definedName>
    <definedName name="_tab5">#REF!</definedName>
    <definedName name="_tab6" localSheetId="7">#REF!</definedName>
    <definedName name="_tab6" localSheetId="8">#REF!</definedName>
    <definedName name="_tab6" localSheetId="9">#REF!</definedName>
    <definedName name="_tab6" localSheetId="10">#REF!</definedName>
    <definedName name="_tab6" localSheetId="12">#REF!</definedName>
    <definedName name="_tab6" localSheetId="16">#REF!</definedName>
    <definedName name="_tab6" localSheetId="18">#REF!</definedName>
    <definedName name="_tab6" localSheetId="19">#REF!</definedName>
    <definedName name="_tab6" localSheetId="20">#REF!</definedName>
    <definedName name="_tab6" localSheetId="21">#REF!</definedName>
    <definedName name="_tab6" localSheetId="22">#REF!</definedName>
    <definedName name="_tab6" localSheetId="24">#REF!</definedName>
    <definedName name="_tab6" localSheetId="25">#REF!</definedName>
    <definedName name="_tab6" localSheetId="37">#REF!</definedName>
    <definedName name="_tab6">#REF!</definedName>
    <definedName name="_tab7" localSheetId="7">#REF!</definedName>
    <definedName name="_tab7" localSheetId="8">#REF!</definedName>
    <definedName name="_tab7" localSheetId="9">#REF!</definedName>
    <definedName name="_tab7" localSheetId="10">#REF!</definedName>
    <definedName name="_tab7" localSheetId="12">#REF!</definedName>
    <definedName name="_tab7" localSheetId="16">#REF!</definedName>
    <definedName name="_tab7" localSheetId="18">#REF!</definedName>
    <definedName name="_tab7" localSheetId="19">#REF!</definedName>
    <definedName name="_tab7" localSheetId="20">#REF!</definedName>
    <definedName name="_tab7" localSheetId="21">#REF!</definedName>
    <definedName name="_tab7" localSheetId="22">#REF!</definedName>
    <definedName name="_tab7" localSheetId="24">#REF!</definedName>
    <definedName name="_tab7" localSheetId="25">#REF!</definedName>
    <definedName name="_tab7" localSheetId="37">#REF!</definedName>
    <definedName name="_tab7">#REF!</definedName>
    <definedName name="_tab8" localSheetId="7">#REF!</definedName>
    <definedName name="_tab8" localSheetId="8">#REF!</definedName>
    <definedName name="_tab8" localSheetId="9">#REF!</definedName>
    <definedName name="_tab8" localSheetId="10">#REF!</definedName>
    <definedName name="_tab8" localSheetId="12">#REF!</definedName>
    <definedName name="_tab8" localSheetId="16">#REF!</definedName>
    <definedName name="_tab8" localSheetId="18">#REF!</definedName>
    <definedName name="_tab8" localSheetId="19">#REF!</definedName>
    <definedName name="_tab8" localSheetId="20">#REF!</definedName>
    <definedName name="_tab8" localSheetId="21">#REF!</definedName>
    <definedName name="_tab8" localSheetId="22">#REF!</definedName>
    <definedName name="_tab8" localSheetId="24">#REF!</definedName>
    <definedName name="_tab8" localSheetId="25">#REF!</definedName>
    <definedName name="_tab8" localSheetId="37">#REF!</definedName>
    <definedName name="_tab8">#REF!</definedName>
    <definedName name="_tab9" localSheetId="7">[1]Assumptions!#REF!</definedName>
    <definedName name="_tab9" localSheetId="8">[1]Assumptions!#REF!</definedName>
    <definedName name="_tab9" localSheetId="9">[1]Assumptions!#REF!</definedName>
    <definedName name="_tab9" localSheetId="10">[1]Assumptions!#REF!</definedName>
    <definedName name="_tab9" localSheetId="12">[1]Assumptions!#REF!</definedName>
    <definedName name="_tab9" localSheetId="16">[1]Assumptions!#REF!</definedName>
    <definedName name="_tab9" localSheetId="18">[1]Assumptions!#REF!</definedName>
    <definedName name="_tab9" localSheetId="19">[1]Assumptions!#REF!</definedName>
    <definedName name="_tab9" localSheetId="20">[1]Assumptions!#REF!</definedName>
    <definedName name="_tab9" localSheetId="21">[1]Assumptions!#REF!</definedName>
    <definedName name="_tab9" localSheetId="22">[1]Assumptions!#REF!</definedName>
    <definedName name="_tab9" localSheetId="24">[1]Assumptions!#REF!</definedName>
    <definedName name="_tab9" localSheetId="25">[1]Assumptions!#REF!</definedName>
    <definedName name="_tab9" localSheetId="37">[1]Assumptions!#REF!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 localSheetId="7">#REF!</definedName>
    <definedName name="ACTIVATE" localSheetId="8">#REF!</definedName>
    <definedName name="ACTIVATE" localSheetId="9">#REF!</definedName>
    <definedName name="ACTIVATE" localSheetId="10">#REF!</definedName>
    <definedName name="ACTIVATE" localSheetId="12">#REF!</definedName>
    <definedName name="ACTIVATE" localSheetId="16">#REF!</definedName>
    <definedName name="ACTIVATE" localSheetId="18">#REF!</definedName>
    <definedName name="ACTIVATE" localSheetId="19">#REF!</definedName>
    <definedName name="ACTIVATE" localSheetId="20">#REF!</definedName>
    <definedName name="ACTIVATE" localSheetId="21">#REF!</definedName>
    <definedName name="ACTIVATE" localSheetId="22">#REF!</definedName>
    <definedName name="ACTIVATE" localSheetId="24">#REF!</definedName>
    <definedName name="ACTIVATE" localSheetId="25">#REF!</definedName>
    <definedName name="ACTIVATE" localSheetId="37">#REF!</definedName>
    <definedName name="ACTIVATE">#REF!</definedName>
    <definedName name="AID" localSheetId="7">#REF!</definedName>
    <definedName name="AID" localSheetId="8">#REF!</definedName>
    <definedName name="AID" localSheetId="9">#REF!</definedName>
    <definedName name="AID" localSheetId="10">#REF!</definedName>
    <definedName name="AID" localSheetId="12">#REF!</definedName>
    <definedName name="AID" localSheetId="16">#REF!</definedName>
    <definedName name="AID" localSheetId="18">#REF!</definedName>
    <definedName name="AID" localSheetId="19">#REF!</definedName>
    <definedName name="AID" localSheetId="20">#REF!</definedName>
    <definedName name="AID" localSheetId="21">#REF!</definedName>
    <definedName name="AID" localSheetId="22">#REF!</definedName>
    <definedName name="AID" localSheetId="24">#REF!</definedName>
    <definedName name="AID" localSheetId="25">#REF!</definedName>
    <definedName name="AID" localSheetId="37">#REF!</definedName>
    <definedName name="AID">#REF!</definedName>
    <definedName name="AlPr_TB_1" localSheetId="7">#REF!</definedName>
    <definedName name="AlPr_TB_1" localSheetId="8">#REF!</definedName>
    <definedName name="AlPr_TB_1" localSheetId="9">#REF!</definedName>
    <definedName name="AlPr_TB_1" localSheetId="10">#REF!</definedName>
    <definedName name="AlPr_TB_1" localSheetId="12">#REF!</definedName>
    <definedName name="AlPr_TB_1" localSheetId="16">#REF!</definedName>
    <definedName name="AlPr_TB_1" localSheetId="18">#REF!</definedName>
    <definedName name="AlPr_TB_1" localSheetId="19">#REF!</definedName>
    <definedName name="AlPr_TB_1" localSheetId="20">#REF!</definedName>
    <definedName name="AlPr_TB_1" localSheetId="21">#REF!</definedName>
    <definedName name="AlPr_TB_1" localSheetId="22">#REF!</definedName>
    <definedName name="AlPr_TB_1" localSheetId="24">#REF!</definedName>
    <definedName name="AlPr_TB_1" localSheetId="25">#REF!</definedName>
    <definedName name="AlPr_TB_1" localSheetId="37">#REF!</definedName>
    <definedName name="AlPr_TB_1">#REF!</definedName>
    <definedName name="AlPr_TB_1b" localSheetId="7">#REF!</definedName>
    <definedName name="AlPr_TB_1b" localSheetId="8">#REF!</definedName>
    <definedName name="AlPr_TB_1b" localSheetId="9">#REF!</definedName>
    <definedName name="AlPr_TB_1b" localSheetId="10">#REF!</definedName>
    <definedName name="AlPr_TB_1b" localSheetId="12">#REF!</definedName>
    <definedName name="AlPr_TB_1b" localSheetId="16">#REF!</definedName>
    <definedName name="AlPr_TB_1b" localSheetId="18">#REF!</definedName>
    <definedName name="AlPr_TB_1b" localSheetId="19">#REF!</definedName>
    <definedName name="AlPr_TB_1b" localSheetId="20">#REF!</definedName>
    <definedName name="AlPr_TB_1b" localSheetId="21">#REF!</definedName>
    <definedName name="AlPr_TB_1b" localSheetId="22">#REF!</definedName>
    <definedName name="AlPr_TB_1b" localSheetId="24">#REF!</definedName>
    <definedName name="AlPr_TB_1b" localSheetId="25">#REF!</definedName>
    <definedName name="AlPr_TB_1b" localSheetId="37">#REF!</definedName>
    <definedName name="AlPr_TB_1b">#REF!</definedName>
    <definedName name="ALTBCA">[4]QQ!$E$11:$AH$11</definedName>
    <definedName name="ALTNGDP_R">[4]Q4!$E$53:$AH$53</definedName>
    <definedName name="ALTPCPI">[4]Q6!$E$27:$AH$27</definedName>
    <definedName name="ams" localSheetId="7" hidden="1">{"Main Economic Indicators",#N/A,FALSE,"C"}</definedName>
    <definedName name="ams" localSheetId="8" hidden="1">{"Main Economic Indicators",#N/A,FALSE,"C"}</definedName>
    <definedName name="ams" localSheetId="9" hidden="1">{"Main Economic Indicators",#N/A,FALSE,"C"}</definedName>
    <definedName name="ams" localSheetId="10" hidden="1">{"Main Economic Indicators",#N/A,FALSE,"C"}</definedName>
    <definedName name="ams" localSheetId="12" hidden="1">{"Main Economic Indicators",#N/A,FALSE,"C"}</definedName>
    <definedName name="ams" localSheetId="16" hidden="1">{"Main Economic Indicators",#N/A,FALSE,"C"}</definedName>
    <definedName name="ams" localSheetId="18" hidden="1">{"Main Economic Indicators",#N/A,FALSE,"C"}</definedName>
    <definedName name="ams" localSheetId="19" hidden="1">{"Main Economic Indicators",#N/A,FALSE,"C"}</definedName>
    <definedName name="ams" localSheetId="20" hidden="1">{"Main Economic Indicators",#N/A,FALSE,"C"}</definedName>
    <definedName name="ams" localSheetId="21" hidden="1">{"Main Economic Indicators",#N/A,FALSE,"C"}</definedName>
    <definedName name="ams" localSheetId="22" hidden="1">{"Main Economic Indicators",#N/A,FALSE,"C"}</definedName>
    <definedName name="ams" localSheetId="24" hidden="1">{"Main Economic Indicators",#N/A,FALSE,"C"}</definedName>
    <definedName name="ams" localSheetId="25" hidden="1">{"Main Economic Indicators",#N/A,FALSE,"C"}</definedName>
    <definedName name="ams" localSheetId="37" hidden="1">{"Main Economic Indicators",#N/A,FALSE,"C"}</definedName>
    <definedName name="ams" hidden="1">{"Main Economic Indicators",#N/A,FALSE,"C"}</definedName>
    <definedName name="amstwo" localSheetId="7" hidden="1">{"Main Economic Indicators",#N/A,FALSE,"C"}</definedName>
    <definedName name="amstwo" localSheetId="8" hidden="1">{"Main Economic Indicators",#N/A,FALSE,"C"}</definedName>
    <definedName name="amstwo" localSheetId="9" hidden="1">{"Main Economic Indicators",#N/A,FALSE,"C"}</definedName>
    <definedName name="amstwo" localSheetId="10" hidden="1">{"Main Economic Indicators",#N/A,FALSE,"C"}</definedName>
    <definedName name="amstwo" localSheetId="12" hidden="1">{"Main Economic Indicators",#N/A,FALSE,"C"}</definedName>
    <definedName name="amstwo" localSheetId="16" hidden="1">{"Main Economic Indicators",#N/A,FALSE,"C"}</definedName>
    <definedName name="amstwo" localSheetId="18" hidden="1">{"Main Economic Indicators",#N/A,FALSE,"C"}</definedName>
    <definedName name="amstwo" localSheetId="19" hidden="1">{"Main Economic Indicators",#N/A,FALSE,"C"}</definedName>
    <definedName name="amstwo" localSheetId="20" hidden="1">{"Main Economic Indicators",#N/A,FALSE,"C"}</definedName>
    <definedName name="amstwo" localSheetId="21" hidden="1">{"Main Economic Indicators",#N/A,FALSE,"C"}</definedName>
    <definedName name="amstwo" localSheetId="22" hidden="1">{"Main Economic Indicators",#N/A,FALSE,"C"}</definedName>
    <definedName name="amstwo" localSheetId="24" hidden="1">{"Main Economic Indicators",#N/A,FALSE,"C"}</definedName>
    <definedName name="amstwo" localSheetId="25" hidden="1">{"Main Economic Indicators",#N/A,FALSE,"C"}</definedName>
    <definedName name="amstwo" localSheetId="37" hidden="1">{"Main Economic Indicators",#N/A,FALSE,"C"}</definedName>
    <definedName name="amstwo" hidden="1">{"Main Economic Indicators",#N/A,FALSE,"C"}</definedName>
    <definedName name="anscount" hidden="1">1</definedName>
    <definedName name="APr_1" localSheetId="7">#REF!</definedName>
    <definedName name="APr_1" localSheetId="8">#REF!</definedName>
    <definedName name="APr_1" localSheetId="9">#REF!</definedName>
    <definedName name="APr_1" localSheetId="10">#REF!</definedName>
    <definedName name="APr_1" localSheetId="12">#REF!</definedName>
    <definedName name="APr_1" localSheetId="16">#REF!</definedName>
    <definedName name="APr_1" localSheetId="18">#REF!</definedName>
    <definedName name="APr_1" localSheetId="19">#REF!</definedName>
    <definedName name="APr_1" localSheetId="20">#REF!</definedName>
    <definedName name="APr_1" localSheetId="21">#REF!</definedName>
    <definedName name="APr_1" localSheetId="22">#REF!</definedName>
    <definedName name="APr_1" localSheetId="24">#REF!</definedName>
    <definedName name="APr_1" localSheetId="25">#REF!</definedName>
    <definedName name="APr_1" localSheetId="37">#REF!</definedName>
    <definedName name="APr_1">#REF!</definedName>
    <definedName name="APr_1b" localSheetId="7">#REF!</definedName>
    <definedName name="APr_1b" localSheetId="8">#REF!</definedName>
    <definedName name="APr_1b" localSheetId="9">#REF!</definedName>
    <definedName name="APr_1b" localSheetId="10">#REF!</definedName>
    <definedName name="APr_1b" localSheetId="12">#REF!</definedName>
    <definedName name="APr_1b" localSheetId="16">#REF!</definedName>
    <definedName name="APr_1b" localSheetId="18">#REF!</definedName>
    <definedName name="APr_1b" localSheetId="19">#REF!</definedName>
    <definedName name="APr_1b" localSheetId="20">#REF!</definedName>
    <definedName name="APr_1b" localSheetId="21">#REF!</definedName>
    <definedName name="APr_1b" localSheetId="22">#REF!</definedName>
    <definedName name="APr_1b" localSheetId="24">#REF!</definedName>
    <definedName name="APr_1b" localSheetId="25">#REF!</definedName>
    <definedName name="APr_1b" localSheetId="37">#REF!</definedName>
    <definedName name="APr_1b">#REF!</definedName>
    <definedName name="APr_2" localSheetId="7">#REF!</definedName>
    <definedName name="APr_2" localSheetId="8">#REF!</definedName>
    <definedName name="APr_2" localSheetId="9">#REF!</definedName>
    <definedName name="APr_2" localSheetId="10">#REF!</definedName>
    <definedName name="APr_2" localSheetId="12">#REF!</definedName>
    <definedName name="APr_2" localSheetId="16">#REF!</definedName>
    <definedName name="APr_2" localSheetId="18">#REF!</definedName>
    <definedName name="APr_2" localSheetId="19">#REF!</definedName>
    <definedName name="APr_2" localSheetId="20">#REF!</definedName>
    <definedName name="APr_2" localSheetId="21">#REF!</definedName>
    <definedName name="APr_2" localSheetId="22">#REF!</definedName>
    <definedName name="APr_2" localSheetId="24">#REF!</definedName>
    <definedName name="APr_2" localSheetId="25">#REF!</definedName>
    <definedName name="APr_2" localSheetId="37">#REF!</definedName>
    <definedName name="APr_2">#REF!</definedName>
    <definedName name="Apr_2b" localSheetId="7">#REF!</definedName>
    <definedName name="Apr_2b" localSheetId="8">#REF!</definedName>
    <definedName name="Apr_2b" localSheetId="9">#REF!</definedName>
    <definedName name="Apr_2b" localSheetId="10">#REF!</definedName>
    <definedName name="Apr_2b" localSheetId="12">#REF!</definedName>
    <definedName name="Apr_2b" localSheetId="16">#REF!</definedName>
    <definedName name="Apr_2b" localSheetId="18">#REF!</definedName>
    <definedName name="Apr_2b" localSheetId="19">#REF!</definedName>
    <definedName name="Apr_2b" localSheetId="20">#REF!</definedName>
    <definedName name="Apr_2b" localSheetId="21">#REF!</definedName>
    <definedName name="Apr_2b" localSheetId="22">#REF!</definedName>
    <definedName name="Apr_2b" localSheetId="24">#REF!</definedName>
    <definedName name="Apr_2b" localSheetId="25">#REF!</definedName>
    <definedName name="Apr_2b" localSheetId="37">#REF!</definedName>
    <definedName name="Apr_2b">#REF!</definedName>
    <definedName name="Apr_Diffb" localSheetId="7">#REF!</definedName>
    <definedName name="Apr_Diffb" localSheetId="8">#REF!</definedName>
    <definedName name="Apr_Diffb" localSheetId="9">#REF!</definedName>
    <definedName name="Apr_Diffb" localSheetId="10">#REF!</definedName>
    <definedName name="Apr_Diffb" localSheetId="12">#REF!</definedName>
    <definedName name="Apr_Diffb" localSheetId="16">#REF!</definedName>
    <definedName name="Apr_Diffb" localSheetId="18">#REF!</definedName>
    <definedName name="Apr_Diffb" localSheetId="19">#REF!</definedName>
    <definedName name="Apr_Diffb" localSheetId="20">#REF!</definedName>
    <definedName name="Apr_Diffb" localSheetId="21">#REF!</definedName>
    <definedName name="Apr_Diffb" localSheetId="22">#REF!</definedName>
    <definedName name="Apr_Diffb" localSheetId="24">#REF!</definedName>
    <definedName name="Apr_Diffb" localSheetId="25">#REF!</definedName>
    <definedName name="Apr_Diffb" localSheetId="37">#REF!</definedName>
    <definedName name="Apr_Diffb">#REF!</definedName>
    <definedName name="Assistance" localSheetId="7">#REF!</definedName>
    <definedName name="Assistance" localSheetId="8">#REF!</definedName>
    <definedName name="Assistance" localSheetId="9">#REF!</definedName>
    <definedName name="Assistance" localSheetId="10">#REF!</definedName>
    <definedName name="Assistance" localSheetId="12">#REF!</definedName>
    <definedName name="Assistance" localSheetId="16">#REF!</definedName>
    <definedName name="Assistance" localSheetId="18">#REF!</definedName>
    <definedName name="Assistance" localSheetId="19">#REF!</definedName>
    <definedName name="Assistance" localSheetId="20">#REF!</definedName>
    <definedName name="Assistance" localSheetId="21">#REF!</definedName>
    <definedName name="Assistance" localSheetId="22">#REF!</definedName>
    <definedName name="Assistance" localSheetId="24">#REF!</definedName>
    <definedName name="Assistance" localSheetId="25">#REF!</definedName>
    <definedName name="Assistance" localSheetId="37">#REF!</definedName>
    <definedName name="Assistance">#REF!</definedName>
    <definedName name="assu" localSheetId="7">#REF!</definedName>
    <definedName name="assu" localSheetId="8">#REF!</definedName>
    <definedName name="assu" localSheetId="9">#REF!</definedName>
    <definedName name="assu" localSheetId="10">#REF!</definedName>
    <definedName name="assu" localSheetId="12">#REF!</definedName>
    <definedName name="assu" localSheetId="16">#REF!</definedName>
    <definedName name="assu" localSheetId="18">#REF!</definedName>
    <definedName name="assu" localSheetId="19">#REF!</definedName>
    <definedName name="assu" localSheetId="20">#REF!</definedName>
    <definedName name="assu" localSheetId="21">#REF!</definedName>
    <definedName name="assu" localSheetId="22">#REF!</definedName>
    <definedName name="assu" localSheetId="24">#REF!</definedName>
    <definedName name="assu" localSheetId="25">#REF!</definedName>
    <definedName name="assu" localSheetId="37">#REF!</definedName>
    <definedName name="assu">#REF!</definedName>
    <definedName name="ASSUMPN2" localSheetId="7">#REF!</definedName>
    <definedName name="ASSUMPN2" localSheetId="8">#REF!</definedName>
    <definedName name="ASSUMPN2" localSheetId="9">#REF!</definedName>
    <definedName name="ASSUMPN2" localSheetId="10">#REF!</definedName>
    <definedName name="ASSUMPN2" localSheetId="12">#REF!</definedName>
    <definedName name="ASSUMPN2" localSheetId="16">#REF!</definedName>
    <definedName name="ASSUMPN2" localSheetId="18">#REF!</definedName>
    <definedName name="ASSUMPN2" localSheetId="19">#REF!</definedName>
    <definedName name="ASSUMPN2" localSheetId="20">#REF!</definedName>
    <definedName name="ASSUMPN2" localSheetId="21">#REF!</definedName>
    <definedName name="ASSUMPN2" localSheetId="22">#REF!</definedName>
    <definedName name="ASSUMPN2" localSheetId="24">#REF!</definedName>
    <definedName name="ASSUMPN2" localSheetId="25">#REF!</definedName>
    <definedName name="ASSUMPN2" localSheetId="37">#REF!</definedName>
    <definedName name="ASSUMPN2">#REF!</definedName>
    <definedName name="ATS" localSheetId="7">#REF!</definedName>
    <definedName name="ATS" localSheetId="8">#REF!</definedName>
    <definedName name="ATS" localSheetId="9">#REF!</definedName>
    <definedName name="ATS" localSheetId="10">#REF!</definedName>
    <definedName name="ATS" localSheetId="12">#REF!</definedName>
    <definedName name="ATS" localSheetId="16">#REF!</definedName>
    <definedName name="ATS" localSheetId="18">#REF!</definedName>
    <definedName name="ATS" localSheetId="19">#REF!</definedName>
    <definedName name="ATS" localSheetId="20">#REF!</definedName>
    <definedName name="ATS" localSheetId="21">#REF!</definedName>
    <definedName name="ATS" localSheetId="22">#REF!</definedName>
    <definedName name="ATS" localSheetId="24">#REF!</definedName>
    <definedName name="ATS" localSheetId="25">#REF!</definedName>
    <definedName name="ATS" localSheetId="37">#REF!</definedName>
    <definedName name="ATS">#REF!</definedName>
    <definedName name="Balance_of_payments" localSheetId="7">#REF!</definedName>
    <definedName name="Balance_of_payments" localSheetId="8">#REF!</definedName>
    <definedName name="Balance_of_payments" localSheetId="9">#REF!</definedName>
    <definedName name="Balance_of_payments" localSheetId="10">#REF!</definedName>
    <definedName name="Balance_of_payments" localSheetId="12">#REF!</definedName>
    <definedName name="Balance_of_payments" localSheetId="16">#REF!</definedName>
    <definedName name="Balance_of_payments" localSheetId="18">#REF!</definedName>
    <definedName name="Balance_of_payments" localSheetId="19">#REF!</definedName>
    <definedName name="Balance_of_payments" localSheetId="20">#REF!</definedName>
    <definedName name="Balance_of_payments" localSheetId="21">#REF!</definedName>
    <definedName name="Balance_of_payments" localSheetId="22">#REF!</definedName>
    <definedName name="Balance_of_payments" localSheetId="24">#REF!</definedName>
    <definedName name="Balance_of_payments" localSheetId="25">#REF!</definedName>
    <definedName name="Balance_of_payments" localSheetId="37">#REF!</definedName>
    <definedName name="Balance_of_payments">#REF!</definedName>
    <definedName name="basktind">[18]Bask_fd!$BR$9:$CE$51</definedName>
    <definedName name="basktinf" localSheetId="7">[18]Bask_fd!#REF!</definedName>
    <definedName name="basktinf" localSheetId="8">[18]Bask_fd!#REF!</definedName>
    <definedName name="basktinf" localSheetId="9">[18]Bask_fd!#REF!</definedName>
    <definedName name="basktinf" localSheetId="10">[18]Bask_fd!#REF!</definedName>
    <definedName name="basktinf" localSheetId="12">[18]Bask_fd!#REF!</definedName>
    <definedName name="basktinf" localSheetId="16">[18]Bask_fd!#REF!</definedName>
    <definedName name="basktinf" localSheetId="18">[18]Bask_fd!#REF!</definedName>
    <definedName name="basktinf" localSheetId="19">[18]Bask_fd!#REF!</definedName>
    <definedName name="basktinf" localSheetId="20">[18]Bask_fd!#REF!</definedName>
    <definedName name="basktinf" localSheetId="21">[18]Bask_fd!#REF!</definedName>
    <definedName name="basktinf" localSheetId="22">[18]Bask_fd!#REF!</definedName>
    <definedName name="basktinf" localSheetId="24">[18]Bask_fd!#REF!</definedName>
    <definedName name="basktinf" localSheetId="25">[18]Bask_fd!#REF!</definedName>
    <definedName name="basktinf" localSheetId="37">[18]Bask_fd!#REF!</definedName>
    <definedName name="basktinf">[18]Bask_fd!#REF!</definedName>
    <definedName name="basktinf12\" localSheetId="7">[18]Bask_fd!#REF!</definedName>
    <definedName name="basktinf12\" localSheetId="8">[18]Bask_fd!#REF!</definedName>
    <definedName name="basktinf12\" localSheetId="9">[18]Bask_fd!#REF!</definedName>
    <definedName name="basktinf12\" localSheetId="10">[18]Bask_fd!#REF!</definedName>
    <definedName name="basktinf12\" localSheetId="12">[18]Bask_fd!#REF!</definedName>
    <definedName name="basktinf12\" localSheetId="16">[18]Bask_fd!#REF!</definedName>
    <definedName name="basktinf12\" localSheetId="18">[18]Bask_fd!#REF!</definedName>
    <definedName name="basktinf12\" localSheetId="19">[18]Bask_fd!#REF!</definedName>
    <definedName name="basktinf12\" localSheetId="20">[18]Bask_fd!#REF!</definedName>
    <definedName name="basktinf12\" localSheetId="21">[18]Bask_fd!#REF!</definedName>
    <definedName name="basktinf12\" localSheetId="22">[18]Bask_fd!#REF!</definedName>
    <definedName name="basktinf12\" localSheetId="24">[18]Bask_fd!#REF!</definedName>
    <definedName name="basktinf12\" localSheetId="25">[18]Bask_fd!#REF!</definedName>
    <definedName name="basktinf12\" localSheetId="37">[18]Bask_fd!#REF!</definedName>
    <definedName name="basktinf12\">[18]Bask_fd!#REF!</definedName>
    <definedName name="BCA">[4]QQ!$E$9:$AH$9</definedName>
    <definedName name="BCA_GDP">[4]QQ!$E$10:$AH$10</definedName>
    <definedName name="BCA_NGDP" localSheetId="7">#REF!</definedName>
    <definedName name="BCA_NGDP" localSheetId="8">#REF!</definedName>
    <definedName name="BCA_NGDP" localSheetId="9">#REF!</definedName>
    <definedName name="BCA_NGDP" localSheetId="10">#REF!</definedName>
    <definedName name="BCA_NGDP" localSheetId="12">#REF!</definedName>
    <definedName name="BCA_NGDP" localSheetId="16">#REF!</definedName>
    <definedName name="BCA_NGDP" localSheetId="18">#REF!</definedName>
    <definedName name="BCA_NGDP" localSheetId="19">#REF!</definedName>
    <definedName name="BCA_NGDP" localSheetId="20">#REF!</definedName>
    <definedName name="BCA_NGDP" localSheetId="21">#REF!</definedName>
    <definedName name="BCA_NGDP" localSheetId="22">#REF!</definedName>
    <definedName name="BCA_NGDP" localSheetId="24">#REF!</definedName>
    <definedName name="BCA_NGDP" localSheetId="25">#REF!</definedName>
    <definedName name="BCA_NGDP" localSheetId="37">#REF!</definedName>
    <definedName name="BCA_NGDP">#REF!</definedName>
    <definedName name="BE">[4]Q6!$E$137:$AH$137</definedName>
    <definedName name="BEA">[4]QQ!$E$140:$AH$140</definedName>
    <definedName name="BEC" localSheetId="7">#REF!</definedName>
    <definedName name="BEC" localSheetId="8">#REF!</definedName>
    <definedName name="BEC" localSheetId="9">#REF!</definedName>
    <definedName name="BEC" localSheetId="10">#REF!</definedName>
    <definedName name="BEC" localSheetId="12">#REF!</definedName>
    <definedName name="BEC" localSheetId="16">#REF!</definedName>
    <definedName name="BEC" localSheetId="18">#REF!</definedName>
    <definedName name="BEC" localSheetId="19">#REF!</definedName>
    <definedName name="BEC" localSheetId="20">#REF!</definedName>
    <definedName name="BEC" localSheetId="21">#REF!</definedName>
    <definedName name="BEC" localSheetId="22">#REF!</definedName>
    <definedName name="BEC" localSheetId="24">#REF!</definedName>
    <definedName name="BEC" localSheetId="25">#REF!</definedName>
    <definedName name="BEC" localSheetId="37">#REF!</definedName>
    <definedName name="BEC">#REF!</definedName>
    <definedName name="BED" localSheetId="7">#REF!</definedName>
    <definedName name="BED" localSheetId="8">#REF!</definedName>
    <definedName name="BED" localSheetId="9">#REF!</definedName>
    <definedName name="BED" localSheetId="10">#REF!</definedName>
    <definedName name="BED" localSheetId="12">#REF!</definedName>
    <definedName name="BED" localSheetId="16">#REF!</definedName>
    <definedName name="BED" localSheetId="18">#REF!</definedName>
    <definedName name="BED" localSheetId="19">#REF!</definedName>
    <definedName name="BED" localSheetId="20">#REF!</definedName>
    <definedName name="BED" localSheetId="21">#REF!</definedName>
    <definedName name="BED" localSheetId="22">#REF!</definedName>
    <definedName name="BED" localSheetId="24">#REF!</definedName>
    <definedName name="BED" localSheetId="25">#REF!</definedName>
    <definedName name="BED" localSheetId="37">#REF!</definedName>
    <definedName name="BED">#REF!</definedName>
    <definedName name="BED_6" localSheetId="7">#REF!</definedName>
    <definedName name="BED_6" localSheetId="8">#REF!</definedName>
    <definedName name="BED_6" localSheetId="9">#REF!</definedName>
    <definedName name="BED_6" localSheetId="10">#REF!</definedName>
    <definedName name="BED_6" localSheetId="12">#REF!</definedName>
    <definedName name="BED_6" localSheetId="16">#REF!</definedName>
    <definedName name="BED_6" localSheetId="18">#REF!</definedName>
    <definedName name="BED_6" localSheetId="19">#REF!</definedName>
    <definedName name="BED_6" localSheetId="20">#REF!</definedName>
    <definedName name="BED_6" localSheetId="21">#REF!</definedName>
    <definedName name="BED_6" localSheetId="22">#REF!</definedName>
    <definedName name="BED_6" localSheetId="24">#REF!</definedName>
    <definedName name="BED_6" localSheetId="25">#REF!</definedName>
    <definedName name="BED_6" localSheetId="37">#REF!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 localSheetId="7">#REF!</definedName>
    <definedName name="BFOL_L" localSheetId="8">#REF!</definedName>
    <definedName name="BFOL_L" localSheetId="9">#REF!</definedName>
    <definedName name="BFOL_L" localSheetId="10">#REF!</definedName>
    <definedName name="BFOL_L" localSheetId="12">#REF!</definedName>
    <definedName name="BFOL_L" localSheetId="16">#REF!</definedName>
    <definedName name="BFOL_L" localSheetId="18">#REF!</definedName>
    <definedName name="BFOL_L" localSheetId="19">#REF!</definedName>
    <definedName name="BFOL_L" localSheetId="20">#REF!</definedName>
    <definedName name="BFOL_L" localSheetId="21">#REF!</definedName>
    <definedName name="BFOL_L" localSheetId="22">#REF!</definedName>
    <definedName name="BFOL_L" localSheetId="24">#REF!</definedName>
    <definedName name="BFOL_L" localSheetId="25">#REF!</definedName>
    <definedName name="BFOL_L" localSheetId="37">#REF!</definedName>
    <definedName name="BFOL_L">#REF!</definedName>
    <definedName name="BFOL_O">[4]Q6!$E$120:$AH$120</definedName>
    <definedName name="BFOL_S" localSheetId="7">#REF!</definedName>
    <definedName name="BFOL_S" localSheetId="8">#REF!</definedName>
    <definedName name="BFOL_S" localSheetId="9">#REF!</definedName>
    <definedName name="BFOL_S" localSheetId="10">#REF!</definedName>
    <definedName name="BFOL_S" localSheetId="12">#REF!</definedName>
    <definedName name="BFOL_S" localSheetId="16">#REF!</definedName>
    <definedName name="BFOL_S" localSheetId="18">#REF!</definedName>
    <definedName name="BFOL_S" localSheetId="19">#REF!</definedName>
    <definedName name="BFOL_S" localSheetId="20">#REF!</definedName>
    <definedName name="BFOL_S" localSheetId="21">#REF!</definedName>
    <definedName name="BFOL_S" localSheetId="22">#REF!</definedName>
    <definedName name="BFOL_S" localSheetId="24">#REF!</definedName>
    <definedName name="BFOL_S" localSheetId="25">#REF!</definedName>
    <definedName name="BFOL_S" localSheetId="37">#REF!</definedName>
    <definedName name="BFOL_S">#REF!</definedName>
    <definedName name="BFOLB" localSheetId="7">#REF!</definedName>
    <definedName name="BFOLB" localSheetId="8">#REF!</definedName>
    <definedName name="BFOLB" localSheetId="9">#REF!</definedName>
    <definedName name="BFOLB" localSheetId="10">#REF!</definedName>
    <definedName name="BFOLB" localSheetId="12">#REF!</definedName>
    <definedName name="BFOLB" localSheetId="16">#REF!</definedName>
    <definedName name="BFOLB" localSheetId="18">#REF!</definedName>
    <definedName name="BFOLB" localSheetId="19">#REF!</definedName>
    <definedName name="BFOLB" localSheetId="20">#REF!</definedName>
    <definedName name="BFOLB" localSheetId="21">#REF!</definedName>
    <definedName name="BFOLB" localSheetId="22">#REF!</definedName>
    <definedName name="BFOLB" localSheetId="24">#REF!</definedName>
    <definedName name="BFOLB" localSheetId="25">#REF!</definedName>
    <definedName name="BFOLB" localSheetId="37">#REF!</definedName>
    <definedName name="BFOLB">#REF!</definedName>
    <definedName name="BFOLG">[4]Q6!$E$107:$AH$107</definedName>
    <definedName name="BFOLG_L" localSheetId="7">#REF!</definedName>
    <definedName name="BFOLG_L" localSheetId="8">#REF!</definedName>
    <definedName name="BFOLG_L" localSheetId="9">#REF!</definedName>
    <definedName name="BFOLG_L" localSheetId="10">#REF!</definedName>
    <definedName name="BFOLG_L" localSheetId="12">#REF!</definedName>
    <definedName name="BFOLG_L" localSheetId="16">#REF!</definedName>
    <definedName name="BFOLG_L" localSheetId="18">#REF!</definedName>
    <definedName name="BFOLG_L" localSheetId="19">#REF!</definedName>
    <definedName name="BFOLG_L" localSheetId="20">#REF!</definedName>
    <definedName name="BFOLG_L" localSheetId="21">#REF!</definedName>
    <definedName name="BFOLG_L" localSheetId="22">#REF!</definedName>
    <definedName name="BFOLG_L" localSheetId="24">#REF!</definedName>
    <definedName name="BFOLG_L" localSheetId="25">#REF!</definedName>
    <definedName name="BFOLG_L" localSheetId="37">#REF!</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 localSheetId="7">#REF!</definedName>
    <definedName name="BFPLBN" localSheetId="8">#REF!</definedName>
    <definedName name="BFPLBN" localSheetId="9">#REF!</definedName>
    <definedName name="BFPLBN" localSheetId="10">#REF!</definedName>
    <definedName name="BFPLBN" localSheetId="12">#REF!</definedName>
    <definedName name="BFPLBN" localSheetId="16">#REF!</definedName>
    <definedName name="BFPLBN" localSheetId="18">#REF!</definedName>
    <definedName name="BFPLBN" localSheetId="19">#REF!</definedName>
    <definedName name="BFPLBN" localSheetId="20">#REF!</definedName>
    <definedName name="BFPLBN" localSheetId="21">#REF!</definedName>
    <definedName name="BFPLBN" localSheetId="22">#REF!</definedName>
    <definedName name="BFPLBN" localSheetId="24">#REF!</definedName>
    <definedName name="BFPLBN" localSheetId="25">#REF!</definedName>
    <definedName name="BFPLBN" localSheetId="37">#REF!</definedName>
    <definedName name="BFPLBN">#REF!</definedName>
    <definedName name="BFPLD">[4]QQ!$E$83:$AH$83</definedName>
    <definedName name="BFPLD_G" localSheetId="7">#REF!</definedName>
    <definedName name="BFPLD_G" localSheetId="8">#REF!</definedName>
    <definedName name="BFPLD_G" localSheetId="9">#REF!</definedName>
    <definedName name="BFPLD_G" localSheetId="10">#REF!</definedName>
    <definedName name="BFPLD_G" localSheetId="12">#REF!</definedName>
    <definedName name="BFPLD_G" localSheetId="16">#REF!</definedName>
    <definedName name="BFPLD_G" localSheetId="18">#REF!</definedName>
    <definedName name="BFPLD_G" localSheetId="19">#REF!</definedName>
    <definedName name="BFPLD_G" localSheetId="20">#REF!</definedName>
    <definedName name="BFPLD_G" localSheetId="21">#REF!</definedName>
    <definedName name="BFPLD_G" localSheetId="22">#REF!</definedName>
    <definedName name="BFPLD_G" localSheetId="24">#REF!</definedName>
    <definedName name="BFPLD_G" localSheetId="25">#REF!</definedName>
    <definedName name="BFPLD_G" localSheetId="37">#REF!</definedName>
    <definedName name="BFPLD_G">#REF!</definedName>
    <definedName name="BFPLDG">[4]Q6!$E$88:$AH$88</definedName>
    <definedName name="BFPLDP">[4]Q6!$E$86:$AH$86</definedName>
    <definedName name="BFPLE">[4]Q6!$E$81:$AH$81</definedName>
    <definedName name="BFPLE_G" localSheetId="7">#REF!</definedName>
    <definedName name="BFPLE_G" localSheetId="8">#REF!</definedName>
    <definedName name="BFPLE_G" localSheetId="9">#REF!</definedName>
    <definedName name="BFPLE_G" localSheetId="10">#REF!</definedName>
    <definedName name="BFPLE_G" localSheetId="12">#REF!</definedName>
    <definedName name="BFPLE_G" localSheetId="16">#REF!</definedName>
    <definedName name="BFPLE_G" localSheetId="18">#REF!</definedName>
    <definedName name="BFPLE_G" localSheetId="19">#REF!</definedName>
    <definedName name="BFPLE_G" localSheetId="20">#REF!</definedName>
    <definedName name="BFPLE_G" localSheetId="21">#REF!</definedName>
    <definedName name="BFPLE_G" localSheetId="22">#REF!</definedName>
    <definedName name="BFPLE_G" localSheetId="24">#REF!</definedName>
    <definedName name="BFPLE_G" localSheetId="25">#REF!</definedName>
    <definedName name="BFPLE_G" localSheetId="37">#REF!</definedName>
    <definedName name="BFPLE_G">#REF!</definedName>
    <definedName name="BFPLMM" localSheetId="7">#REF!</definedName>
    <definedName name="BFPLMM" localSheetId="8">#REF!</definedName>
    <definedName name="BFPLMM" localSheetId="9">#REF!</definedName>
    <definedName name="BFPLMM" localSheetId="10">#REF!</definedName>
    <definedName name="BFPLMM" localSheetId="12">#REF!</definedName>
    <definedName name="BFPLMM" localSheetId="16">#REF!</definedName>
    <definedName name="BFPLMM" localSheetId="18">#REF!</definedName>
    <definedName name="BFPLMM" localSheetId="19">#REF!</definedName>
    <definedName name="BFPLMM" localSheetId="20">#REF!</definedName>
    <definedName name="BFPLMM" localSheetId="21">#REF!</definedName>
    <definedName name="BFPLMM" localSheetId="22">#REF!</definedName>
    <definedName name="BFPLMM" localSheetId="24">#REF!</definedName>
    <definedName name="BFPLMM" localSheetId="25">#REF!</definedName>
    <definedName name="BFPLMM" localSheetId="37">#REF!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 localSheetId="7">#REF!</definedName>
    <definedName name="BIP" localSheetId="8">#REF!</definedName>
    <definedName name="BIP" localSheetId="9">#REF!</definedName>
    <definedName name="BIP" localSheetId="10">#REF!</definedName>
    <definedName name="BIP" localSheetId="12">#REF!</definedName>
    <definedName name="BIP" localSheetId="16">#REF!</definedName>
    <definedName name="BIP" localSheetId="18">#REF!</definedName>
    <definedName name="BIP" localSheetId="19">#REF!</definedName>
    <definedName name="BIP" localSheetId="20">#REF!</definedName>
    <definedName name="BIP" localSheetId="21">#REF!</definedName>
    <definedName name="BIP" localSheetId="22">#REF!</definedName>
    <definedName name="BIP" localSheetId="24">#REF!</definedName>
    <definedName name="BIP" localSheetId="25">#REF!</definedName>
    <definedName name="BIP" localSheetId="37">#REF!</definedName>
    <definedName name="BIP">#REF!</definedName>
    <definedName name="BK">[4]Q6!$E$48:$AH$48</definedName>
    <definedName name="BKF">[4]QQ!$E$51:$AH$51</definedName>
    <definedName name="BKF_6">[4]Q6!$E$139:$AH$139</definedName>
    <definedName name="BKFA" localSheetId="7">#REF!</definedName>
    <definedName name="BKFA" localSheetId="8">#REF!</definedName>
    <definedName name="BKFA" localSheetId="9">#REF!</definedName>
    <definedName name="BKFA" localSheetId="10">#REF!</definedName>
    <definedName name="BKFA" localSheetId="12">#REF!</definedName>
    <definedName name="BKFA" localSheetId="16">#REF!</definedName>
    <definedName name="BKFA" localSheetId="18">#REF!</definedName>
    <definedName name="BKFA" localSheetId="19">#REF!</definedName>
    <definedName name="BKFA" localSheetId="20">#REF!</definedName>
    <definedName name="BKFA" localSheetId="21">#REF!</definedName>
    <definedName name="BKFA" localSheetId="22">#REF!</definedName>
    <definedName name="BKFA" localSheetId="24">#REF!</definedName>
    <definedName name="BKFA" localSheetId="25">#REF!</definedName>
    <definedName name="BKFA" localSheetId="37">#REF!</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 localSheetId="7">#REF!</definedName>
    <definedName name="BRO" localSheetId="8">#REF!</definedName>
    <definedName name="BRO" localSheetId="9">#REF!</definedName>
    <definedName name="BRO" localSheetId="10">#REF!</definedName>
    <definedName name="BRO" localSheetId="12">#REF!</definedName>
    <definedName name="BRO" localSheetId="16">#REF!</definedName>
    <definedName name="BRO" localSheetId="18">#REF!</definedName>
    <definedName name="BRO" localSheetId="19">#REF!</definedName>
    <definedName name="BRO" localSheetId="20">#REF!</definedName>
    <definedName name="BRO" localSheetId="21">#REF!</definedName>
    <definedName name="BRO" localSheetId="22">#REF!</definedName>
    <definedName name="BRO" localSheetId="24">#REF!</definedName>
    <definedName name="BRO" localSheetId="25">#REF!</definedName>
    <definedName name="BRO" localSheetId="37">#REF!</definedName>
    <definedName name="BRO">#REF!</definedName>
    <definedName name="BTR">[4]Q6!$E$42:$AH$42</definedName>
    <definedName name="BTRG">[4]Q6!$E$44:$AH$44</definedName>
    <definedName name="BTRP">[4]Q6!$E$45:$AH$45</definedName>
    <definedName name="budfin" localSheetId="7">#REF!</definedName>
    <definedName name="budfin" localSheetId="8">#REF!</definedName>
    <definedName name="budfin" localSheetId="9">#REF!</definedName>
    <definedName name="budfin" localSheetId="10">#REF!</definedName>
    <definedName name="budfin" localSheetId="12">#REF!</definedName>
    <definedName name="budfin" localSheetId="16">#REF!</definedName>
    <definedName name="budfin" localSheetId="18">#REF!</definedName>
    <definedName name="budfin" localSheetId="19">#REF!</definedName>
    <definedName name="budfin" localSheetId="20">#REF!</definedName>
    <definedName name="budfin" localSheetId="21">#REF!</definedName>
    <definedName name="budfin" localSheetId="22">#REF!</definedName>
    <definedName name="budfin" localSheetId="24">#REF!</definedName>
    <definedName name="budfin" localSheetId="25">#REF!</definedName>
    <definedName name="budfin" localSheetId="37">#REF!</definedName>
    <definedName name="budfin">#REF!</definedName>
    <definedName name="budget_financing" localSheetId="7">#REF!</definedName>
    <definedName name="budget_financing" localSheetId="8">#REF!</definedName>
    <definedName name="budget_financing" localSheetId="9">#REF!</definedName>
    <definedName name="budget_financing" localSheetId="10">#REF!</definedName>
    <definedName name="budget_financing" localSheetId="12">#REF!</definedName>
    <definedName name="budget_financing" localSheetId="16">#REF!</definedName>
    <definedName name="budget_financing" localSheetId="18">#REF!</definedName>
    <definedName name="budget_financing" localSheetId="19">#REF!</definedName>
    <definedName name="budget_financing" localSheetId="20">#REF!</definedName>
    <definedName name="budget_financing" localSheetId="21">#REF!</definedName>
    <definedName name="budget_financing" localSheetId="22">#REF!</definedName>
    <definedName name="budget_financing" localSheetId="24">#REF!</definedName>
    <definedName name="budget_financing" localSheetId="25">#REF!</definedName>
    <definedName name="budget_financing" localSheetId="37">#REF!</definedName>
    <definedName name="budget_financing">#REF!</definedName>
    <definedName name="BX">[4]Q6!$E$16:$AH$16</definedName>
    <definedName name="BXG">[4]Q6!$E$19:$AH$19</definedName>
    <definedName name="BXS">[4]Q6!$E$21:$AH$21</definedName>
    <definedName name="CAD" localSheetId="7">#REF!</definedName>
    <definedName name="CAD" localSheetId="8">#REF!</definedName>
    <definedName name="CAD" localSheetId="9">#REF!</definedName>
    <definedName name="CAD" localSheetId="10">#REF!</definedName>
    <definedName name="CAD" localSheetId="12">#REF!</definedName>
    <definedName name="CAD" localSheetId="16">#REF!</definedName>
    <definedName name="CAD" localSheetId="18">#REF!</definedName>
    <definedName name="CAD" localSheetId="19">#REF!</definedName>
    <definedName name="CAD" localSheetId="20">#REF!</definedName>
    <definedName name="CAD" localSheetId="21">#REF!</definedName>
    <definedName name="CAD" localSheetId="22">#REF!</definedName>
    <definedName name="CAD" localSheetId="24">#REF!</definedName>
    <definedName name="CAD" localSheetId="25">#REF!</definedName>
    <definedName name="CAD" localSheetId="37">#REF!</definedName>
    <definedName name="CAD">#REF!</definedName>
    <definedName name="CalcMCV_4">[4]Q4!$E$58:$AH$58</definedName>
    <definedName name="categories" localSheetId="7">#REF!</definedName>
    <definedName name="categories" localSheetId="8">#REF!</definedName>
    <definedName name="categories" localSheetId="9">#REF!</definedName>
    <definedName name="categories" localSheetId="10">#REF!</definedName>
    <definedName name="categories" localSheetId="12">#REF!</definedName>
    <definedName name="categories" localSheetId="16">#REF!</definedName>
    <definedName name="categories" localSheetId="18">#REF!</definedName>
    <definedName name="categories" localSheetId="19">#REF!</definedName>
    <definedName name="categories" localSheetId="20">#REF!</definedName>
    <definedName name="categories" localSheetId="21">#REF!</definedName>
    <definedName name="categories" localSheetId="22">#REF!</definedName>
    <definedName name="categories" localSheetId="24">#REF!</definedName>
    <definedName name="categories" localSheetId="25">#REF!</definedName>
    <definedName name="categories" localSheetId="37">#REF!</definedName>
    <definedName name="categories">#REF!</definedName>
    <definedName name="CCODE" localSheetId="7">#REF!</definedName>
    <definedName name="CCODE" localSheetId="8">#REF!</definedName>
    <definedName name="CCODE" localSheetId="9">#REF!</definedName>
    <definedName name="CCODE" localSheetId="10">#REF!</definedName>
    <definedName name="CCODE" localSheetId="12">#REF!</definedName>
    <definedName name="CCODE" localSheetId="16">#REF!</definedName>
    <definedName name="CCODE" localSheetId="18">#REF!</definedName>
    <definedName name="CCODE" localSheetId="19">#REF!</definedName>
    <definedName name="CCODE" localSheetId="20">#REF!</definedName>
    <definedName name="CCODE" localSheetId="21">#REF!</definedName>
    <definedName name="CCODE" localSheetId="22">#REF!</definedName>
    <definedName name="CCODE" localSheetId="24">#REF!</definedName>
    <definedName name="CCODE" localSheetId="25">#REF!</definedName>
    <definedName name="CCODE" localSheetId="37">#REF!</definedName>
    <definedName name="CCODE">#REF!</definedName>
    <definedName name="Ceiling_on_net_domestic_credit_to_the_government" localSheetId="7">#REF!</definedName>
    <definedName name="Ceiling_on_net_domestic_credit_to_the_government" localSheetId="8">#REF!</definedName>
    <definedName name="Ceiling_on_net_domestic_credit_to_the_government" localSheetId="9">#REF!</definedName>
    <definedName name="Ceiling_on_net_domestic_credit_to_the_government" localSheetId="10">#REF!</definedName>
    <definedName name="Ceiling_on_net_domestic_credit_to_the_government" localSheetId="12">#REF!</definedName>
    <definedName name="Ceiling_on_net_domestic_credit_to_the_government" localSheetId="16">#REF!</definedName>
    <definedName name="Ceiling_on_net_domestic_credit_to_the_government" localSheetId="18">#REF!</definedName>
    <definedName name="Ceiling_on_net_domestic_credit_to_the_government" localSheetId="19">#REF!</definedName>
    <definedName name="Ceiling_on_net_domestic_credit_to_the_government" localSheetId="20">#REF!</definedName>
    <definedName name="Ceiling_on_net_domestic_credit_to_the_government" localSheetId="21">#REF!</definedName>
    <definedName name="Ceiling_on_net_domestic_credit_to_the_government" localSheetId="22">#REF!</definedName>
    <definedName name="Ceiling_on_net_domestic_credit_to_the_government" localSheetId="24">#REF!</definedName>
    <definedName name="Ceiling_on_net_domestic_credit_to_the_government" localSheetId="25">#REF!</definedName>
    <definedName name="Ceiling_on_net_domestic_credit_to_the_government" localSheetId="37">#REF!</definedName>
    <definedName name="Ceiling_on_net_domestic_credit_to_the_government">#REF!</definedName>
    <definedName name="CHANGESWRITE" localSheetId="7">#REF!</definedName>
    <definedName name="CHANGESWRITE" localSheetId="8">#REF!</definedName>
    <definedName name="CHANGESWRITE" localSheetId="9">#REF!</definedName>
    <definedName name="CHANGESWRITE" localSheetId="10">#REF!</definedName>
    <definedName name="CHANGESWRITE" localSheetId="12">#REF!</definedName>
    <definedName name="CHANGESWRITE" localSheetId="16">#REF!</definedName>
    <definedName name="CHANGESWRITE" localSheetId="18">#REF!</definedName>
    <definedName name="CHANGESWRITE" localSheetId="19">#REF!</definedName>
    <definedName name="CHANGESWRITE" localSheetId="20">#REF!</definedName>
    <definedName name="CHANGESWRITE" localSheetId="21">#REF!</definedName>
    <definedName name="CHANGESWRITE" localSheetId="22">#REF!</definedName>
    <definedName name="CHANGESWRITE" localSheetId="24">#REF!</definedName>
    <definedName name="CHANGESWRITE" localSheetId="25">#REF!</definedName>
    <definedName name="CHANGESWRITE" localSheetId="37">#REF!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 localSheetId="7">#REF!</definedName>
    <definedName name="CHF" localSheetId="8">#REF!</definedName>
    <definedName name="CHF" localSheetId="9">#REF!</definedName>
    <definedName name="CHF" localSheetId="10">#REF!</definedName>
    <definedName name="CHF" localSheetId="12">#REF!</definedName>
    <definedName name="CHF" localSheetId="16">#REF!</definedName>
    <definedName name="CHF" localSheetId="18">#REF!</definedName>
    <definedName name="CHF" localSheetId="19">#REF!</definedName>
    <definedName name="CHF" localSheetId="20">#REF!</definedName>
    <definedName name="CHF" localSheetId="21">#REF!</definedName>
    <definedName name="CHF" localSheetId="22">#REF!</definedName>
    <definedName name="CHF" localSheetId="24">#REF!</definedName>
    <definedName name="CHF" localSheetId="25">#REF!</definedName>
    <definedName name="CHF" localSheetId="37">#REF!</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 localSheetId="7">#REF!</definedName>
    <definedName name="CNY" localSheetId="8">#REF!</definedName>
    <definedName name="CNY" localSheetId="9">#REF!</definedName>
    <definedName name="CNY" localSheetId="10">#REF!</definedName>
    <definedName name="CNY" localSheetId="12">#REF!</definedName>
    <definedName name="CNY" localSheetId="16">#REF!</definedName>
    <definedName name="CNY" localSheetId="18">#REF!</definedName>
    <definedName name="CNY" localSheetId="19">#REF!</definedName>
    <definedName name="CNY" localSheetId="20">#REF!</definedName>
    <definedName name="CNY" localSheetId="21">#REF!</definedName>
    <definedName name="CNY" localSheetId="22">#REF!</definedName>
    <definedName name="CNY" localSheetId="24">#REF!</definedName>
    <definedName name="CNY" localSheetId="25">#REF!</definedName>
    <definedName name="CNY" localSheetId="37">#REF!</definedName>
    <definedName name="CNY">#REF!</definedName>
    <definedName name="cont" localSheetId="7">#REF!</definedName>
    <definedName name="cont" localSheetId="8">#REF!</definedName>
    <definedName name="cont" localSheetId="9">#REF!</definedName>
    <definedName name="cont" localSheetId="10">#REF!</definedName>
    <definedName name="cont" localSheetId="12">#REF!</definedName>
    <definedName name="cont" localSheetId="16">#REF!</definedName>
    <definedName name="cont" localSheetId="18">#REF!</definedName>
    <definedName name="cont" localSheetId="19">#REF!</definedName>
    <definedName name="cont" localSheetId="20">#REF!</definedName>
    <definedName name="cont" localSheetId="21">#REF!</definedName>
    <definedName name="cont" localSheetId="22">#REF!</definedName>
    <definedName name="cont" localSheetId="24">#REF!</definedName>
    <definedName name="cont" localSheetId="25">#REF!</definedName>
    <definedName name="cont" localSheetId="37">#REF!</definedName>
    <definedName name="cont">#REF!</definedName>
    <definedName name="CONTENTS" localSheetId="7">#REF!</definedName>
    <definedName name="CONTENTS" localSheetId="8">#REF!</definedName>
    <definedName name="CONTENTS" localSheetId="9">#REF!</definedName>
    <definedName name="CONTENTS" localSheetId="10">#REF!</definedName>
    <definedName name="CONTENTS" localSheetId="12">#REF!</definedName>
    <definedName name="CONTENTS" localSheetId="16">#REF!</definedName>
    <definedName name="CONTENTS" localSheetId="18">#REF!</definedName>
    <definedName name="CONTENTS" localSheetId="19">#REF!</definedName>
    <definedName name="CONTENTS" localSheetId="20">#REF!</definedName>
    <definedName name="CONTENTS" localSheetId="21">#REF!</definedName>
    <definedName name="CONTENTS" localSheetId="22">#REF!</definedName>
    <definedName name="CONTENTS" localSheetId="24">#REF!</definedName>
    <definedName name="CONTENTS" localSheetId="25">#REF!</definedName>
    <definedName name="CONTENTS" localSheetId="37">#REF!</definedName>
    <definedName name="CONTENTS">#REF!</definedName>
    <definedName name="Copyfrom" localSheetId="7">#REF!</definedName>
    <definedName name="Copyfrom" localSheetId="8">#REF!</definedName>
    <definedName name="Copyfrom" localSheetId="9">#REF!</definedName>
    <definedName name="Copyfrom" localSheetId="10">#REF!</definedName>
    <definedName name="Copyfrom" localSheetId="12">#REF!</definedName>
    <definedName name="Copyfrom" localSheetId="16">#REF!</definedName>
    <definedName name="Copyfrom" localSheetId="18">#REF!</definedName>
    <definedName name="Copyfrom" localSheetId="19">#REF!</definedName>
    <definedName name="Copyfrom" localSheetId="20">#REF!</definedName>
    <definedName name="Copyfrom" localSheetId="21">#REF!</definedName>
    <definedName name="Copyfrom" localSheetId="22">#REF!</definedName>
    <definedName name="Copyfrom" localSheetId="24">#REF!</definedName>
    <definedName name="Copyfrom" localSheetId="25">#REF!</definedName>
    <definedName name="Copyfrom" localSheetId="37">#REF!</definedName>
    <definedName name="Copyfrom">#REF!</definedName>
    <definedName name="COUNTER" localSheetId="7">#REF!</definedName>
    <definedName name="COUNTER" localSheetId="8">#REF!</definedName>
    <definedName name="COUNTER" localSheetId="9">#REF!</definedName>
    <definedName name="COUNTER" localSheetId="10">#REF!</definedName>
    <definedName name="COUNTER" localSheetId="12">#REF!</definedName>
    <definedName name="COUNTER" localSheetId="16">#REF!</definedName>
    <definedName name="COUNTER" localSheetId="18">#REF!</definedName>
    <definedName name="COUNTER" localSheetId="19">#REF!</definedName>
    <definedName name="COUNTER" localSheetId="20">#REF!</definedName>
    <definedName name="COUNTER" localSheetId="21">#REF!</definedName>
    <definedName name="COUNTER" localSheetId="22">#REF!</definedName>
    <definedName name="COUNTER" localSheetId="24">#REF!</definedName>
    <definedName name="COUNTER" localSheetId="25">#REF!</definedName>
    <definedName name="COUNTER" localSheetId="37">#REF!</definedName>
    <definedName name="COUNTER">#REF!</definedName>
    <definedName name="CPF">[3]CPFs!$F$13:$AF$84</definedName>
    <definedName name="cpi">[19]Work!$ER$4:$FK$97</definedName>
    <definedName name="cpi_cmp" localSheetId="7">#REF!</definedName>
    <definedName name="cpi_cmp" localSheetId="8">#REF!</definedName>
    <definedName name="cpi_cmp" localSheetId="9">#REF!</definedName>
    <definedName name="cpi_cmp" localSheetId="10">#REF!</definedName>
    <definedName name="cpi_cmp" localSheetId="12">#REF!</definedName>
    <definedName name="cpi_cmp" localSheetId="16">#REF!</definedName>
    <definedName name="cpi_cmp" localSheetId="18">#REF!</definedName>
    <definedName name="cpi_cmp" localSheetId="19">#REF!</definedName>
    <definedName name="cpi_cmp" localSheetId="20">#REF!</definedName>
    <definedName name="cpi_cmp" localSheetId="21">#REF!</definedName>
    <definedName name="cpi_cmp" localSheetId="22">#REF!</definedName>
    <definedName name="cpi_cmp" localSheetId="24">#REF!</definedName>
    <definedName name="cpi_cmp" localSheetId="25">#REF!</definedName>
    <definedName name="cpi_cmp" localSheetId="37">#REF!</definedName>
    <definedName name="cpi_cmp">#REF!</definedName>
    <definedName name="cpi_nsa">[19]Work!$FM$5:$GF$97</definedName>
    <definedName name="Current_account" localSheetId="7">#REF!</definedName>
    <definedName name="Current_account" localSheetId="8">#REF!</definedName>
    <definedName name="Current_account" localSheetId="9">#REF!</definedName>
    <definedName name="Current_account" localSheetId="10">#REF!</definedName>
    <definedName name="Current_account" localSheetId="12">#REF!</definedName>
    <definedName name="Current_account" localSheetId="16">#REF!</definedName>
    <definedName name="Current_account" localSheetId="18">#REF!</definedName>
    <definedName name="Current_account" localSheetId="19">#REF!</definedName>
    <definedName name="Current_account" localSheetId="20">#REF!</definedName>
    <definedName name="Current_account" localSheetId="21">#REF!</definedName>
    <definedName name="Current_account" localSheetId="22">#REF!</definedName>
    <definedName name="Current_account" localSheetId="24">#REF!</definedName>
    <definedName name="Current_account" localSheetId="25">#REF!</definedName>
    <definedName name="Current_account" localSheetId="37">#REF!</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 localSheetId="7">#REF!</definedName>
    <definedName name="D_BFL_D" localSheetId="8">#REF!</definedName>
    <definedName name="D_BFL_D" localSheetId="9">#REF!</definedName>
    <definedName name="D_BFL_D" localSheetId="10">#REF!</definedName>
    <definedName name="D_BFL_D" localSheetId="12">#REF!</definedName>
    <definedName name="D_BFL_D" localSheetId="16">#REF!</definedName>
    <definedName name="D_BFL_D" localSheetId="18">#REF!</definedName>
    <definedName name="D_BFL_D" localSheetId="19">#REF!</definedName>
    <definedName name="D_BFL_D" localSheetId="20">#REF!</definedName>
    <definedName name="D_BFL_D" localSheetId="21">#REF!</definedName>
    <definedName name="D_BFL_D" localSheetId="22">#REF!</definedName>
    <definedName name="D_BFL_D" localSheetId="24">#REF!</definedName>
    <definedName name="D_BFL_D" localSheetId="25">#REF!</definedName>
    <definedName name="D_BFL_D" localSheetId="37">#REF!</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 localSheetId="7">#REF!</definedName>
    <definedName name="D_D_Sdiff" localSheetId="8">#REF!</definedName>
    <definedName name="D_D_Sdiff" localSheetId="9">#REF!</definedName>
    <definedName name="D_D_Sdiff" localSheetId="10">#REF!</definedName>
    <definedName name="D_D_Sdiff" localSheetId="12">#REF!</definedName>
    <definedName name="D_D_Sdiff" localSheetId="16">#REF!</definedName>
    <definedName name="D_D_Sdiff" localSheetId="18">#REF!</definedName>
    <definedName name="D_D_Sdiff" localSheetId="19">#REF!</definedName>
    <definedName name="D_D_Sdiff" localSheetId="20">#REF!</definedName>
    <definedName name="D_D_Sdiff" localSheetId="21">#REF!</definedName>
    <definedName name="D_D_Sdiff" localSheetId="22">#REF!</definedName>
    <definedName name="D_D_Sdiff" localSheetId="24">#REF!</definedName>
    <definedName name="D_D_Sdiff" localSheetId="25">#REF!</definedName>
    <definedName name="D_D_Sdiff" localSheetId="37">#REF!</definedName>
    <definedName name="D_D_Sdiff">#REF!</definedName>
    <definedName name="D_D_Sdiff1" localSheetId="7">#REF!</definedName>
    <definedName name="D_D_Sdiff1" localSheetId="8">#REF!</definedName>
    <definedName name="D_D_Sdiff1" localSheetId="9">#REF!</definedName>
    <definedName name="D_D_Sdiff1" localSheetId="10">#REF!</definedName>
    <definedName name="D_D_Sdiff1" localSheetId="12">#REF!</definedName>
    <definedName name="D_D_Sdiff1" localSheetId="16">#REF!</definedName>
    <definedName name="D_D_Sdiff1" localSheetId="18">#REF!</definedName>
    <definedName name="D_D_Sdiff1" localSheetId="19">#REF!</definedName>
    <definedName name="D_D_Sdiff1" localSheetId="20">#REF!</definedName>
    <definedName name="D_D_Sdiff1" localSheetId="21">#REF!</definedName>
    <definedName name="D_D_Sdiff1" localSheetId="22">#REF!</definedName>
    <definedName name="D_D_Sdiff1" localSheetId="24">#REF!</definedName>
    <definedName name="D_D_Sdiff1" localSheetId="25">#REF!</definedName>
    <definedName name="D_D_Sdiff1" localSheetId="37">#REF!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 localSheetId="7">#REF!</definedName>
    <definedName name="D_NGDP_DQ" localSheetId="8">#REF!</definedName>
    <definedName name="D_NGDP_DQ" localSheetId="9">#REF!</definedName>
    <definedName name="D_NGDP_DQ" localSheetId="10">#REF!</definedName>
    <definedName name="D_NGDP_DQ" localSheetId="12">#REF!</definedName>
    <definedName name="D_NGDP_DQ" localSheetId="16">#REF!</definedName>
    <definedName name="D_NGDP_DQ" localSheetId="18">#REF!</definedName>
    <definedName name="D_NGDP_DQ" localSheetId="19">#REF!</definedName>
    <definedName name="D_NGDP_DQ" localSheetId="20">#REF!</definedName>
    <definedName name="D_NGDP_DQ" localSheetId="21">#REF!</definedName>
    <definedName name="D_NGDP_DQ" localSheetId="22">#REF!</definedName>
    <definedName name="D_NGDP_DQ" localSheetId="24">#REF!</definedName>
    <definedName name="D_NGDP_DQ" localSheetId="25">#REF!</definedName>
    <definedName name="D_NGDP_DQ" localSheetId="37">#REF!</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 localSheetId="7">#REF!</definedName>
    <definedName name="D_PCPI" localSheetId="8">#REF!</definedName>
    <definedName name="D_PCPI" localSheetId="9">#REF!</definedName>
    <definedName name="D_PCPI" localSheetId="10">#REF!</definedName>
    <definedName name="D_PCPI" localSheetId="12">#REF!</definedName>
    <definedName name="D_PCPI" localSheetId="16">#REF!</definedName>
    <definedName name="D_PCPI" localSheetId="18">#REF!</definedName>
    <definedName name="D_PCPI" localSheetId="19">#REF!</definedName>
    <definedName name="D_PCPI" localSheetId="20">#REF!</definedName>
    <definedName name="D_PCPI" localSheetId="21">#REF!</definedName>
    <definedName name="D_PCPI" localSheetId="22">#REF!</definedName>
    <definedName name="D_PCPI" localSheetId="24">#REF!</definedName>
    <definedName name="D_PCPI" localSheetId="25">#REF!</definedName>
    <definedName name="D_PCPI" localSheetId="37">#REF!</definedName>
    <definedName name="D_PCPI">#REF!</definedName>
    <definedName name="D_PCPIAQ" localSheetId="7">#REF!</definedName>
    <definedName name="D_PCPIAQ" localSheetId="8">#REF!</definedName>
    <definedName name="D_PCPIAQ" localSheetId="9">#REF!</definedName>
    <definedName name="D_PCPIAQ" localSheetId="10">#REF!</definedName>
    <definedName name="D_PCPIAQ" localSheetId="12">#REF!</definedName>
    <definedName name="D_PCPIAQ" localSheetId="16">#REF!</definedName>
    <definedName name="D_PCPIAQ" localSheetId="18">#REF!</definedName>
    <definedName name="D_PCPIAQ" localSheetId="19">#REF!</definedName>
    <definedName name="D_PCPIAQ" localSheetId="20">#REF!</definedName>
    <definedName name="D_PCPIAQ" localSheetId="21">#REF!</definedName>
    <definedName name="D_PCPIAQ" localSheetId="22">#REF!</definedName>
    <definedName name="D_PCPIAQ" localSheetId="24">#REF!</definedName>
    <definedName name="D_PCPIAQ" localSheetId="25">#REF!</definedName>
    <definedName name="D_PCPIAQ" localSheetId="37">#REF!</definedName>
    <definedName name="D_PCPIAQ">#REF!</definedName>
    <definedName name="D_PCPIG">[21]DA!$E$52:$AH$52</definedName>
    <definedName name="D_PCPIGAQ">[21]DA!$E$54:$AH$54</definedName>
    <definedName name="D_PCPIGQ">[21]DA!$E$53:$AH$53</definedName>
    <definedName name="D_PCPIQ" localSheetId="7">#REF!</definedName>
    <definedName name="D_PCPIQ" localSheetId="8">#REF!</definedName>
    <definedName name="D_PCPIQ" localSheetId="9">#REF!</definedName>
    <definedName name="D_PCPIQ" localSheetId="10">#REF!</definedName>
    <definedName name="D_PCPIQ" localSheetId="12">#REF!</definedName>
    <definedName name="D_PCPIQ" localSheetId="16">#REF!</definedName>
    <definedName name="D_PCPIQ" localSheetId="18">#REF!</definedName>
    <definedName name="D_PCPIQ" localSheetId="19">#REF!</definedName>
    <definedName name="D_PCPIQ" localSheetId="20">#REF!</definedName>
    <definedName name="D_PCPIQ" localSheetId="21">#REF!</definedName>
    <definedName name="D_PCPIQ" localSheetId="22">#REF!</definedName>
    <definedName name="D_PCPIQ" localSheetId="24">#REF!</definedName>
    <definedName name="D_PCPIQ" localSheetId="25">#REF!</definedName>
    <definedName name="D_PCPIQ" localSheetId="37">#REF!</definedName>
    <definedName name="D_PCPIQ">#REF!</definedName>
    <definedName name="D_PPPPC">[21]DA!$E$40:$AH$40</definedName>
    <definedName name="D_PPPWGT">[21]DA!$E$37:$AH$37</definedName>
    <definedName name="D_S">[4]Q7!$E$16:$AH$16</definedName>
    <definedName name="D_SRM">[4]Q7!$E$34:$AH$34</definedName>
    <definedName name="D_SY" localSheetId="7">#REF!</definedName>
    <definedName name="D_SY" localSheetId="8">#REF!</definedName>
    <definedName name="D_SY" localSheetId="9">#REF!</definedName>
    <definedName name="D_SY" localSheetId="10">#REF!</definedName>
    <definedName name="D_SY" localSheetId="12">#REF!</definedName>
    <definedName name="D_SY" localSheetId="16">#REF!</definedName>
    <definedName name="D_SY" localSheetId="18">#REF!</definedName>
    <definedName name="D_SY" localSheetId="19">#REF!</definedName>
    <definedName name="D_SY" localSheetId="20">#REF!</definedName>
    <definedName name="D_SY" localSheetId="21">#REF!</definedName>
    <definedName name="D_SY" localSheetId="22">#REF!</definedName>
    <definedName name="D_SY" localSheetId="24">#REF!</definedName>
    <definedName name="D_SY" localSheetId="25">#REF!</definedName>
    <definedName name="D_SY" localSheetId="37">#REF!</definedName>
    <definedName name="D_SY">#REF!</definedName>
    <definedName name="D_WPCP33_D">[21]DA!$E$66:$AH$66</definedName>
    <definedName name="DA">[4]DA!$E$33:$AH$33</definedName>
    <definedName name="date" localSheetId="7">#REF!</definedName>
    <definedName name="date" localSheetId="8">#REF!</definedName>
    <definedName name="date" localSheetId="9">#REF!</definedName>
    <definedName name="date" localSheetId="10">#REF!</definedName>
    <definedName name="date" localSheetId="12">#REF!</definedName>
    <definedName name="date" localSheetId="16">#REF!</definedName>
    <definedName name="date" localSheetId="18">#REF!</definedName>
    <definedName name="date" localSheetId="19">#REF!</definedName>
    <definedName name="date" localSheetId="20">#REF!</definedName>
    <definedName name="date" localSheetId="21">#REF!</definedName>
    <definedName name="date" localSheetId="22">#REF!</definedName>
    <definedName name="date" localSheetId="24">#REF!</definedName>
    <definedName name="date" localSheetId="25">#REF!</definedName>
    <definedName name="date" localSheetId="37">#REF!</definedName>
    <definedName name="date">#REF!</definedName>
    <definedName name="DATES" localSheetId="7">[19]RED98DATA!#REF!</definedName>
    <definedName name="DATES" localSheetId="8">[19]RED98DATA!#REF!</definedName>
    <definedName name="DATES" localSheetId="9">[19]RED98DATA!#REF!</definedName>
    <definedName name="DATES" localSheetId="10">[19]RED98DATA!#REF!</definedName>
    <definedName name="DATES" localSheetId="12">[19]RED98DATA!#REF!</definedName>
    <definedName name="DATES" localSheetId="16">[19]RED98DATA!#REF!</definedName>
    <definedName name="DATES" localSheetId="18">[19]RED98DATA!#REF!</definedName>
    <definedName name="DATES" localSheetId="19">[19]RED98DATA!#REF!</definedName>
    <definedName name="DATES" localSheetId="20">[19]RED98DATA!#REF!</definedName>
    <definedName name="DATES" localSheetId="21">[19]RED98DATA!#REF!</definedName>
    <definedName name="DATES" localSheetId="22">[19]RED98DATA!#REF!</definedName>
    <definedName name="DATES" localSheetId="24">[19]RED98DATA!#REF!</definedName>
    <definedName name="DATES" localSheetId="25">[19]RED98DATA!#REF!</definedName>
    <definedName name="DATES" localSheetId="37">[19]RED98DATA!#REF!</definedName>
    <definedName name="DATES">[19]RED98DATA!#REF!</definedName>
    <definedName name="DATES_Q" localSheetId="7">#REF!</definedName>
    <definedName name="DATES_Q" localSheetId="8">#REF!</definedName>
    <definedName name="DATES_Q" localSheetId="9">#REF!</definedName>
    <definedName name="DATES_Q" localSheetId="10">#REF!</definedName>
    <definedName name="DATES_Q" localSheetId="12">#REF!</definedName>
    <definedName name="DATES_Q" localSheetId="16">#REF!</definedName>
    <definedName name="DATES_Q" localSheetId="18">#REF!</definedName>
    <definedName name="DATES_Q" localSheetId="19">#REF!</definedName>
    <definedName name="DATES_Q" localSheetId="20">#REF!</definedName>
    <definedName name="DATES_Q" localSheetId="21">#REF!</definedName>
    <definedName name="DATES_Q" localSheetId="22">#REF!</definedName>
    <definedName name="DATES_Q" localSheetId="24">#REF!</definedName>
    <definedName name="DATES_Q" localSheetId="25">#REF!</definedName>
    <definedName name="DATES_Q" localSheetId="37">#REF!</definedName>
    <definedName name="DATES_Q">#REF!</definedName>
    <definedName name="datesreer" localSheetId="7">#REF!</definedName>
    <definedName name="datesreer" localSheetId="8">#REF!</definedName>
    <definedName name="datesreer" localSheetId="9">#REF!</definedName>
    <definedName name="datesreer" localSheetId="10">#REF!</definedName>
    <definedName name="datesreer" localSheetId="12">#REF!</definedName>
    <definedName name="datesreer" localSheetId="16">#REF!</definedName>
    <definedName name="datesreer" localSheetId="18">#REF!</definedName>
    <definedName name="datesreer" localSheetId="19">#REF!</definedName>
    <definedName name="datesreer" localSheetId="20">#REF!</definedName>
    <definedName name="datesreer" localSheetId="21">#REF!</definedName>
    <definedName name="datesreer" localSheetId="22">#REF!</definedName>
    <definedName name="datesreer" localSheetId="24">#REF!</definedName>
    <definedName name="datesreer" localSheetId="25">#REF!</definedName>
    <definedName name="datesreer" localSheetId="37">#REF!</definedName>
    <definedName name="datesreer">#REF!</definedName>
    <definedName name="datesweo" localSheetId="7">#REF!</definedName>
    <definedName name="datesweo" localSheetId="8">#REF!</definedName>
    <definedName name="datesweo" localSheetId="9">#REF!</definedName>
    <definedName name="datesweo" localSheetId="10">#REF!</definedName>
    <definedName name="datesweo" localSheetId="12">#REF!</definedName>
    <definedName name="datesweo" localSheetId="16">#REF!</definedName>
    <definedName name="datesweo" localSheetId="18">#REF!</definedName>
    <definedName name="datesweo" localSheetId="19">#REF!</definedName>
    <definedName name="datesweo" localSheetId="20">#REF!</definedName>
    <definedName name="datesweo" localSheetId="21">#REF!</definedName>
    <definedName name="datesweo" localSheetId="22">#REF!</definedName>
    <definedName name="datesweo" localSheetId="24">#REF!</definedName>
    <definedName name="datesweo" localSheetId="25">#REF!</definedName>
    <definedName name="datesweo" localSheetId="37">#REF!</definedName>
    <definedName name="datesweo">#REF!</definedName>
    <definedName name="datesweo1" localSheetId="7">#REF!</definedName>
    <definedName name="datesweo1" localSheetId="8">#REF!</definedName>
    <definedName name="datesweo1" localSheetId="9">#REF!</definedName>
    <definedName name="datesweo1" localSheetId="10">#REF!</definedName>
    <definedName name="datesweo1" localSheetId="12">#REF!</definedName>
    <definedName name="datesweo1" localSheetId="16">#REF!</definedName>
    <definedName name="datesweo1" localSheetId="18">#REF!</definedName>
    <definedName name="datesweo1" localSheetId="19">#REF!</definedName>
    <definedName name="datesweo1" localSheetId="20">#REF!</definedName>
    <definedName name="datesweo1" localSheetId="21">#REF!</definedName>
    <definedName name="datesweo1" localSheetId="22">#REF!</definedName>
    <definedName name="datesweo1" localSheetId="24">#REF!</definedName>
    <definedName name="datesweo1" localSheetId="25">#REF!</definedName>
    <definedName name="datesweo1" localSheetId="37">#REF!</definedName>
    <definedName name="datesweo1">#REF!</definedName>
    <definedName name="datesweo2" localSheetId="7">#REF!</definedName>
    <definedName name="datesweo2" localSheetId="8">#REF!</definedName>
    <definedName name="datesweo2" localSheetId="9">#REF!</definedName>
    <definedName name="datesweo2" localSheetId="10">#REF!</definedName>
    <definedName name="datesweo2" localSheetId="12">#REF!</definedName>
    <definedName name="datesweo2" localSheetId="16">#REF!</definedName>
    <definedName name="datesweo2" localSheetId="18">#REF!</definedName>
    <definedName name="datesweo2" localSheetId="19">#REF!</definedName>
    <definedName name="datesweo2" localSheetId="20">#REF!</definedName>
    <definedName name="datesweo2" localSheetId="21">#REF!</definedName>
    <definedName name="datesweo2" localSheetId="22">#REF!</definedName>
    <definedName name="datesweo2" localSheetId="24">#REF!</definedName>
    <definedName name="datesweo2" localSheetId="25">#REF!</definedName>
    <definedName name="datesweo2" localSheetId="37">#REF!</definedName>
    <definedName name="datesweo2">#REF!</definedName>
    <definedName name="DB">[4]Q7!$E$28:$AH$28</definedName>
    <definedName name="DG">[4]Q7!$E$27:$AH$27</definedName>
    <definedName name="DG_S">[4]Q7!$E$18:$AH$18</definedName>
    <definedName name="Dhjetor_Ar_TOT_Lek" localSheetId="7">'[22]2003'!#REF!</definedName>
    <definedName name="Dhjetor_Ar_TOT_Lek" localSheetId="8">'[22]2003'!#REF!</definedName>
    <definedName name="Dhjetor_Ar_TOT_Lek" localSheetId="9">'[22]2003'!#REF!</definedName>
    <definedName name="Dhjetor_Ar_TOT_Lek" localSheetId="10">'[22]2003'!#REF!</definedName>
    <definedName name="Dhjetor_Ar_TOT_Lek" localSheetId="12">'[22]2003'!#REF!</definedName>
    <definedName name="Dhjetor_Ar_TOT_Lek" localSheetId="16">'[22]2003'!#REF!</definedName>
    <definedName name="Dhjetor_Ar_TOT_Lek" localSheetId="18">'[22]2003'!#REF!</definedName>
    <definedName name="Dhjetor_Ar_TOT_Lek" localSheetId="19">'[22]2003'!#REF!</definedName>
    <definedName name="Dhjetor_Ar_TOT_Lek" localSheetId="20">'[22]2003'!#REF!</definedName>
    <definedName name="Dhjetor_Ar_TOT_Lek" localSheetId="21">'[22]2003'!#REF!</definedName>
    <definedName name="Dhjetor_Ar_TOT_Lek" localSheetId="22">'[22]2003'!#REF!</definedName>
    <definedName name="Dhjetor_Ar_TOT_Lek" localSheetId="24">'[22]2003'!#REF!</definedName>
    <definedName name="Dhjetor_Ar_TOT_Lek" localSheetId="25">'[22]2003'!#REF!</definedName>
    <definedName name="Dhjetor_Ar_TOT_Lek" localSheetId="37">'[22]2003'!#REF!</definedName>
    <definedName name="Dhjetor_Ar_TOT_Lek">'[22]2003'!#REF!</definedName>
    <definedName name="Dhjetor_Ar_TOT_Valute" localSheetId="7">'[22]2003'!#REF!</definedName>
    <definedName name="Dhjetor_Ar_TOT_Valute" localSheetId="8">'[22]2003'!#REF!</definedName>
    <definedName name="Dhjetor_Ar_TOT_Valute" localSheetId="9">'[22]2003'!#REF!</definedName>
    <definedName name="Dhjetor_Ar_TOT_Valute" localSheetId="10">'[22]2003'!#REF!</definedName>
    <definedName name="Dhjetor_Ar_TOT_Valute" localSheetId="12">'[22]2003'!#REF!</definedName>
    <definedName name="Dhjetor_Ar_TOT_Valute" localSheetId="16">'[22]2003'!#REF!</definedName>
    <definedName name="Dhjetor_Ar_TOT_Valute" localSheetId="18">'[22]2003'!#REF!</definedName>
    <definedName name="Dhjetor_Ar_TOT_Valute" localSheetId="19">'[22]2003'!#REF!</definedName>
    <definedName name="Dhjetor_Ar_TOT_Valute" localSheetId="20">'[22]2003'!#REF!</definedName>
    <definedName name="Dhjetor_Ar_TOT_Valute" localSheetId="21">'[22]2003'!#REF!</definedName>
    <definedName name="Dhjetor_Ar_TOT_Valute" localSheetId="22">'[22]2003'!#REF!</definedName>
    <definedName name="Dhjetor_Ar_TOT_Valute" localSheetId="24">'[22]2003'!#REF!</definedName>
    <definedName name="Dhjetor_Ar_TOT_Valute" localSheetId="25">'[22]2003'!#REF!</definedName>
    <definedName name="Dhjetor_Ar_TOT_Valute" localSheetId="37">'[22]2003'!#REF!</definedName>
    <definedName name="Dhjetor_Ar_TOT_Valute">'[22]2003'!#REF!</definedName>
    <definedName name="Discount_NC">'[23]Triangle private'!$C$17</definedName>
    <definedName name="DiscountRate" localSheetId="7">#REF!</definedName>
    <definedName name="DiscountRate" localSheetId="8">#REF!</definedName>
    <definedName name="DiscountRate" localSheetId="9">#REF!</definedName>
    <definedName name="DiscountRate" localSheetId="10">#REF!</definedName>
    <definedName name="DiscountRate" localSheetId="12">#REF!</definedName>
    <definedName name="DiscountRate" localSheetId="16">#REF!</definedName>
    <definedName name="DiscountRate" localSheetId="18">#REF!</definedName>
    <definedName name="DiscountRate" localSheetId="19">#REF!</definedName>
    <definedName name="DiscountRate" localSheetId="20">#REF!</definedName>
    <definedName name="DiscountRate" localSheetId="21">#REF!</definedName>
    <definedName name="DiscountRate" localSheetId="22">#REF!</definedName>
    <definedName name="DiscountRate" localSheetId="24">#REF!</definedName>
    <definedName name="DiscountRate" localSheetId="25">#REF!</definedName>
    <definedName name="DiscountRate" localSheetId="37">#REF!</definedName>
    <definedName name="DiscountRate">#REF!</definedName>
    <definedName name="DKK" localSheetId="7">#REF!</definedName>
    <definedName name="DKK" localSheetId="8">#REF!</definedName>
    <definedName name="DKK" localSheetId="9">#REF!</definedName>
    <definedName name="DKK" localSheetId="10">#REF!</definedName>
    <definedName name="DKK" localSheetId="12">#REF!</definedName>
    <definedName name="DKK" localSheetId="16">#REF!</definedName>
    <definedName name="DKK" localSheetId="18">#REF!</definedName>
    <definedName name="DKK" localSheetId="19">#REF!</definedName>
    <definedName name="DKK" localSheetId="20">#REF!</definedName>
    <definedName name="DKK" localSheetId="21">#REF!</definedName>
    <definedName name="DKK" localSheetId="22">#REF!</definedName>
    <definedName name="DKK" localSheetId="24">#REF!</definedName>
    <definedName name="DKK" localSheetId="25">#REF!</definedName>
    <definedName name="DKK" localSheetId="37">#REF!</definedName>
    <definedName name="DKK">#REF!</definedName>
    <definedName name="DM" localSheetId="7">#REF!</definedName>
    <definedName name="DM" localSheetId="8">#REF!</definedName>
    <definedName name="DM" localSheetId="9">#REF!</definedName>
    <definedName name="DM" localSheetId="10">#REF!</definedName>
    <definedName name="DM" localSheetId="12">#REF!</definedName>
    <definedName name="DM" localSheetId="16">#REF!</definedName>
    <definedName name="DM" localSheetId="18">#REF!</definedName>
    <definedName name="DM" localSheetId="19">#REF!</definedName>
    <definedName name="DM" localSheetId="20">#REF!</definedName>
    <definedName name="DM" localSheetId="21">#REF!</definedName>
    <definedName name="DM" localSheetId="22">#REF!</definedName>
    <definedName name="DM" localSheetId="24">#REF!</definedName>
    <definedName name="DM" localSheetId="25">#REF!</definedName>
    <definedName name="DM" localSheetId="37">#REF!</definedName>
    <definedName name="DM">#REF!</definedName>
    <definedName name="DO">[4]Q7!$E$29:$AH$29</definedName>
    <definedName name="doc">[19]DOC!$A$1:$L$43</definedName>
    <definedName name="DOCFILE" localSheetId="7">#REF!</definedName>
    <definedName name="DOCFILE" localSheetId="8">#REF!</definedName>
    <definedName name="DOCFILE" localSheetId="9">#REF!</definedName>
    <definedName name="DOCFILE" localSheetId="10">#REF!</definedName>
    <definedName name="DOCFILE" localSheetId="12">#REF!</definedName>
    <definedName name="DOCFILE" localSheetId="16">#REF!</definedName>
    <definedName name="DOCFILE" localSheetId="18">#REF!</definedName>
    <definedName name="DOCFILE" localSheetId="19">#REF!</definedName>
    <definedName name="DOCFILE" localSheetId="20">#REF!</definedName>
    <definedName name="DOCFILE" localSheetId="21">#REF!</definedName>
    <definedName name="DOCFILE" localSheetId="22">#REF!</definedName>
    <definedName name="DOCFILE" localSheetId="24">#REF!</definedName>
    <definedName name="DOCFILE" localSheetId="25">#REF!</definedName>
    <definedName name="DOCFILE" localSheetId="37">#REF!</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 localSheetId="7">#REF!</definedName>
    <definedName name="DTS" localSheetId="8">#REF!</definedName>
    <definedName name="DTS" localSheetId="9">#REF!</definedName>
    <definedName name="DTS" localSheetId="10">#REF!</definedName>
    <definedName name="DTS" localSheetId="12">#REF!</definedName>
    <definedName name="DTS" localSheetId="16">#REF!</definedName>
    <definedName name="DTS" localSheetId="18">#REF!</definedName>
    <definedName name="DTS" localSheetId="19">#REF!</definedName>
    <definedName name="DTS" localSheetId="20">#REF!</definedName>
    <definedName name="DTS" localSheetId="21">#REF!</definedName>
    <definedName name="DTS" localSheetId="22">#REF!</definedName>
    <definedName name="DTS" localSheetId="24">#REF!</definedName>
    <definedName name="DTS" localSheetId="25">#REF!</definedName>
    <definedName name="DTS" localSheetId="37">#REF!</definedName>
    <definedName name="DTS">#REF!</definedName>
    <definedName name="EBRD">[3]EBRD!$D$14:$AM$120</definedName>
    <definedName name="ECU" localSheetId="7">#REF!</definedName>
    <definedName name="ECU" localSheetId="8">#REF!</definedName>
    <definedName name="ECU" localSheetId="9">#REF!</definedName>
    <definedName name="ECU" localSheetId="10">#REF!</definedName>
    <definedName name="ECU" localSheetId="12">#REF!</definedName>
    <definedName name="ECU" localSheetId="16">#REF!</definedName>
    <definedName name="ECU" localSheetId="18">#REF!</definedName>
    <definedName name="ECU" localSheetId="19">#REF!</definedName>
    <definedName name="ECU" localSheetId="20">#REF!</definedName>
    <definedName name="ECU" localSheetId="21">#REF!</definedName>
    <definedName name="ECU" localSheetId="22">#REF!</definedName>
    <definedName name="ECU" localSheetId="24">#REF!</definedName>
    <definedName name="ECU" localSheetId="25">#REF!</definedName>
    <definedName name="ECU" localSheetId="37">#REF!</definedName>
    <definedName name="ECU">#REF!</definedName>
    <definedName name="EDNA">[4]QQ!$E$151:$AH$151</definedName>
    <definedName name="EdssBatchRange" localSheetId="7">#REF!</definedName>
    <definedName name="EdssBatchRange" localSheetId="8">#REF!</definedName>
    <definedName name="EdssBatchRange" localSheetId="9">#REF!</definedName>
    <definedName name="EdssBatchRange" localSheetId="10">#REF!</definedName>
    <definedName name="EdssBatchRange" localSheetId="12">#REF!</definedName>
    <definedName name="EdssBatchRange" localSheetId="16">#REF!</definedName>
    <definedName name="EdssBatchRange" localSheetId="18">#REF!</definedName>
    <definedName name="EdssBatchRange" localSheetId="19">#REF!</definedName>
    <definedName name="EdssBatchRange" localSheetId="20">#REF!</definedName>
    <definedName name="EdssBatchRange" localSheetId="21">#REF!</definedName>
    <definedName name="EdssBatchRange" localSheetId="22">#REF!</definedName>
    <definedName name="EdssBatchRange" localSheetId="24">#REF!</definedName>
    <definedName name="EdssBatchRange" localSheetId="25">#REF!</definedName>
    <definedName name="EdssBatchRange" localSheetId="37">#REF!</definedName>
    <definedName name="EdssBatchRange">#REF!</definedName>
    <definedName name="EDSSDESCRIPTOR" localSheetId="7">#REF!</definedName>
    <definedName name="EDSSDESCRIPTOR" localSheetId="8">#REF!</definedName>
    <definedName name="EDSSDESCRIPTOR" localSheetId="9">#REF!</definedName>
    <definedName name="EDSSDESCRIPTOR" localSheetId="10">#REF!</definedName>
    <definedName name="EDSSDESCRIPTOR" localSheetId="12">#REF!</definedName>
    <definedName name="EDSSDESCRIPTOR" localSheetId="16">#REF!</definedName>
    <definedName name="EDSSDESCRIPTOR" localSheetId="18">#REF!</definedName>
    <definedName name="EDSSDESCRIPTOR" localSheetId="19">#REF!</definedName>
    <definedName name="EDSSDESCRIPTOR" localSheetId="20">#REF!</definedName>
    <definedName name="EDSSDESCRIPTOR" localSheetId="21">#REF!</definedName>
    <definedName name="EDSSDESCRIPTOR" localSheetId="22">#REF!</definedName>
    <definedName name="EDSSDESCRIPTOR" localSheetId="24">#REF!</definedName>
    <definedName name="EDSSDESCRIPTOR" localSheetId="25">#REF!</definedName>
    <definedName name="EDSSDESCRIPTOR" localSheetId="37">#REF!</definedName>
    <definedName name="EDSSDESCRIPTOR">#REF!</definedName>
    <definedName name="EDSSFILE" localSheetId="7">#REF!</definedName>
    <definedName name="EDSSFILE" localSheetId="8">#REF!</definedName>
    <definedName name="EDSSFILE" localSheetId="9">#REF!</definedName>
    <definedName name="EDSSFILE" localSheetId="10">#REF!</definedName>
    <definedName name="EDSSFILE" localSheetId="12">#REF!</definedName>
    <definedName name="EDSSFILE" localSheetId="16">#REF!</definedName>
    <definedName name="EDSSFILE" localSheetId="18">#REF!</definedName>
    <definedName name="EDSSFILE" localSheetId="19">#REF!</definedName>
    <definedName name="EDSSFILE" localSheetId="20">#REF!</definedName>
    <definedName name="EDSSFILE" localSheetId="21">#REF!</definedName>
    <definedName name="EDSSFILE" localSheetId="22">#REF!</definedName>
    <definedName name="EDSSFILE" localSheetId="24">#REF!</definedName>
    <definedName name="EDSSFILE" localSheetId="25">#REF!</definedName>
    <definedName name="EDSSFILE" localSheetId="37">#REF!</definedName>
    <definedName name="EDSSFILE">#REF!</definedName>
    <definedName name="EDSSNAME" localSheetId="7">#REF!</definedName>
    <definedName name="EDSSNAME" localSheetId="8">#REF!</definedName>
    <definedName name="EDSSNAME" localSheetId="9">#REF!</definedName>
    <definedName name="EDSSNAME" localSheetId="10">#REF!</definedName>
    <definedName name="EDSSNAME" localSheetId="12">#REF!</definedName>
    <definedName name="EDSSNAME" localSheetId="16">#REF!</definedName>
    <definedName name="EDSSNAME" localSheetId="18">#REF!</definedName>
    <definedName name="EDSSNAME" localSheetId="19">#REF!</definedName>
    <definedName name="EDSSNAME" localSheetId="20">#REF!</definedName>
    <definedName name="EDSSNAME" localSheetId="21">#REF!</definedName>
    <definedName name="EDSSNAME" localSheetId="22">#REF!</definedName>
    <definedName name="EDSSNAME" localSheetId="24">#REF!</definedName>
    <definedName name="EDSSNAME" localSheetId="25">#REF!</definedName>
    <definedName name="EDSSNAME" localSheetId="37">#REF!</definedName>
    <definedName name="EDSSNAME">#REF!</definedName>
    <definedName name="EDSSTABLES" localSheetId="7">#REF!</definedName>
    <definedName name="EDSSTABLES" localSheetId="8">#REF!</definedName>
    <definedName name="EDSSTABLES" localSheetId="9">#REF!</definedName>
    <definedName name="EDSSTABLES" localSheetId="10">#REF!</definedName>
    <definedName name="EDSSTABLES" localSheetId="12">#REF!</definedName>
    <definedName name="EDSSTABLES" localSheetId="16">#REF!</definedName>
    <definedName name="EDSSTABLES" localSheetId="18">#REF!</definedName>
    <definedName name="EDSSTABLES" localSheetId="19">#REF!</definedName>
    <definedName name="EDSSTABLES" localSheetId="20">#REF!</definedName>
    <definedName name="EDSSTABLES" localSheetId="21">#REF!</definedName>
    <definedName name="EDSSTABLES" localSheetId="22">#REF!</definedName>
    <definedName name="EDSSTABLES" localSheetId="24">#REF!</definedName>
    <definedName name="EDSSTABLES" localSheetId="25">#REF!</definedName>
    <definedName name="EDSSTABLES" localSheetId="37">#REF!</definedName>
    <definedName name="EDSSTABLES">#REF!</definedName>
    <definedName name="EDSSTIME" localSheetId="7">#REF!</definedName>
    <definedName name="EDSSTIME" localSheetId="8">#REF!</definedName>
    <definedName name="EDSSTIME" localSheetId="9">#REF!</definedName>
    <definedName name="EDSSTIME" localSheetId="10">#REF!</definedName>
    <definedName name="EDSSTIME" localSheetId="12">#REF!</definedName>
    <definedName name="EDSSTIME" localSheetId="16">#REF!</definedName>
    <definedName name="EDSSTIME" localSheetId="18">#REF!</definedName>
    <definedName name="EDSSTIME" localSheetId="19">#REF!</definedName>
    <definedName name="EDSSTIME" localSheetId="20">#REF!</definedName>
    <definedName name="EDSSTIME" localSheetId="21">#REF!</definedName>
    <definedName name="EDSSTIME" localSheetId="22">#REF!</definedName>
    <definedName name="EDSSTIME" localSheetId="24">#REF!</definedName>
    <definedName name="EDSSTIME" localSheetId="25">#REF!</definedName>
    <definedName name="EDSSTIME" localSheetId="37">#REF!</definedName>
    <definedName name="EDSSTIME">#REF!</definedName>
    <definedName name="EISCODE" localSheetId="7">#REF!</definedName>
    <definedName name="EISCODE" localSheetId="8">#REF!</definedName>
    <definedName name="EISCODE" localSheetId="9">#REF!</definedName>
    <definedName name="EISCODE" localSheetId="10">#REF!</definedName>
    <definedName name="EISCODE" localSheetId="12">#REF!</definedName>
    <definedName name="EISCODE" localSheetId="16">#REF!</definedName>
    <definedName name="EISCODE" localSheetId="18">#REF!</definedName>
    <definedName name="EISCODE" localSheetId="19">#REF!</definedName>
    <definedName name="EISCODE" localSheetId="20">#REF!</definedName>
    <definedName name="EISCODE" localSheetId="21">#REF!</definedName>
    <definedName name="EISCODE" localSheetId="22">#REF!</definedName>
    <definedName name="EISCODE" localSheetId="24">#REF!</definedName>
    <definedName name="EISCODE" localSheetId="25">#REF!</definedName>
    <definedName name="EISCODE" localSheetId="37">#REF!</definedName>
    <definedName name="EISCODE">#REF!</definedName>
    <definedName name="empty">[4]Q5!$DZ$1</definedName>
    <definedName name="ENDA">[4]QQ!$E$147:$AH$147</definedName>
    <definedName name="endrit" localSheetId="7" hidden="1">{"Main Economic Indicators",#N/A,FALSE,"C"}</definedName>
    <definedName name="endrit" localSheetId="8" hidden="1">{"Main Economic Indicators",#N/A,FALSE,"C"}</definedName>
    <definedName name="endrit" localSheetId="9" hidden="1">{"Main Economic Indicators",#N/A,FALSE,"C"}</definedName>
    <definedName name="endrit" localSheetId="10" hidden="1">{"Main Economic Indicators",#N/A,FALSE,"C"}</definedName>
    <definedName name="endrit" localSheetId="12" hidden="1">{"Main Economic Indicators",#N/A,FALSE,"C"}</definedName>
    <definedName name="endrit" localSheetId="16" hidden="1">{"Main Economic Indicators",#N/A,FALSE,"C"}</definedName>
    <definedName name="endrit" localSheetId="18" hidden="1">{"Main Economic Indicators",#N/A,FALSE,"C"}</definedName>
    <definedName name="endrit" localSheetId="19" hidden="1">{"Main Economic Indicators",#N/A,FALSE,"C"}</definedName>
    <definedName name="endrit" localSheetId="20" hidden="1">{"Main Economic Indicators",#N/A,FALSE,"C"}</definedName>
    <definedName name="endrit" localSheetId="21" hidden="1">{"Main Economic Indicators",#N/A,FALSE,"C"}</definedName>
    <definedName name="endrit" localSheetId="22" hidden="1">{"Main Economic Indicators",#N/A,FALSE,"C"}</definedName>
    <definedName name="endrit" localSheetId="24" hidden="1">{"Main Economic Indicators",#N/A,FALSE,"C"}</definedName>
    <definedName name="endrit" localSheetId="25" hidden="1">{"Main Economic Indicators",#N/A,FALSE,"C"}</definedName>
    <definedName name="endrit" localSheetId="37" hidden="1">{"Main Economic Indicators",#N/A,FALSE,"C"}</definedName>
    <definedName name="endrit"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localSheetId="10" hidden="1">{"Main Economic Indicators",#N/A,FALSE,"C"}</definedName>
    <definedName name="ergferger" localSheetId="12" hidden="1">{"Main Economic Indicators",#N/A,FALSE,"C"}</definedName>
    <definedName name="ergferger" localSheetId="16"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4" hidden="1">{"Main Economic Indicators",#N/A,FALSE,"C"}</definedName>
    <definedName name="ergferger" localSheetId="25" hidden="1">{"Main Economic Indicators",#N/A,FALSE,"C"}</definedName>
    <definedName name="ergferger" localSheetId="37" hidden="1">{"Main Economic Indicators",#N/A,FALSE,"C"}</definedName>
    <definedName name="ergferger" hidden="1">{"Main Economic Indicators",#N/A,FALSE,"C"}</definedName>
    <definedName name="ESP" localSheetId="7">#REF!</definedName>
    <definedName name="ESP" localSheetId="8">#REF!</definedName>
    <definedName name="ESP" localSheetId="9">#REF!</definedName>
    <definedName name="ESP" localSheetId="10">#REF!</definedName>
    <definedName name="ESP" localSheetId="12">#REF!</definedName>
    <definedName name="ESP" localSheetId="16">#REF!</definedName>
    <definedName name="ESP" localSheetId="18">#REF!</definedName>
    <definedName name="ESP" localSheetId="19">#REF!</definedName>
    <definedName name="ESP" localSheetId="20">#REF!</definedName>
    <definedName name="ESP" localSheetId="21">#REF!</definedName>
    <definedName name="ESP" localSheetId="22">#REF!</definedName>
    <definedName name="ESP" localSheetId="24">#REF!</definedName>
    <definedName name="ESP" localSheetId="25">#REF!</definedName>
    <definedName name="ESP" localSheetId="37">#REF!</definedName>
    <definedName name="ESP">#REF!</definedName>
    <definedName name="Excel_BuiltIn_Print_Area" localSheetId="7">#REF!</definedName>
    <definedName name="Excel_BuiltIn_Print_Area" localSheetId="8">#REF!</definedName>
    <definedName name="Excel_BuiltIn_Print_Area" localSheetId="9">#REF!</definedName>
    <definedName name="Excel_BuiltIn_Print_Area" localSheetId="10">#REF!</definedName>
    <definedName name="Excel_BuiltIn_Print_Area" localSheetId="12">#REF!</definedName>
    <definedName name="Excel_BuiltIn_Print_Area" localSheetId="16">#REF!</definedName>
    <definedName name="Excel_BuiltIn_Print_Area" localSheetId="18">#REF!</definedName>
    <definedName name="Excel_BuiltIn_Print_Area" localSheetId="19">#REF!</definedName>
    <definedName name="Excel_BuiltIn_Print_Area" localSheetId="20">#REF!</definedName>
    <definedName name="Excel_BuiltIn_Print_Area" localSheetId="21">#REF!</definedName>
    <definedName name="Excel_BuiltIn_Print_Area" localSheetId="22">#REF!</definedName>
    <definedName name="Excel_BuiltIn_Print_Area" localSheetId="24">#REF!</definedName>
    <definedName name="Excel_BuiltIn_Print_Area" localSheetId="25">#REF!</definedName>
    <definedName name="Excel_BuiltIn_Print_Area" localSheetId="37">#REF!</definedName>
    <definedName name="Excel_BuiltIn_Print_Area">#REF!</definedName>
    <definedName name="ExitWRS">[4]Main!$AB$25</definedName>
    <definedName name="EXTERNAL" localSheetId="7">#REF!</definedName>
    <definedName name="EXTERNAL" localSheetId="8">#REF!</definedName>
    <definedName name="EXTERNAL" localSheetId="9">#REF!</definedName>
    <definedName name="EXTERNAL" localSheetId="10">#REF!</definedName>
    <definedName name="EXTERNAL" localSheetId="12">#REF!</definedName>
    <definedName name="EXTERNAL" localSheetId="16">#REF!</definedName>
    <definedName name="EXTERNAL" localSheetId="18">#REF!</definedName>
    <definedName name="EXTERNAL" localSheetId="19">#REF!</definedName>
    <definedName name="EXTERNAL" localSheetId="20">#REF!</definedName>
    <definedName name="EXTERNAL" localSheetId="21">#REF!</definedName>
    <definedName name="EXTERNAL" localSheetId="22">#REF!</definedName>
    <definedName name="EXTERNAL" localSheetId="24">#REF!</definedName>
    <definedName name="EXTERNAL" localSheetId="25">#REF!</definedName>
    <definedName name="EXTERNAL" localSheetId="37">#REF!</definedName>
    <definedName name="EXTERNAL">#REF!</definedName>
    <definedName name="F" localSheetId="7">#REF!</definedName>
    <definedName name="F" localSheetId="8">#REF!</definedName>
    <definedName name="F" localSheetId="9">#REF!</definedName>
    <definedName name="F" localSheetId="10">#REF!</definedName>
    <definedName name="F" localSheetId="12">#REF!</definedName>
    <definedName name="F" localSheetId="16">#REF!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4">#REF!</definedName>
    <definedName name="F" localSheetId="25">#REF!</definedName>
    <definedName name="F" localSheetId="37">#REF!</definedName>
    <definedName name="F">#REF!</definedName>
    <definedName name="FIM" localSheetId="7">#REF!</definedName>
    <definedName name="FIM" localSheetId="8">#REF!</definedName>
    <definedName name="FIM" localSheetId="9">#REF!</definedName>
    <definedName name="FIM" localSheetId="10">#REF!</definedName>
    <definedName name="FIM" localSheetId="12">#REF!</definedName>
    <definedName name="FIM" localSheetId="16">#REF!</definedName>
    <definedName name="FIM" localSheetId="18">#REF!</definedName>
    <definedName name="FIM" localSheetId="19">#REF!</definedName>
    <definedName name="FIM" localSheetId="20">#REF!</definedName>
    <definedName name="FIM" localSheetId="21">#REF!</definedName>
    <definedName name="FIM" localSheetId="22">#REF!</definedName>
    <definedName name="FIM" localSheetId="24">#REF!</definedName>
    <definedName name="FIM" localSheetId="25">#REF!</definedName>
    <definedName name="FIM" localSheetId="37">#REF!</definedName>
    <definedName name="FIM">#REF!</definedName>
    <definedName name="FINAN" localSheetId="7">#REF!</definedName>
    <definedName name="FINAN" localSheetId="8">#REF!</definedName>
    <definedName name="FINAN" localSheetId="9">#REF!</definedName>
    <definedName name="FINAN" localSheetId="10">#REF!</definedName>
    <definedName name="FINAN" localSheetId="12">#REF!</definedName>
    <definedName name="FINAN" localSheetId="16">#REF!</definedName>
    <definedName name="FINAN" localSheetId="18">#REF!</definedName>
    <definedName name="FINAN" localSheetId="19">#REF!</definedName>
    <definedName name="FINAN" localSheetId="20">#REF!</definedName>
    <definedName name="FINAN" localSheetId="21">#REF!</definedName>
    <definedName name="FINAN" localSheetId="22">#REF!</definedName>
    <definedName name="FINAN" localSheetId="24">#REF!</definedName>
    <definedName name="FINAN" localSheetId="25">#REF!</definedName>
    <definedName name="FINAN" localSheetId="37">#REF!</definedName>
    <definedName name="FINAN">#REF!</definedName>
    <definedName name="FINANC" localSheetId="7">#REF!</definedName>
    <definedName name="FINANC" localSheetId="8">#REF!</definedName>
    <definedName name="FINANC" localSheetId="9">#REF!</definedName>
    <definedName name="FINANC" localSheetId="10">#REF!</definedName>
    <definedName name="FINANC" localSheetId="12">#REF!</definedName>
    <definedName name="FINANC" localSheetId="16">#REF!</definedName>
    <definedName name="FINANC" localSheetId="18">#REF!</definedName>
    <definedName name="FINANC" localSheetId="19">#REF!</definedName>
    <definedName name="FINANC" localSheetId="20">#REF!</definedName>
    <definedName name="FINANC" localSheetId="21">#REF!</definedName>
    <definedName name="FINANC" localSheetId="22">#REF!</definedName>
    <definedName name="FINANC" localSheetId="24">#REF!</definedName>
    <definedName name="FINANC" localSheetId="25">#REF!</definedName>
    <definedName name="FINANC" localSheetId="37">#REF!</definedName>
    <definedName name="FINANC">#REF!</definedName>
    <definedName name="Fisc">[3]BoP!$G$365:$AK$434</definedName>
    <definedName name="FLRES" localSheetId="7">#REF!</definedName>
    <definedName name="FLRES" localSheetId="8">#REF!</definedName>
    <definedName name="FLRES" localSheetId="9">#REF!</definedName>
    <definedName name="FLRES" localSheetId="10">#REF!</definedName>
    <definedName name="FLRES" localSheetId="12">#REF!</definedName>
    <definedName name="FLRES" localSheetId="16">#REF!</definedName>
    <definedName name="FLRES" localSheetId="18">#REF!</definedName>
    <definedName name="FLRES" localSheetId="19">#REF!</definedName>
    <definedName name="FLRES" localSheetId="20">#REF!</definedName>
    <definedName name="FLRES" localSheetId="21">#REF!</definedName>
    <definedName name="FLRES" localSheetId="22">#REF!</definedName>
    <definedName name="FLRES" localSheetId="24">#REF!</definedName>
    <definedName name="FLRES" localSheetId="25">#REF!</definedName>
    <definedName name="FLRES" localSheetId="37">#REF!</definedName>
    <definedName name="FLRES">#REF!</definedName>
    <definedName name="FLRESC" localSheetId="7">#REF!</definedName>
    <definedName name="FLRESC" localSheetId="8">#REF!</definedName>
    <definedName name="FLRESC" localSheetId="9">#REF!</definedName>
    <definedName name="FLRESC" localSheetId="10">#REF!</definedName>
    <definedName name="FLRESC" localSheetId="12">#REF!</definedName>
    <definedName name="FLRESC" localSheetId="16">#REF!</definedName>
    <definedName name="FLRESC" localSheetId="18">#REF!</definedName>
    <definedName name="FLRESC" localSheetId="19">#REF!</definedName>
    <definedName name="FLRESC" localSheetId="20">#REF!</definedName>
    <definedName name="FLRESC" localSheetId="21">#REF!</definedName>
    <definedName name="FLRESC" localSheetId="22">#REF!</definedName>
    <definedName name="FLRESC" localSheetId="24">#REF!</definedName>
    <definedName name="FLRESC" localSheetId="25">#REF!</definedName>
    <definedName name="FLRESC" localSheetId="37">#REF!</definedName>
    <definedName name="FLRESC">#REF!</definedName>
    <definedName name="FMB">[4]Q4!$E$51:$AH$51</definedName>
    <definedName name="Foreign_liabilities" localSheetId="7">#REF!</definedName>
    <definedName name="Foreign_liabilities" localSheetId="8">#REF!</definedName>
    <definedName name="Foreign_liabilities" localSheetId="9">#REF!</definedName>
    <definedName name="Foreign_liabilities" localSheetId="10">#REF!</definedName>
    <definedName name="Foreign_liabilities" localSheetId="12">#REF!</definedName>
    <definedName name="Foreign_liabilities" localSheetId="16">#REF!</definedName>
    <definedName name="Foreign_liabilities" localSheetId="18">#REF!</definedName>
    <definedName name="Foreign_liabilities" localSheetId="19">#REF!</definedName>
    <definedName name="Foreign_liabilities" localSheetId="20">#REF!</definedName>
    <definedName name="Foreign_liabilities" localSheetId="21">#REF!</definedName>
    <definedName name="Foreign_liabilities" localSheetId="22">#REF!</definedName>
    <definedName name="Foreign_liabilities" localSheetId="24">#REF!</definedName>
    <definedName name="Foreign_liabilities" localSheetId="25">#REF!</definedName>
    <definedName name="Foreign_liabilities" localSheetId="37">#REF!</definedName>
    <definedName name="Foreign_liabilities">#REF!</definedName>
    <definedName name="FRF" localSheetId="7">#REF!</definedName>
    <definedName name="FRF" localSheetId="8">#REF!</definedName>
    <definedName name="FRF" localSheetId="9">#REF!</definedName>
    <definedName name="FRF" localSheetId="10">#REF!</definedName>
    <definedName name="FRF" localSheetId="12">#REF!</definedName>
    <definedName name="FRF" localSheetId="16">#REF!</definedName>
    <definedName name="FRF" localSheetId="18">#REF!</definedName>
    <definedName name="FRF" localSheetId="19">#REF!</definedName>
    <definedName name="FRF" localSheetId="20">#REF!</definedName>
    <definedName name="FRF" localSheetId="21">#REF!</definedName>
    <definedName name="FRF" localSheetId="22">#REF!</definedName>
    <definedName name="FRF" localSheetId="24">#REF!</definedName>
    <definedName name="FRF" localSheetId="25">#REF!</definedName>
    <definedName name="FRF" localSheetId="37">#REF!</definedName>
    <definedName name="FRF">#REF!</definedName>
    <definedName name="gaga" localSheetId="7">#REF!</definedName>
    <definedName name="gaga" localSheetId="8">#REF!</definedName>
    <definedName name="gaga" localSheetId="9">#REF!</definedName>
    <definedName name="gaga" localSheetId="10">#REF!</definedName>
    <definedName name="gaga" localSheetId="12">#REF!</definedName>
    <definedName name="gaga" localSheetId="16">#REF!</definedName>
    <definedName name="gaga" localSheetId="18">#REF!</definedName>
    <definedName name="gaga" localSheetId="19">#REF!</definedName>
    <definedName name="gaga" localSheetId="20">#REF!</definedName>
    <definedName name="gaga" localSheetId="21">#REF!</definedName>
    <definedName name="gaga" localSheetId="22">#REF!</definedName>
    <definedName name="gaga" localSheetId="24">#REF!</definedName>
    <definedName name="gaga" localSheetId="25">#REF!</definedName>
    <definedName name="gaga" localSheetId="37">#REF!</definedName>
    <definedName name="gaga">#REF!</definedName>
    <definedName name="GapDifSum" localSheetId="7">#REF!</definedName>
    <definedName name="GapDifSum" localSheetId="8">#REF!</definedName>
    <definedName name="GapDifSum" localSheetId="9">#REF!</definedName>
    <definedName name="GapDifSum" localSheetId="10">#REF!</definedName>
    <definedName name="GapDifSum" localSheetId="12">#REF!</definedName>
    <definedName name="GapDifSum" localSheetId="16">#REF!</definedName>
    <definedName name="GapDifSum" localSheetId="18">#REF!</definedName>
    <definedName name="GapDifSum" localSheetId="19">#REF!</definedName>
    <definedName name="GapDifSum" localSheetId="20">#REF!</definedName>
    <definedName name="GapDifSum" localSheetId="21">#REF!</definedName>
    <definedName name="GapDifSum" localSheetId="22">#REF!</definedName>
    <definedName name="GapDifSum" localSheetId="24">#REF!</definedName>
    <definedName name="GapDifSum" localSheetId="25">#REF!</definedName>
    <definedName name="GapDifSum" localSheetId="37">#REF!</definedName>
    <definedName name="GapDifSum">#REF!</definedName>
    <definedName name="GapRead" localSheetId="7">#REF!</definedName>
    <definedName name="GapRead" localSheetId="8">#REF!</definedName>
    <definedName name="GapRead" localSheetId="9">#REF!</definedName>
    <definedName name="GapRead" localSheetId="10">#REF!</definedName>
    <definedName name="GapRead" localSheetId="12">#REF!</definedName>
    <definedName name="GapRead" localSheetId="16">#REF!</definedName>
    <definedName name="GapRead" localSheetId="18">#REF!</definedName>
    <definedName name="GapRead" localSheetId="19">#REF!</definedName>
    <definedName name="GapRead" localSheetId="20">#REF!</definedName>
    <definedName name="GapRead" localSheetId="21">#REF!</definedName>
    <definedName name="GapRead" localSheetId="22">#REF!</definedName>
    <definedName name="GapRead" localSheetId="24">#REF!</definedName>
    <definedName name="GapRead" localSheetId="25">#REF!</definedName>
    <definedName name="GapRead" localSheetId="37">#REF!</definedName>
    <definedName name="GapRead">#REF!</definedName>
    <definedName name="GapWrite" localSheetId="7">#REF!</definedName>
    <definedName name="GapWrite" localSheetId="8">#REF!</definedName>
    <definedName name="GapWrite" localSheetId="9">#REF!</definedName>
    <definedName name="GapWrite" localSheetId="10">#REF!</definedName>
    <definedName name="GapWrite" localSheetId="12">#REF!</definedName>
    <definedName name="GapWrite" localSheetId="16">#REF!</definedName>
    <definedName name="GapWrite" localSheetId="18">#REF!</definedName>
    <definedName name="GapWrite" localSheetId="19">#REF!</definedName>
    <definedName name="GapWrite" localSheetId="20">#REF!</definedName>
    <definedName name="GapWrite" localSheetId="21">#REF!</definedName>
    <definedName name="GapWrite" localSheetId="22">#REF!</definedName>
    <definedName name="GapWrite" localSheetId="24">#REF!</definedName>
    <definedName name="GapWrite" localSheetId="25">#REF!</definedName>
    <definedName name="GapWrite" localSheetId="37">#REF!</definedName>
    <definedName name="GapWrite">#REF!</definedName>
    <definedName name="GBP" localSheetId="7">#REF!</definedName>
    <definedName name="GBP" localSheetId="8">#REF!</definedName>
    <definedName name="GBP" localSheetId="9">#REF!</definedName>
    <definedName name="GBP" localSheetId="10">#REF!</definedName>
    <definedName name="GBP" localSheetId="12">#REF!</definedName>
    <definedName name="GBP" localSheetId="16">#REF!</definedName>
    <definedName name="GBP" localSheetId="18">#REF!</definedName>
    <definedName name="GBP" localSheetId="19">#REF!</definedName>
    <definedName name="GBP" localSheetId="20">#REF!</definedName>
    <definedName name="GBP" localSheetId="21">#REF!</definedName>
    <definedName name="GBP" localSheetId="22">#REF!</definedName>
    <definedName name="GBP" localSheetId="24">#REF!</definedName>
    <definedName name="GBP" localSheetId="25">#REF!</definedName>
    <definedName name="GBP" localSheetId="37">#REF!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 localSheetId="7">#REF!</definedName>
    <definedName name="GOVERNMENT" localSheetId="8">#REF!</definedName>
    <definedName name="GOVERNMENT" localSheetId="9">#REF!</definedName>
    <definedName name="GOVERNMENT" localSheetId="10">#REF!</definedName>
    <definedName name="GOVERNMENT" localSheetId="12">#REF!</definedName>
    <definedName name="GOVERNMENT" localSheetId="16">#REF!</definedName>
    <definedName name="GOVERNMENT" localSheetId="18">#REF!</definedName>
    <definedName name="GOVERNMENT" localSheetId="19">#REF!</definedName>
    <definedName name="GOVERNMENT" localSheetId="20">#REF!</definedName>
    <definedName name="GOVERNMENT" localSheetId="21">#REF!</definedName>
    <definedName name="GOVERNMENT" localSheetId="22">#REF!</definedName>
    <definedName name="GOVERNMENT" localSheetId="24">#REF!</definedName>
    <definedName name="GOVERNMENT" localSheetId="25">#REF!</definedName>
    <definedName name="GOVERNMENT" localSheetId="37">#REF!</definedName>
    <definedName name="GOVERNMENT">#REF!</definedName>
    <definedName name="Grac_IDA" localSheetId="7">#REF!</definedName>
    <definedName name="Grac_IDA" localSheetId="8">#REF!</definedName>
    <definedName name="Grac_IDA" localSheetId="9">#REF!</definedName>
    <definedName name="Grac_IDA" localSheetId="10">#REF!</definedName>
    <definedName name="Grac_IDA" localSheetId="12">#REF!</definedName>
    <definedName name="Grac_IDA" localSheetId="16">#REF!</definedName>
    <definedName name="Grac_IDA" localSheetId="18">#REF!</definedName>
    <definedName name="Grac_IDA" localSheetId="19">#REF!</definedName>
    <definedName name="Grac_IDA" localSheetId="20">#REF!</definedName>
    <definedName name="Grac_IDA" localSheetId="21">#REF!</definedName>
    <definedName name="Grac_IDA" localSheetId="22">#REF!</definedName>
    <definedName name="Grac_IDA" localSheetId="24">#REF!</definedName>
    <definedName name="Grac_IDA" localSheetId="25">#REF!</definedName>
    <definedName name="Grac_IDA" localSheetId="37">#REF!</definedName>
    <definedName name="Grac_IDA">#REF!</definedName>
    <definedName name="Grace_IDA" localSheetId="7">#REF!</definedName>
    <definedName name="Grace_IDA" localSheetId="8">#REF!</definedName>
    <definedName name="Grace_IDA" localSheetId="9">#REF!</definedName>
    <definedName name="Grace_IDA" localSheetId="10">#REF!</definedName>
    <definedName name="Grace_IDA" localSheetId="12">#REF!</definedName>
    <definedName name="Grace_IDA" localSheetId="16">#REF!</definedName>
    <definedName name="Grace_IDA" localSheetId="18">#REF!</definedName>
    <definedName name="Grace_IDA" localSheetId="19">#REF!</definedName>
    <definedName name="Grace_IDA" localSheetId="20">#REF!</definedName>
    <definedName name="Grace_IDA" localSheetId="21">#REF!</definedName>
    <definedName name="Grace_IDA" localSheetId="22">#REF!</definedName>
    <definedName name="Grace_IDA" localSheetId="24">#REF!</definedName>
    <definedName name="Grace_IDA" localSheetId="25">#REF!</definedName>
    <definedName name="Grace_IDA" localSheetId="37">#REF!</definedName>
    <definedName name="Grace_IDA">#REF!</definedName>
    <definedName name="Grace_NC">'[23]Triangle private'!$C$14</definedName>
    <definedName name="Gross_reserves" localSheetId="7">#REF!</definedName>
    <definedName name="Gross_reserves" localSheetId="8">#REF!</definedName>
    <definedName name="Gross_reserves" localSheetId="9">#REF!</definedName>
    <definedName name="Gross_reserves" localSheetId="10">#REF!</definedName>
    <definedName name="Gross_reserves" localSheetId="12">#REF!</definedName>
    <definedName name="Gross_reserves" localSheetId="16">#REF!</definedName>
    <definedName name="Gross_reserves" localSheetId="18">#REF!</definedName>
    <definedName name="Gross_reserves" localSheetId="19">#REF!</definedName>
    <definedName name="Gross_reserves" localSheetId="20">#REF!</definedName>
    <definedName name="Gross_reserves" localSheetId="21">#REF!</definedName>
    <definedName name="Gross_reserves" localSheetId="22">#REF!</definedName>
    <definedName name="Gross_reserves" localSheetId="24">#REF!</definedName>
    <definedName name="Gross_reserves" localSheetId="25">#REF!</definedName>
    <definedName name="Gross_reserves" localSheetId="37">#REF!</definedName>
    <definedName name="Gross_reserves">#REF!</definedName>
    <definedName name="gsgafd" localSheetId="7">#REF!</definedName>
    <definedName name="gsgafd" localSheetId="8">#REF!</definedName>
    <definedName name="gsgafd" localSheetId="9">#REF!</definedName>
    <definedName name="gsgafd" localSheetId="10">#REF!</definedName>
    <definedName name="gsgafd" localSheetId="12">#REF!</definedName>
    <definedName name="gsgafd" localSheetId="16">#REF!</definedName>
    <definedName name="gsgafd" localSheetId="18">#REF!</definedName>
    <definedName name="gsgafd" localSheetId="19">#REF!</definedName>
    <definedName name="gsgafd" localSheetId="20">#REF!</definedName>
    <definedName name="gsgafd" localSheetId="21">#REF!</definedName>
    <definedName name="gsgafd" localSheetId="22">#REF!</definedName>
    <definedName name="gsgafd" localSheetId="24">#REF!</definedName>
    <definedName name="gsgafd" localSheetId="25">#REF!</definedName>
    <definedName name="gsgafd" localSheetId="37">#REF!</definedName>
    <definedName name="gsgafd">#REF!</definedName>
    <definedName name="Gusht_Ar_TOT_Lek" localSheetId="7">'[22]2003'!#REF!</definedName>
    <definedName name="Gusht_Ar_TOT_Lek" localSheetId="8">'[22]2003'!#REF!</definedName>
    <definedName name="Gusht_Ar_TOT_Lek" localSheetId="9">'[22]2003'!#REF!</definedName>
    <definedName name="Gusht_Ar_TOT_Lek" localSheetId="10">'[22]2003'!#REF!</definedName>
    <definedName name="Gusht_Ar_TOT_Lek" localSheetId="12">'[22]2003'!#REF!</definedName>
    <definedName name="Gusht_Ar_TOT_Lek" localSheetId="16">'[22]2003'!#REF!</definedName>
    <definedName name="Gusht_Ar_TOT_Lek" localSheetId="18">'[22]2003'!#REF!</definedName>
    <definedName name="Gusht_Ar_TOT_Lek" localSheetId="19">'[22]2003'!#REF!</definedName>
    <definedName name="Gusht_Ar_TOT_Lek" localSheetId="20">'[22]2003'!#REF!</definedName>
    <definedName name="Gusht_Ar_TOT_Lek" localSheetId="21">'[22]2003'!#REF!</definedName>
    <definedName name="Gusht_Ar_TOT_Lek" localSheetId="22">'[22]2003'!#REF!</definedName>
    <definedName name="Gusht_Ar_TOT_Lek" localSheetId="24">'[22]2003'!#REF!</definedName>
    <definedName name="Gusht_Ar_TOT_Lek" localSheetId="25">'[22]2003'!#REF!</definedName>
    <definedName name="Gusht_Ar_TOT_Lek" localSheetId="37">'[22]2003'!#REF!</definedName>
    <definedName name="Gusht_Ar_TOT_Lek">'[22]2003'!#REF!</definedName>
    <definedName name="Gusht_Ar_TOT_Valute" localSheetId="7">'[22]2003'!#REF!</definedName>
    <definedName name="Gusht_Ar_TOT_Valute" localSheetId="8">'[22]2003'!#REF!</definedName>
    <definedName name="Gusht_Ar_TOT_Valute" localSheetId="9">'[22]2003'!#REF!</definedName>
    <definedName name="Gusht_Ar_TOT_Valute" localSheetId="10">'[22]2003'!#REF!</definedName>
    <definedName name="Gusht_Ar_TOT_Valute" localSheetId="12">'[22]2003'!#REF!</definedName>
    <definedName name="Gusht_Ar_TOT_Valute" localSheetId="16">'[22]2003'!#REF!</definedName>
    <definedName name="Gusht_Ar_TOT_Valute" localSheetId="18">'[22]2003'!#REF!</definedName>
    <definedName name="Gusht_Ar_TOT_Valute" localSheetId="19">'[22]2003'!#REF!</definedName>
    <definedName name="Gusht_Ar_TOT_Valute" localSheetId="20">'[22]2003'!#REF!</definedName>
    <definedName name="Gusht_Ar_TOT_Valute" localSheetId="21">'[22]2003'!#REF!</definedName>
    <definedName name="Gusht_Ar_TOT_Valute" localSheetId="22">'[22]2003'!#REF!</definedName>
    <definedName name="Gusht_Ar_TOT_Valute" localSheetId="24">'[22]2003'!#REF!</definedName>
    <definedName name="Gusht_Ar_TOT_Valute" localSheetId="25">'[22]2003'!#REF!</definedName>
    <definedName name="Gusht_Ar_TOT_Valute" localSheetId="37">'[22]2003'!#REF!</definedName>
    <definedName name="Gusht_Ar_TOT_Valute">'[22]2003'!#REF!</definedName>
    <definedName name="HERE" localSheetId="7">#REF!</definedName>
    <definedName name="HERE" localSheetId="8">#REF!</definedName>
    <definedName name="HERE" localSheetId="9">#REF!</definedName>
    <definedName name="HERE" localSheetId="10">#REF!</definedName>
    <definedName name="HERE" localSheetId="12">#REF!</definedName>
    <definedName name="HERE" localSheetId="16">#REF!</definedName>
    <definedName name="HERE" localSheetId="18">#REF!</definedName>
    <definedName name="HERE" localSheetId="19">#REF!</definedName>
    <definedName name="HERE" localSheetId="20">#REF!</definedName>
    <definedName name="HERE" localSheetId="21">#REF!</definedName>
    <definedName name="HERE" localSheetId="22">#REF!</definedName>
    <definedName name="HERE" localSheetId="24">#REF!</definedName>
    <definedName name="HERE" localSheetId="25">#REF!</definedName>
    <definedName name="HERE" localSheetId="37">#REF!</definedName>
    <definedName name="HERE">#REF!</definedName>
    <definedName name="IM">[3]BoP!$G$259:$AR$307</definedName>
    <definedName name="IMF">[3]IMF!$C$5:$AP$55</definedName>
    <definedName name="In_millions_of_lei" localSheetId="7">#REF!</definedName>
    <definedName name="In_millions_of_lei" localSheetId="8">#REF!</definedName>
    <definedName name="In_millions_of_lei" localSheetId="9">#REF!</definedName>
    <definedName name="In_millions_of_lei" localSheetId="10">#REF!</definedName>
    <definedName name="In_millions_of_lei" localSheetId="12">#REF!</definedName>
    <definedName name="In_millions_of_lei" localSheetId="16">#REF!</definedName>
    <definedName name="In_millions_of_lei" localSheetId="18">#REF!</definedName>
    <definedName name="In_millions_of_lei" localSheetId="19">#REF!</definedName>
    <definedName name="In_millions_of_lei" localSheetId="20">#REF!</definedName>
    <definedName name="In_millions_of_lei" localSheetId="21">#REF!</definedName>
    <definedName name="In_millions_of_lei" localSheetId="22">#REF!</definedName>
    <definedName name="In_millions_of_lei" localSheetId="24">#REF!</definedName>
    <definedName name="In_millions_of_lei" localSheetId="25">#REF!</definedName>
    <definedName name="In_millions_of_lei" localSheetId="37">#REF!</definedName>
    <definedName name="In_millions_of_lei">#REF!</definedName>
    <definedName name="In_millions_of_U.S._dollars" localSheetId="7">#REF!</definedName>
    <definedName name="In_millions_of_U.S._dollars" localSheetId="8">#REF!</definedName>
    <definedName name="In_millions_of_U.S._dollars" localSheetId="9">#REF!</definedName>
    <definedName name="In_millions_of_U.S._dollars" localSheetId="10">#REF!</definedName>
    <definedName name="In_millions_of_U.S._dollars" localSheetId="12">#REF!</definedName>
    <definedName name="In_millions_of_U.S._dollars" localSheetId="16">#REF!</definedName>
    <definedName name="In_millions_of_U.S._dollars" localSheetId="18">#REF!</definedName>
    <definedName name="In_millions_of_U.S._dollars" localSheetId="19">#REF!</definedName>
    <definedName name="In_millions_of_U.S._dollars" localSheetId="20">#REF!</definedName>
    <definedName name="In_millions_of_U.S._dollars" localSheetId="21">#REF!</definedName>
    <definedName name="In_millions_of_U.S._dollars" localSheetId="22">#REF!</definedName>
    <definedName name="In_millions_of_U.S._dollars" localSheetId="24">#REF!</definedName>
    <definedName name="In_millions_of_U.S._dollars" localSheetId="25">#REF!</definedName>
    <definedName name="In_millions_of_U.S._dollars" localSheetId="37">#REF!</definedName>
    <definedName name="In_millions_of_U.S._dollars">#REF!</definedName>
    <definedName name="INDIC" localSheetId="7">#REF!</definedName>
    <definedName name="INDIC" localSheetId="8">#REF!</definedName>
    <definedName name="INDIC" localSheetId="9">#REF!</definedName>
    <definedName name="INDIC" localSheetId="10">#REF!</definedName>
    <definedName name="INDIC" localSheetId="12">#REF!</definedName>
    <definedName name="INDIC" localSheetId="16">#REF!</definedName>
    <definedName name="INDIC" localSheetId="18">#REF!</definedName>
    <definedName name="INDIC" localSheetId="19">#REF!</definedName>
    <definedName name="INDIC" localSheetId="20">#REF!</definedName>
    <definedName name="INDIC" localSheetId="21">#REF!</definedName>
    <definedName name="INDIC" localSheetId="22">#REF!</definedName>
    <definedName name="INDIC" localSheetId="24">#REF!</definedName>
    <definedName name="INDIC" localSheetId="25">#REF!</definedName>
    <definedName name="INDIC" localSheetId="37">#REF!</definedName>
    <definedName name="INDIC">#REF!</definedName>
    <definedName name="Indicators" localSheetId="7">#REF!</definedName>
    <definedName name="Indicators" localSheetId="8">#REF!</definedName>
    <definedName name="Indicators" localSheetId="9">#REF!</definedName>
    <definedName name="Indicators" localSheetId="10">#REF!</definedName>
    <definedName name="Indicators" localSheetId="12">#REF!</definedName>
    <definedName name="Indicators" localSheetId="16">#REF!</definedName>
    <definedName name="Indicators" localSheetId="18">#REF!</definedName>
    <definedName name="Indicators" localSheetId="19">#REF!</definedName>
    <definedName name="Indicators" localSheetId="20">#REF!</definedName>
    <definedName name="Indicators" localSheetId="21">#REF!</definedName>
    <definedName name="Indicators" localSheetId="22">#REF!</definedName>
    <definedName name="Indicators" localSheetId="24">#REF!</definedName>
    <definedName name="Indicators" localSheetId="25">#REF!</definedName>
    <definedName name="Indicators" localSheetId="37">#REF!</definedName>
    <definedName name="Indicators">#REF!</definedName>
    <definedName name="INTEREST">[24]Aid:Services!$A$39:$AJ$46</definedName>
    <definedName name="Interest_NC">'[23]Triangle private'!$C$16</definedName>
    <definedName name="InterestRate" localSheetId="7">#REF!</definedName>
    <definedName name="InterestRate" localSheetId="8">#REF!</definedName>
    <definedName name="InterestRate" localSheetId="9">#REF!</definedName>
    <definedName name="InterestRate" localSheetId="10">#REF!</definedName>
    <definedName name="InterestRate" localSheetId="12">#REF!</definedName>
    <definedName name="InterestRate" localSheetId="16">#REF!</definedName>
    <definedName name="InterestRate" localSheetId="18">#REF!</definedName>
    <definedName name="InterestRate" localSheetId="19">#REF!</definedName>
    <definedName name="InterestRate" localSheetId="20">#REF!</definedName>
    <definedName name="InterestRate" localSheetId="21">#REF!</definedName>
    <definedName name="InterestRate" localSheetId="22">#REF!</definedName>
    <definedName name="InterestRate" localSheetId="24">#REF!</definedName>
    <definedName name="InterestRate" localSheetId="25">#REF!</definedName>
    <definedName name="InterestRate" localSheetId="37">#REF!</definedName>
    <definedName name="InterestRate">#REF!</definedName>
    <definedName name="ISD" localSheetId="7">#REF!</definedName>
    <definedName name="ISD" localSheetId="8">#REF!</definedName>
    <definedName name="ISD" localSheetId="9">#REF!</definedName>
    <definedName name="ISD" localSheetId="10">#REF!</definedName>
    <definedName name="ISD" localSheetId="12">#REF!</definedName>
    <definedName name="ISD" localSheetId="16">#REF!</definedName>
    <definedName name="ISD" localSheetId="18">#REF!</definedName>
    <definedName name="ISD" localSheetId="19">#REF!</definedName>
    <definedName name="ISD" localSheetId="20">#REF!</definedName>
    <definedName name="ISD" localSheetId="21">#REF!</definedName>
    <definedName name="ISD" localSheetId="22">#REF!</definedName>
    <definedName name="ISD" localSheetId="24">#REF!</definedName>
    <definedName name="ISD" localSheetId="25">#REF!</definedName>
    <definedName name="ISD" localSheetId="37">#REF!</definedName>
    <definedName name="ISD">#REF!</definedName>
    <definedName name="ITL" localSheetId="7">#REF!</definedName>
    <definedName name="ITL" localSheetId="8">#REF!</definedName>
    <definedName name="ITL" localSheetId="9">#REF!</definedName>
    <definedName name="ITL" localSheetId="10">#REF!</definedName>
    <definedName name="ITL" localSheetId="12">#REF!</definedName>
    <definedName name="ITL" localSheetId="16">#REF!</definedName>
    <definedName name="ITL" localSheetId="18">#REF!</definedName>
    <definedName name="ITL" localSheetId="19">#REF!</definedName>
    <definedName name="ITL" localSheetId="20">#REF!</definedName>
    <definedName name="ITL" localSheetId="21">#REF!</definedName>
    <definedName name="ITL" localSheetId="22">#REF!</definedName>
    <definedName name="ITL" localSheetId="24">#REF!</definedName>
    <definedName name="ITL" localSheetId="25">#REF!</definedName>
    <definedName name="ITL" localSheetId="37">#REF!</definedName>
    <definedName name="ITL">#REF!</definedName>
    <definedName name="Janar_Ar_TOT_Lek" localSheetId="7">'[22]2003'!#REF!</definedName>
    <definedName name="Janar_Ar_TOT_Lek" localSheetId="8">'[22]2003'!#REF!</definedName>
    <definedName name="Janar_Ar_TOT_Lek" localSheetId="9">'[22]2003'!#REF!</definedName>
    <definedName name="Janar_Ar_TOT_Lek" localSheetId="10">'[22]2003'!#REF!</definedName>
    <definedName name="Janar_Ar_TOT_Lek" localSheetId="12">'[22]2003'!#REF!</definedName>
    <definedName name="Janar_Ar_TOT_Lek" localSheetId="16">'[22]2003'!#REF!</definedName>
    <definedName name="Janar_Ar_TOT_Lek" localSheetId="18">'[22]2003'!#REF!</definedName>
    <definedName name="Janar_Ar_TOT_Lek" localSheetId="19">'[22]2003'!#REF!</definedName>
    <definedName name="Janar_Ar_TOT_Lek" localSheetId="20">'[22]2003'!#REF!</definedName>
    <definedName name="Janar_Ar_TOT_Lek" localSheetId="21">'[22]2003'!#REF!</definedName>
    <definedName name="Janar_Ar_TOT_Lek" localSheetId="22">'[22]2003'!#REF!</definedName>
    <definedName name="Janar_Ar_TOT_Lek" localSheetId="24">'[22]2003'!#REF!</definedName>
    <definedName name="Janar_Ar_TOT_Lek" localSheetId="25">'[22]2003'!#REF!</definedName>
    <definedName name="Janar_Ar_TOT_Lek" localSheetId="37">'[22]2003'!#REF!</definedName>
    <definedName name="Janar_Ar_TOT_Lek">'[22]2003'!#REF!</definedName>
    <definedName name="Janar_Ar_TOT_Valute" localSheetId="7">'[22]2003'!#REF!</definedName>
    <definedName name="Janar_Ar_TOT_Valute" localSheetId="8">'[22]2003'!#REF!</definedName>
    <definedName name="Janar_Ar_TOT_Valute" localSheetId="9">'[22]2003'!#REF!</definedName>
    <definedName name="Janar_Ar_TOT_Valute" localSheetId="10">'[22]2003'!#REF!</definedName>
    <definedName name="Janar_Ar_TOT_Valute" localSheetId="12">'[22]2003'!#REF!</definedName>
    <definedName name="Janar_Ar_TOT_Valute" localSheetId="16">'[22]2003'!#REF!</definedName>
    <definedName name="Janar_Ar_TOT_Valute" localSheetId="18">'[22]2003'!#REF!</definedName>
    <definedName name="Janar_Ar_TOT_Valute" localSheetId="19">'[22]2003'!#REF!</definedName>
    <definedName name="Janar_Ar_TOT_Valute" localSheetId="20">'[22]2003'!#REF!</definedName>
    <definedName name="Janar_Ar_TOT_Valute" localSheetId="21">'[22]2003'!#REF!</definedName>
    <definedName name="Janar_Ar_TOT_Valute" localSheetId="22">'[22]2003'!#REF!</definedName>
    <definedName name="Janar_Ar_TOT_Valute" localSheetId="24">'[22]2003'!#REF!</definedName>
    <definedName name="Janar_Ar_TOT_Valute" localSheetId="25">'[22]2003'!#REF!</definedName>
    <definedName name="Janar_Ar_TOT_Valute" localSheetId="37">'[22]2003'!#REF!</definedName>
    <definedName name="Janar_Ar_TOT_Valute">'[22]2003'!#REF!</definedName>
    <definedName name="JPY" localSheetId="7">#REF!</definedName>
    <definedName name="JPY" localSheetId="8">#REF!</definedName>
    <definedName name="JPY" localSheetId="9">#REF!</definedName>
    <definedName name="JPY" localSheetId="10">#REF!</definedName>
    <definedName name="JPY" localSheetId="12">#REF!</definedName>
    <definedName name="JPY" localSheetId="16">#REF!</definedName>
    <definedName name="JPY" localSheetId="18">#REF!</definedName>
    <definedName name="JPY" localSheetId="19">#REF!</definedName>
    <definedName name="JPY" localSheetId="20">#REF!</definedName>
    <definedName name="JPY" localSheetId="21">#REF!</definedName>
    <definedName name="JPY" localSheetId="22">#REF!</definedName>
    <definedName name="JPY" localSheetId="24">#REF!</definedName>
    <definedName name="JPY" localSheetId="25">#REF!</definedName>
    <definedName name="JPY" localSheetId="37">#REF!</definedName>
    <definedName name="JPY">#REF!</definedName>
    <definedName name="JR_PAGE_ANCHOR_0_1" localSheetId="3">'18-SHISH'!#REF!</definedName>
    <definedName name="JR_PAGE_ANCHOR_0_1" localSheetId="2">'19-RTSH'!#REF!</definedName>
    <definedName name="JR_PAGE_ANCHOR_0_1" localSheetId="4">'20-Drejtoria e Arkivave'!#REF!</definedName>
    <definedName name="JR_PAGE_ANCHOR_0_1" localSheetId="7">'28-Prokuroria Pergjithshme'!#REF!</definedName>
    <definedName name="JR_PAGE_ANCHOR_0_1" localSheetId="8">'29-KLGJ 01110'!#REF!</definedName>
    <definedName name="JR_PAGE_ANCHOR_0_1" localSheetId="9">'29-KLGJ 03310'!#REF!</definedName>
    <definedName name="JR_PAGE_ANCHOR_0_1" localSheetId="10">'[25]29-KLGJ 01110'!#REF!</definedName>
    <definedName name="JR_PAGE_ANCHOR_0_1" localSheetId="12">'[25]29-KLGJ 01110'!#REF!</definedName>
    <definedName name="JR_PAGE_ANCHOR_0_1" localSheetId="13">'40-PARTITE POLITIKE'!#REF!</definedName>
    <definedName name="JR_PAGE_ANCHOR_0_1" localSheetId="16">'[25]29-KLGJ 01110'!#REF!</definedName>
    <definedName name="JR_PAGE_ANCHOR_0_1" localSheetId="18">'[25]29-KLGJ 01110'!#REF!</definedName>
    <definedName name="JR_PAGE_ANCHOR_0_1" localSheetId="19">'[25]29-KLGJ 01110'!#REF!</definedName>
    <definedName name="JR_PAGE_ANCHOR_0_1" localSheetId="20">'[25]29-KLGJ 01110'!#REF!</definedName>
    <definedName name="JR_PAGE_ANCHOR_0_1" localSheetId="21">'[25]29-KLGJ 01110'!#REF!</definedName>
    <definedName name="JR_PAGE_ANCHOR_0_1" localSheetId="22">'[25]29-KLGJ 01110'!#REF!</definedName>
    <definedName name="JR_PAGE_ANCHOR_0_1" localSheetId="24">'73-KQZ'!#REF!</definedName>
    <definedName name="JR_PAGE_ANCHOR_0_1" localSheetId="25">'[25]29-KLGJ 01110'!#REF!</definedName>
    <definedName name="JR_PAGE_ANCHOR_0_1" localSheetId="26">'77-Autoriteti i Konkurrences'!#REF!</definedName>
    <definedName name="JR_PAGE_ANCHOR_0_1" localSheetId="37">'90. KPP'!#REF!</definedName>
    <definedName name="JR_PAGE_ANCHOR_0_1">'82-KKK'!#REF!</definedName>
    <definedName name="KA" localSheetId="7">#REF!</definedName>
    <definedName name="KA" localSheetId="8">#REF!</definedName>
    <definedName name="KA" localSheetId="9">#REF!</definedName>
    <definedName name="KA" localSheetId="10">#REF!</definedName>
    <definedName name="KA" localSheetId="12">#REF!</definedName>
    <definedName name="KA" localSheetId="16">#REF!</definedName>
    <definedName name="KA" localSheetId="18">#REF!</definedName>
    <definedName name="KA" localSheetId="19">#REF!</definedName>
    <definedName name="KA" localSheetId="20">#REF!</definedName>
    <definedName name="KA" localSheetId="21">#REF!</definedName>
    <definedName name="KA" localSheetId="22">#REF!</definedName>
    <definedName name="KA" localSheetId="24">#REF!</definedName>
    <definedName name="KA" localSheetId="25">#REF!</definedName>
    <definedName name="KA" localSheetId="37">#REF!</definedName>
    <definedName name="KA">#REF!</definedName>
    <definedName name="KEND" localSheetId="7">#REF!</definedName>
    <definedName name="KEND" localSheetId="8">#REF!</definedName>
    <definedName name="KEND" localSheetId="9">#REF!</definedName>
    <definedName name="KEND" localSheetId="10">#REF!</definedName>
    <definedName name="KEND" localSheetId="12">#REF!</definedName>
    <definedName name="KEND" localSheetId="16">#REF!</definedName>
    <definedName name="KEND" localSheetId="18">#REF!</definedName>
    <definedName name="KEND" localSheetId="19">#REF!</definedName>
    <definedName name="KEND" localSheetId="20">#REF!</definedName>
    <definedName name="KEND" localSheetId="21">#REF!</definedName>
    <definedName name="KEND" localSheetId="22">#REF!</definedName>
    <definedName name="KEND" localSheetId="24">#REF!</definedName>
    <definedName name="KEND" localSheetId="25">#REF!</definedName>
    <definedName name="KEND" localSheetId="37">#REF!</definedName>
    <definedName name="KEND">#REF!</definedName>
    <definedName name="KMENU" localSheetId="7">#REF!</definedName>
    <definedName name="KMENU" localSheetId="8">#REF!</definedName>
    <definedName name="KMENU" localSheetId="9">#REF!</definedName>
    <definedName name="KMENU" localSheetId="10">#REF!</definedName>
    <definedName name="KMENU" localSheetId="12">#REF!</definedName>
    <definedName name="KMENU" localSheetId="16">#REF!</definedName>
    <definedName name="KMENU" localSheetId="18">#REF!</definedName>
    <definedName name="KMENU" localSheetId="19">#REF!</definedName>
    <definedName name="KMENU" localSheetId="20">#REF!</definedName>
    <definedName name="KMENU" localSheetId="21">#REF!</definedName>
    <definedName name="KMENU" localSheetId="22">#REF!</definedName>
    <definedName name="KMENU" localSheetId="24">#REF!</definedName>
    <definedName name="KMENU" localSheetId="25">#REF!</definedName>
    <definedName name="KMENU" localSheetId="37">#REF!</definedName>
    <definedName name="KMENU">#REF!</definedName>
    <definedName name="Korrik_Ar_TOT_Lek" localSheetId="7">'[22]2003'!#REF!</definedName>
    <definedName name="Korrik_Ar_TOT_Lek" localSheetId="8">'[22]2003'!#REF!</definedName>
    <definedName name="Korrik_Ar_TOT_Lek" localSheetId="9">'[22]2003'!#REF!</definedName>
    <definedName name="Korrik_Ar_TOT_Lek" localSheetId="10">'[22]2003'!#REF!</definedName>
    <definedName name="Korrik_Ar_TOT_Lek" localSheetId="12">'[22]2003'!#REF!</definedName>
    <definedName name="Korrik_Ar_TOT_Lek" localSheetId="16">'[22]2003'!#REF!</definedName>
    <definedName name="Korrik_Ar_TOT_Lek" localSheetId="18">'[22]2003'!#REF!</definedName>
    <definedName name="Korrik_Ar_TOT_Lek" localSheetId="19">'[22]2003'!#REF!</definedName>
    <definedName name="Korrik_Ar_TOT_Lek" localSheetId="20">'[22]2003'!#REF!</definedName>
    <definedName name="Korrik_Ar_TOT_Lek" localSheetId="21">'[22]2003'!#REF!</definedName>
    <definedName name="Korrik_Ar_TOT_Lek" localSheetId="22">'[22]2003'!#REF!</definedName>
    <definedName name="Korrik_Ar_TOT_Lek" localSheetId="24">'[22]2003'!#REF!</definedName>
    <definedName name="Korrik_Ar_TOT_Lek" localSheetId="25">'[22]2003'!#REF!</definedName>
    <definedName name="Korrik_Ar_TOT_Lek" localSheetId="37">'[22]2003'!#REF!</definedName>
    <definedName name="Korrik_Ar_TOT_Lek">'[22]2003'!#REF!</definedName>
    <definedName name="Korrik_Ar_TOT_Valute" localSheetId="7">'[22]2003'!#REF!</definedName>
    <definedName name="Korrik_Ar_TOT_Valute" localSheetId="8">'[22]2003'!#REF!</definedName>
    <definedName name="Korrik_Ar_TOT_Valute" localSheetId="9">'[22]2003'!#REF!</definedName>
    <definedName name="Korrik_Ar_TOT_Valute" localSheetId="10">'[22]2003'!#REF!</definedName>
    <definedName name="Korrik_Ar_TOT_Valute" localSheetId="12">'[22]2003'!#REF!</definedName>
    <definedName name="Korrik_Ar_TOT_Valute" localSheetId="16">'[22]2003'!#REF!</definedName>
    <definedName name="Korrik_Ar_TOT_Valute" localSheetId="18">'[22]2003'!#REF!</definedName>
    <definedName name="Korrik_Ar_TOT_Valute" localSheetId="19">'[22]2003'!#REF!</definedName>
    <definedName name="Korrik_Ar_TOT_Valute" localSheetId="20">'[22]2003'!#REF!</definedName>
    <definedName name="Korrik_Ar_TOT_Valute" localSheetId="21">'[22]2003'!#REF!</definedName>
    <definedName name="Korrik_Ar_TOT_Valute" localSheetId="22">'[22]2003'!#REF!</definedName>
    <definedName name="Korrik_Ar_TOT_Valute" localSheetId="24">'[22]2003'!#REF!</definedName>
    <definedName name="Korrik_Ar_TOT_Valute" localSheetId="25">'[22]2003'!#REF!</definedName>
    <definedName name="Korrik_Ar_TOT_Valute" localSheetId="37">'[22]2003'!#REF!</definedName>
    <definedName name="Korrik_Ar_TOT_Valute">'[22]2003'!#REF!</definedName>
    <definedName name="KWD" localSheetId="7">#REF!</definedName>
    <definedName name="KWD" localSheetId="8">#REF!</definedName>
    <definedName name="KWD" localSheetId="9">#REF!</definedName>
    <definedName name="KWD" localSheetId="10">#REF!</definedName>
    <definedName name="KWD" localSheetId="12">#REF!</definedName>
    <definedName name="KWD" localSheetId="16">#REF!</definedName>
    <definedName name="KWD" localSheetId="18">#REF!</definedName>
    <definedName name="KWD" localSheetId="19">#REF!</definedName>
    <definedName name="KWD" localSheetId="20">#REF!</definedName>
    <definedName name="KWD" localSheetId="21">#REF!</definedName>
    <definedName name="KWD" localSheetId="22">#REF!</definedName>
    <definedName name="KWD" localSheetId="24">#REF!</definedName>
    <definedName name="KWD" localSheetId="25">#REF!</definedName>
    <definedName name="KWD" localSheetId="37">#REF!</definedName>
    <definedName name="KWD">#REF!</definedName>
    <definedName name="latest1998" localSheetId="7">#REF!</definedName>
    <definedName name="latest1998" localSheetId="8">#REF!</definedName>
    <definedName name="latest1998" localSheetId="9">#REF!</definedName>
    <definedName name="latest1998" localSheetId="10">#REF!</definedName>
    <definedName name="latest1998" localSheetId="12">#REF!</definedName>
    <definedName name="latest1998" localSheetId="16">#REF!</definedName>
    <definedName name="latest1998" localSheetId="18">#REF!</definedName>
    <definedName name="latest1998" localSheetId="19">#REF!</definedName>
    <definedName name="latest1998" localSheetId="20">#REF!</definedName>
    <definedName name="latest1998" localSheetId="21">#REF!</definedName>
    <definedName name="latest1998" localSheetId="22">#REF!</definedName>
    <definedName name="latest1998" localSheetId="24">#REF!</definedName>
    <definedName name="latest1998" localSheetId="25">#REF!</definedName>
    <definedName name="latest1998" localSheetId="37">#REF!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 localSheetId="7">#REF!</definedName>
    <definedName name="liquidity_reserve" localSheetId="8">#REF!</definedName>
    <definedName name="liquidity_reserve" localSheetId="9">#REF!</definedName>
    <definedName name="liquidity_reserve" localSheetId="10">#REF!</definedName>
    <definedName name="liquidity_reserve" localSheetId="12">#REF!</definedName>
    <definedName name="liquidity_reserve" localSheetId="16">#REF!</definedName>
    <definedName name="liquidity_reserve" localSheetId="18">#REF!</definedName>
    <definedName name="liquidity_reserve" localSheetId="19">#REF!</definedName>
    <definedName name="liquidity_reserve" localSheetId="20">#REF!</definedName>
    <definedName name="liquidity_reserve" localSheetId="21">#REF!</definedName>
    <definedName name="liquidity_reserve" localSheetId="22">#REF!</definedName>
    <definedName name="liquidity_reserve" localSheetId="24">#REF!</definedName>
    <definedName name="liquidity_reserve" localSheetId="25">#REF!</definedName>
    <definedName name="liquidity_reserve" localSheetId="37">#REF!</definedName>
    <definedName name="liquidity_reserve">#REF!</definedName>
    <definedName name="LLF">[4]Q3!$E$10:$AH$10</definedName>
    <definedName name="LP">[4]Q6!$E$19:$AH$19</definedName>
    <definedName name="LULCM">[4]Q3!$E$37:$AH$37</definedName>
    <definedName name="LUR">[4]Q3!$E$16:$AH$16</definedName>
    <definedName name="Lyon">[26]C!$O$1</definedName>
    <definedName name="MACRO" localSheetId="7">#REF!</definedName>
    <definedName name="MACRO" localSheetId="8">#REF!</definedName>
    <definedName name="MACRO" localSheetId="9">#REF!</definedName>
    <definedName name="MACRO" localSheetId="10">#REF!</definedName>
    <definedName name="MACRO" localSheetId="12">#REF!</definedName>
    <definedName name="MACRO" localSheetId="16">#REF!</definedName>
    <definedName name="MACRO" localSheetId="18">#REF!</definedName>
    <definedName name="MACRO" localSheetId="19">#REF!</definedName>
    <definedName name="MACRO" localSheetId="20">#REF!</definedName>
    <definedName name="MACRO" localSheetId="21">#REF!</definedName>
    <definedName name="MACRO" localSheetId="22">#REF!</definedName>
    <definedName name="MACRO" localSheetId="24">#REF!</definedName>
    <definedName name="MACRO" localSheetId="25">#REF!</definedName>
    <definedName name="MACRO" localSheetId="37">#REF!</definedName>
    <definedName name="MACRO">#REF!</definedName>
    <definedName name="MACROS" localSheetId="7">#REF!</definedName>
    <definedName name="MACROS" localSheetId="8">#REF!</definedName>
    <definedName name="MACROS" localSheetId="9">#REF!</definedName>
    <definedName name="MACROS" localSheetId="10">#REF!</definedName>
    <definedName name="MACROS" localSheetId="12">#REF!</definedName>
    <definedName name="MACROS" localSheetId="16">#REF!</definedName>
    <definedName name="MACROS" localSheetId="18">#REF!</definedName>
    <definedName name="MACROS" localSheetId="19">#REF!</definedName>
    <definedName name="MACROS" localSheetId="20">#REF!</definedName>
    <definedName name="MACROS" localSheetId="21">#REF!</definedName>
    <definedName name="MACROS" localSheetId="22">#REF!</definedName>
    <definedName name="MACROS" localSheetId="24">#REF!</definedName>
    <definedName name="MACROS" localSheetId="25">#REF!</definedName>
    <definedName name="MACROS" localSheetId="37">#REF!</definedName>
    <definedName name="MACROS">#REF!</definedName>
    <definedName name="Maj_Ar_TOT_Lek" localSheetId="7">'[22]2003'!#REF!</definedName>
    <definedName name="Maj_Ar_TOT_Lek" localSheetId="8">'[22]2003'!#REF!</definedName>
    <definedName name="Maj_Ar_TOT_Lek" localSheetId="9">'[22]2003'!#REF!</definedName>
    <definedName name="Maj_Ar_TOT_Lek" localSheetId="10">'[22]2003'!#REF!</definedName>
    <definedName name="Maj_Ar_TOT_Lek" localSheetId="12">'[22]2003'!#REF!</definedName>
    <definedName name="Maj_Ar_TOT_Lek" localSheetId="16">'[22]2003'!#REF!</definedName>
    <definedName name="Maj_Ar_TOT_Lek" localSheetId="18">'[22]2003'!#REF!</definedName>
    <definedName name="Maj_Ar_TOT_Lek" localSheetId="19">'[22]2003'!#REF!</definedName>
    <definedName name="Maj_Ar_TOT_Lek" localSheetId="20">'[22]2003'!#REF!</definedName>
    <definedName name="Maj_Ar_TOT_Lek" localSheetId="21">'[22]2003'!#REF!</definedName>
    <definedName name="Maj_Ar_TOT_Lek" localSheetId="22">'[22]2003'!#REF!</definedName>
    <definedName name="Maj_Ar_TOT_Lek" localSheetId="24">'[22]2003'!#REF!</definedName>
    <definedName name="Maj_Ar_TOT_Lek" localSheetId="25">'[22]2003'!#REF!</definedName>
    <definedName name="Maj_Ar_TOT_Lek" localSheetId="37">'[22]2003'!#REF!</definedName>
    <definedName name="Maj_Ar_TOT_Lek">'[22]2003'!#REF!</definedName>
    <definedName name="Maj_Ar_TOT_Valute" localSheetId="7">'[22]2003'!#REF!</definedName>
    <definedName name="Maj_Ar_TOT_Valute" localSheetId="8">'[22]2003'!#REF!</definedName>
    <definedName name="Maj_Ar_TOT_Valute" localSheetId="9">'[22]2003'!#REF!</definedName>
    <definedName name="Maj_Ar_TOT_Valute" localSheetId="10">'[22]2003'!#REF!</definedName>
    <definedName name="Maj_Ar_TOT_Valute" localSheetId="12">'[22]2003'!#REF!</definedName>
    <definedName name="Maj_Ar_TOT_Valute" localSheetId="16">'[22]2003'!#REF!</definedName>
    <definedName name="Maj_Ar_TOT_Valute" localSheetId="18">'[22]2003'!#REF!</definedName>
    <definedName name="Maj_Ar_TOT_Valute" localSheetId="19">'[22]2003'!#REF!</definedName>
    <definedName name="Maj_Ar_TOT_Valute" localSheetId="20">'[22]2003'!#REF!</definedName>
    <definedName name="Maj_Ar_TOT_Valute" localSheetId="21">'[22]2003'!#REF!</definedName>
    <definedName name="Maj_Ar_TOT_Valute" localSheetId="22">'[22]2003'!#REF!</definedName>
    <definedName name="Maj_Ar_TOT_Valute" localSheetId="24">'[22]2003'!#REF!</definedName>
    <definedName name="Maj_Ar_TOT_Valute" localSheetId="25">'[22]2003'!#REF!</definedName>
    <definedName name="Maj_Ar_TOT_Valute" localSheetId="37">'[22]2003'!#REF!</definedName>
    <definedName name="Maj_Ar_TOT_Valute">'[22]2003'!#REF!</definedName>
    <definedName name="Mars_Ar_TOT_Lek" localSheetId="7">#REF!</definedName>
    <definedName name="Mars_Ar_TOT_Lek" localSheetId="8">#REF!</definedName>
    <definedName name="Mars_Ar_TOT_Lek" localSheetId="9">#REF!</definedName>
    <definedName name="Mars_Ar_TOT_Lek" localSheetId="10">#REF!</definedName>
    <definedName name="Mars_Ar_TOT_Lek" localSheetId="12">#REF!</definedName>
    <definedName name="Mars_Ar_TOT_Lek" localSheetId="16">#REF!</definedName>
    <definedName name="Mars_Ar_TOT_Lek" localSheetId="18">#REF!</definedName>
    <definedName name="Mars_Ar_TOT_Lek" localSheetId="19">#REF!</definedName>
    <definedName name="Mars_Ar_TOT_Lek" localSheetId="20">#REF!</definedName>
    <definedName name="Mars_Ar_TOT_Lek" localSheetId="21">#REF!</definedName>
    <definedName name="Mars_Ar_TOT_Lek" localSheetId="22">#REF!</definedName>
    <definedName name="Mars_Ar_TOT_Lek" localSheetId="24">#REF!</definedName>
    <definedName name="Mars_Ar_TOT_Lek" localSheetId="25">#REF!</definedName>
    <definedName name="Mars_Ar_TOT_Lek" localSheetId="37">#REF!</definedName>
    <definedName name="Mars_Ar_TOT_Lek">#REF!</definedName>
    <definedName name="Mars_Ar_TOT_Valute" localSheetId="7">#REF!</definedName>
    <definedName name="Mars_Ar_TOT_Valute" localSheetId="8">#REF!</definedName>
    <definedName name="Mars_Ar_TOT_Valute" localSheetId="9">#REF!</definedName>
    <definedName name="Mars_Ar_TOT_Valute" localSheetId="10">#REF!</definedName>
    <definedName name="Mars_Ar_TOT_Valute" localSheetId="12">#REF!</definedName>
    <definedName name="Mars_Ar_TOT_Valute" localSheetId="16">#REF!</definedName>
    <definedName name="Mars_Ar_TOT_Valute" localSheetId="18">#REF!</definedName>
    <definedName name="Mars_Ar_TOT_Valute" localSheetId="19">#REF!</definedName>
    <definedName name="Mars_Ar_TOT_Valute" localSheetId="20">#REF!</definedName>
    <definedName name="Mars_Ar_TOT_Valute" localSheetId="21">#REF!</definedName>
    <definedName name="Mars_Ar_TOT_Valute" localSheetId="22">#REF!</definedName>
    <definedName name="Mars_Ar_TOT_Valute" localSheetId="24">#REF!</definedName>
    <definedName name="Mars_Ar_TOT_Valute" localSheetId="25">#REF!</definedName>
    <definedName name="Mars_Ar_TOT_Valute" localSheetId="37">#REF!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 localSheetId="7">#REF!</definedName>
    <definedName name="MIDDLE" localSheetId="8">#REF!</definedName>
    <definedName name="MIDDLE" localSheetId="9">#REF!</definedName>
    <definedName name="MIDDLE" localSheetId="10">#REF!</definedName>
    <definedName name="MIDDLE" localSheetId="12">#REF!</definedName>
    <definedName name="MIDDLE" localSheetId="16">#REF!</definedName>
    <definedName name="MIDDLE" localSheetId="18">#REF!</definedName>
    <definedName name="MIDDLE" localSheetId="19">#REF!</definedName>
    <definedName name="MIDDLE" localSheetId="20">#REF!</definedName>
    <definedName name="MIDDLE" localSheetId="21">#REF!</definedName>
    <definedName name="MIDDLE" localSheetId="22">#REF!</definedName>
    <definedName name="MIDDLE" localSheetId="24">#REF!</definedName>
    <definedName name="MIDDLE" localSheetId="25">#REF!</definedName>
    <definedName name="MIDDLE" localSheetId="37">#REF!</definedName>
    <definedName name="MIDDLE">#REF!</definedName>
    <definedName name="MNT_1_TB" localSheetId="7">#REF!</definedName>
    <definedName name="MNT_1_TB" localSheetId="8">#REF!</definedName>
    <definedName name="MNT_1_TB" localSheetId="9">#REF!</definedName>
    <definedName name="MNT_1_TB" localSheetId="10">#REF!</definedName>
    <definedName name="MNT_1_TB" localSheetId="12">#REF!</definedName>
    <definedName name="MNT_1_TB" localSheetId="16">#REF!</definedName>
    <definedName name="MNT_1_TB" localSheetId="18">#REF!</definedName>
    <definedName name="MNT_1_TB" localSheetId="19">#REF!</definedName>
    <definedName name="MNT_1_TB" localSheetId="20">#REF!</definedName>
    <definedName name="MNT_1_TB" localSheetId="21">#REF!</definedName>
    <definedName name="MNT_1_TB" localSheetId="22">#REF!</definedName>
    <definedName name="MNT_1_TB" localSheetId="24">#REF!</definedName>
    <definedName name="MNT_1_TB" localSheetId="25">#REF!</definedName>
    <definedName name="MNT_1_TB" localSheetId="37">#REF!</definedName>
    <definedName name="MNT_1_TB">#REF!</definedName>
    <definedName name="MNT_2_TB" localSheetId="7">#REF!</definedName>
    <definedName name="MNT_2_TB" localSheetId="8">#REF!</definedName>
    <definedName name="MNT_2_TB" localSheetId="9">#REF!</definedName>
    <definedName name="MNT_2_TB" localSheetId="10">#REF!</definedName>
    <definedName name="MNT_2_TB" localSheetId="12">#REF!</definedName>
    <definedName name="MNT_2_TB" localSheetId="16">#REF!</definedName>
    <definedName name="MNT_2_TB" localSheetId="18">#REF!</definedName>
    <definedName name="MNT_2_TB" localSheetId="19">#REF!</definedName>
    <definedName name="MNT_2_TB" localSheetId="20">#REF!</definedName>
    <definedName name="MNT_2_TB" localSheetId="21">#REF!</definedName>
    <definedName name="MNT_2_TB" localSheetId="22">#REF!</definedName>
    <definedName name="MNT_2_TB" localSheetId="24">#REF!</definedName>
    <definedName name="MNT_2_TB" localSheetId="25">#REF!</definedName>
    <definedName name="MNT_2_TB" localSheetId="37">#REF!</definedName>
    <definedName name="MNT_2_TB">#REF!</definedName>
    <definedName name="MNT_3_TB" localSheetId="7">#REF!</definedName>
    <definedName name="MNT_3_TB" localSheetId="8">#REF!</definedName>
    <definedName name="MNT_3_TB" localSheetId="9">#REF!</definedName>
    <definedName name="MNT_3_TB" localSheetId="10">#REF!</definedName>
    <definedName name="MNT_3_TB" localSheetId="12">#REF!</definedName>
    <definedName name="MNT_3_TB" localSheetId="16">#REF!</definedName>
    <definedName name="MNT_3_TB" localSheetId="18">#REF!</definedName>
    <definedName name="MNT_3_TB" localSheetId="19">#REF!</definedName>
    <definedName name="MNT_3_TB" localSheetId="20">#REF!</definedName>
    <definedName name="MNT_3_TB" localSheetId="21">#REF!</definedName>
    <definedName name="MNT_3_TB" localSheetId="22">#REF!</definedName>
    <definedName name="MNT_3_TB" localSheetId="24">#REF!</definedName>
    <definedName name="MNT_3_TB" localSheetId="25">#REF!</definedName>
    <definedName name="MNT_3_TB" localSheetId="37">#REF!</definedName>
    <definedName name="MNT_3_TB">#REF!</definedName>
    <definedName name="mod1.03" localSheetId="7">[2]ModDef!#REF!</definedName>
    <definedName name="mod1.03" localSheetId="8">[2]ModDef!#REF!</definedName>
    <definedName name="mod1.03" localSheetId="9">[2]ModDef!#REF!</definedName>
    <definedName name="mod1.03" localSheetId="10">[2]ModDef!#REF!</definedName>
    <definedName name="mod1.03" localSheetId="12">[2]ModDef!#REF!</definedName>
    <definedName name="mod1.03" localSheetId="16">[2]ModDef!#REF!</definedName>
    <definedName name="mod1.03" localSheetId="18">[2]ModDef!#REF!</definedName>
    <definedName name="mod1.03" localSheetId="19">[2]ModDef!#REF!</definedName>
    <definedName name="mod1.03" localSheetId="20">[2]ModDef!#REF!</definedName>
    <definedName name="mod1.03" localSheetId="21">[2]ModDef!#REF!</definedName>
    <definedName name="mod1.03" localSheetId="22">[2]ModDef!#REF!</definedName>
    <definedName name="mod1.03" localSheetId="24">[2]ModDef!#REF!</definedName>
    <definedName name="mod1.03" localSheetId="25">[2]ModDef!#REF!</definedName>
    <definedName name="mod1.03" localSheetId="37">[2]ModDef!#REF!</definedName>
    <definedName name="mod1.03">[2]ModDef!#REF!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0">#REF!</definedName>
    <definedName name="Moldova__Balance_of_Payments__1994_98" localSheetId="12">#REF!</definedName>
    <definedName name="Moldova__Balance_of_Payments__1994_98" localSheetId="16">#REF!</definedName>
    <definedName name="Moldova__Balance_of_Payments__1994_98" localSheetId="18">#REF!</definedName>
    <definedName name="Moldova__Balance_of_Payments__1994_98" localSheetId="19">#REF!</definedName>
    <definedName name="Moldova__Balance_of_Payments__1994_98" localSheetId="20">#REF!</definedName>
    <definedName name="Moldova__Balance_of_Payments__1994_98" localSheetId="21">#REF!</definedName>
    <definedName name="Moldova__Balance_of_Payments__1994_98" localSheetId="22">#REF!</definedName>
    <definedName name="Moldova__Balance_of_Payments__1994_98" localSheetId="24">#REF!</definedName>
    <definedName name="Moldova__Balance_of_Payments__1994_98" localSheetId="25">#REF!</definedName>
    <definedName name="Moldova__Balance_of_Payments__1994_98" localSheetId="37">#REF!</definedName>
    <definedName name="Moldova__Balance_of_Payments__1994_98">#REF!</definedName>
    <definedName name="Monetary_Program_Parameters" localSheetId="7">#REF!</definedName>
    <definedName name="Monetary_Program_Parameters" localSheetId="8">#REF!</definedName>
    <definedName name="Monetary_Program_Parameters" localSheetId="9">#REF!</definedName>
    <definedName name="Monetary_Program_Parameters" localSheetId="10">#REF!</definedName>
    <definedName name="Monetary_Program_Parameters" localSheetId="12">#REF!</definedName>
    <definedName name="Monetary_Program_Parameters" localSheetId="16">#REF!</definedName>
    <definedName name="Monetary_Program_Parameters" localSheetId="18">#REF!</definedName>
    <definedName name="Monetary_Program_Parameters" localSheetId="19">#REF!</definedName>
    <definedName name="Monetary_Program_Parameters" localSheetId="20">#REF!</definedName>
    <definedName name="Monetary_Program_Parameters" localSheetId="21">#REF!</definedName>
    <definedName name="Monetary_Program_Parameters" localSheetId="22">#REF!</definedName>
    <definedName name="Monetary_Program_Parameters" localSheetId="24">#REF!</definedName>
    <definedName name="Monetary_Program_Parameters" localSheetId="25">#REF!</definedName>
    <definedName name="Monetary_Program_Parameters" localSheetId="37">#REF!</definedName>
    <definedName name="Monetary_Program_Parameters">#REF!</definedName>
    <definedName name="moneyprogram" localSheetId="7">#REF!</definedName>
    <definedName name="moneyprogram" localSheetId="8">#REF!</definedName>
    <definedName name="moneyprogram" localSheetId="9">#REF!</definedName>
    <definedName name="moneyprogram" localSheetId="10">#REF!</definedName>
    <definedName name="moneyprogram" localSheetId="12">#REF!</definedName>
    <definedName name="moneyprogram" localSheetId="16">#REF!</definedName>
    <definedName name="moneyprogram" localSheetId="18">#REF!</definedName>
    <definedName name="moneyprogram" localSheetId="19">#REF!</definedName>
    <definedName name="moneyprogram" localSheetId="20">#REF!</definedName>
    <definedName name="moneyprogram" localSheetId="21">#REF!</definedName>
    <definedName name="moneyprogram" localSheetId="22">#REF!</definedName>
    <definedName name="moneyprogram" localSheetId="24">#REF!</definedName>
    <definedName name="moneyprogram" localSheetId="25">#REF!</definedName>
    <definedName name="moneyprogram" localSheetId="37">#REF!</definedName>
    <definedName name="moneyprogram">#REF!</definedName>
    <definedName name="monprogparameters" localSheetId="7">#REF!</definedName>
    <definedName name="monprogparameters" localSheetId="8">#REF!</definedName>
    <definedName name="monprogparameters" localSheetId="9">#REF!</definedName>
    <definedName name="monprogparameters" localSheetId="10">#REF!</definedName>
    <definedName name="monprogparameters" localSheetId="12">#REF!</definedName>
    <definedName name="monprogparameters" localSheetId="16">#REF!</definedName>
    <definedName name="monprogparameters" localSheetId="18">#REF!</definedName>
    <definedName name="monprogparameters" localSheetId="19">#REF!</definedName>
    <definedName name="monprogparameters" localSheetId="20">#REF!</definedName>
    <definedName name="monprogparameters" localSheetId="21">#REF!</definedName>
    <definedName name="monprogparameters" localSheetId="22">#REF!</definedName>
    <definedName name="monprogparameters" localSheetId="24">#REF!</definedName>
    <definedName name="monprogparameters" localSheetId="25">#REF!</definedName>
    <definedName name="monprogparameters" localSheetId="37">#REF!</definedName>
    <definedName name="monprogparameters">#REF!</definedName>
    <definedName name="monsurvey" localSheetId="7">#REF!</definedName>
    <definedName name="monsurvey" localSheetId="8">#REF!</definedName>
    <definedName name="monsurvey" localSheetId="9">#REF!</definedName>
    <definedName name="monsurvey" localSheetId="10">#REF!</definedName>
    <definedName name="monsurvey" localSheetId="12">#REF!</definedName>
    <definedName name="monsurvey" localSheetId="16">#REF!</definedName>
    <definedName name="monsurvey" localSheetId="18">#REF!</definedName>
    <definedName name="monsurvey" localSheetId="19">#REF!</definedName>
    <definedName name="monsurvey" localSheetId="20">#REF!</definedName>
    <definedName name="monsurvey" localSheetId="21">#REF!</definedName>
    <definedName name="monsurvey" localSheetId="22">#REF!</definedName>
    <definedName name="monsurvey" localSheetId="24">#REF!</definedName>
    <definedName name="monsurvey" localSheetId="25">#REF!</definedName>
    <definedName name="monsurvey" localSheetId="37">#REF!</definedName>
    <definedName name="monsurvey">#REF!</definedName>
    <definedName name="MOutQ" localSheetId="7">#REF!</definedName>
    <definedName name="MOutQ" localSheetId="8">#REF!</definedName>
    <definedName name="MOutQ" localSheetId="9">#REF!</definedName>
    <definedName name="MOutQ" localSheetId="10">#REF!</definedName>
    <definedName name="MOutQ" localSheetId="12">#REF!</definedName>
    <definedName name="MOutQ" localSheetId="16">#REF!</definedName>
    <definedName name="MOutQ" localSheetId="18">#REF!</definedName>
    <definedName name="MOutQ" localSheetId="19">#REF!</definedName>
    <definedName name="MOutQ" localSheetId="20">#REF!</definedName>
    <definedName name="MOutQ" localSheetId="21">#REF!</definedName>
    <definedName name="MOutQ" localSheetId="22">#REF!</definedName>
    <definedName name="MOutQ" localSheetId="24">#REF!</definedName>
    <definedName name="MOutQ" localSheetId="25">#REF!</definedName>
    <definedName name="MOutQ" localSheetId="37">#REF!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 localSheetId="7">#REF!</definedName>
    <definedName name="mt_moneyprog" localSheetId="8">#REF!</definedName>
    <definedName name="mt_moneyprog" localSheetId="9">#REF!</definedName>
    <definedName name="mt_moneyprog" localSheetId="10">#REF!</definedName>
    <definedName name="mt_moneyprog" localSheetId="12">#REF!</definedName>
    <definedName name="mt_moneyprog" localSheetId="16">#REF!</definedName>
    <definedName name="mt_moneyprog" localSheetId="18">#REF!</definedName>
    <definedName name="mt_moneyprog" localSheetId="19">#REF!</definedName>
    <definedName name="mt_moneyprog" localSheetId="20">#REF!</definedName>
    <definedName name="mt_moneyprog" localSheetId="21">#REF!</definedName>
    <definedName name="mt_moneyprog" localSheetId="22">#REF!</definedName>
    <definedName name="mt_moneyprog" localSheetId="24">#REF!</definedName>
    <definedName name="mt_moneyprog" localSheetId="25">#REF!</definedName>
    <definedName name="mt_moneyprog" localSheetId="37">#REF!</definedName>
    <definedName name="mt_moneyprog">#REF!</definedName>
    <definedName name="MTPROJ" localSheetId="7">#REF!</definedName>
    <definedName name="MTPROJ" localSheetId="8">#REF!</definedName>
    <definedName name="MTPROJ" localSheetId="9">#REF!</definedName>
    <definedName name="MTPROJ" localSheetId="10">#REF!</definedName>
    <definedName name="MTPROJ" localSheetId="12">#REF!</definedName>
    <definedName name="MTPROJ" localSheetId="16">#REF!</definedName>
    <definedName name="MTPROJ" localSheetId="18">#REF!</definedName>
    <definedName name="MTPROJ" localSheetId="19">#REF!</definedName>
    <definedName name="MTPROJ" localSheetId="20">#REF!</definedName>
    <definedName name="MTPROJ" localSheetId="21">#REF!</definedName>
    <definedName name="MTPROJ" localSheetId="22">#REF!</definedName>
    <definedName name="MTPROJ" localSheetId="24">#REF!</definedName>
    <definedName name="MTPROJ" localSheetId="25">#REF!</definedName>
    <definedName name="MTPROJ" localSheetId="37">#REF!</definedName>
    <definedName name="MTPROJ">#REF!</definedName>
    <definedName name="namehp" localSheetId="7">[27]SA_HP!#REF!</definedName>
    <definedName name="namehp" localSheetId="8">[27]SA_HP!#REF!</definedName>
    <definedName name="namehp" localSheetId="9">[27]SA_HP!#REF!</definedName>
    <definedName name="namehp" localSheetId="10">[27]SA_HP!#REF!</definedName>
    <definedName name="namehp" localSheetId="12">[27]SA_HP!#REF!</definedName>
    <definedName name="namehp" localSheetId="16">[27]SA_HP!#REF!</definedName>
    <definedName name="namehp" localSheetId="18">[27]SA_HP!#REF!</definedName>
    <definedName name="namehp" localSheetId="19">[27]SA_HP!#REF!</definedName>
    <definedName name="namehp" localSheetId="20">[27]SA_HP!#REF!</definedName>
    <definedName name="namehp" localSheetId="21">[27]SA_HP!#REF!</definedName>
    <definedName name="namehp" localSheetId="22">[27]SA_HP!#REF!</definedName>
    <definedName name="namehp" localSheetId="24">[27]SA_HP!#REF!</definedName>
    <definedName name="namehp" localSheetId="25">[27]SA_HP!#REF!</definedName>
    <definedName name="namehp" localSheetId="37">[27]SA_HP!#REF!</definedName>
    <definedName name="namehp">[27]SA_HP!#REF!</definedName>
    <definedName name="NAMES" localSheetId="7">#REF!</definedName>
    <definedName name="NAMES" localSheetId="8">#REF!</definedName>
    <definedName name="NAMES" localSheetId="9">#REF!</definedName>
    <definedName name="NAMES" localSheetId="10">#REF!</definedName>
    <definedName name="NAMES" localSheetId="12">#REF!</definedName>
    <definedName name="NAMES" localSheetId="16">#REF!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4">#REF!</definedName>
    <definedName name="NAMES" localSheetId="25">#REF!</definedName>
    <definedName name="NAMES" localSheetId="37">#REF!</definedName>
    <definedName name="NAMES">#REF!</definedName>
    <definedName name="NAMES_Q" localSheetId="7">#REF!</definedName>
    <definedName name="NAMES_Q" localSheetId="8">#REF!</definedName>
    <definedName name="NAMES_Q" localSheetId="9">#REF!</definedName>
    <definedName name="NAMES_Q" localSheetId="10">#REF!</definedName>
    <definedName name="NAMES_Q" localSheetId="12">#REF!</definedName>
    <definedName name="NAMES_Q" localSheetId="16">#REF!</definedName>
    <definedName name="NAMES_Q" localSheetId="18">#REF!</definedName>
    <definedName name="NAMES_Q" localSheetId="19">#REF!</definedName>
    <definedName name="NAMES_Q" localSheetId="20">#REF!</definedName>
    <definedName name="NAMES_Q" localSheetId="21">#REF!</definedName>
    <definedName name="NAMES_Q" localSheetId="22">#REF!</definedName>
    <definedName name="NAMES_Q" localSheetId="24">#REF!</definedName>
    <definedName name="NAMES_Q" localSheetId="25">#REF!</definedName>
    <definedName name="NAMES_Q" localSheetId="37">#REF!</definedName>
    <definedName name="NAMES_Q">#REF!</definedName>
    <definedName name="namesreer" localSheetId="7">#REF!</definedName>
    <definedName name="namesreer" localSheetId="8">#REF!</definedName>
    <definedName name="namesreer" localSheetId="9">#REF!</definedName>
    <definedName name="namesreer" localSheetId="10">#REF!</definedName>
    <definedName name="namesreer" localSheetId="12">#REF!</definedName>
    <definedName name="namesreer" localSheetId="16">#REF!</definedName>
    <definedName name="namesreer" localSheetId="18">#REF!</definedName>
    <definedName name="namesreer" localSheetId="19">#REF!</definedName>
    <definedName name="namesreer" localSheetId="20">#REF!</definedName>
    <definedName name="namesreer" localSheetId="21">#REF!</definedName>
    <definedName name="namesreer" localSheetId="22">#REF!</definedName>
    <definedName name="namesreer" localSheetId="24">#REF!</definedName>
    <definedName name="namesreer" localSheetId="25">#REF!</definedName>
    <definedName name="namesreer" localSheetId="37">#REF!</definedName>
    <definedName name="namesreer">#REF!</definedName>
    <definedName name="namesweo" localSheetId="7">#REF!</definedName>
    <definedName name="namesweo" localSheetId="8">#REF!</definedName>
    <definedName name="namesweo" localSheetId="9">#REF!</definedName>
    <definedName name="namesweo" localSheetId="10">#REF!</definedName>
    <definedName name="namesweo" localSheetId="12">#REF!</definedName>
    <definedName name="namesweo" localSheetId="16">#REF!</definedName>
    <definedName name="namesweo" localSheetId="18">#REF!</definedName>
    <definedName name="namesweo" localSheetId="19">#REF!</definedName>
    <definedName name="namesweo" localSheetId="20">#REF!</definedName>
    <definedName name="namesweo" localSheetId="21">#REF!</definedName>
    <definedName name="namesweo" localSheetId="22">#REF!</definedName>
    <definedName name="namesweo" localSheetId="24">#REF!</definedName>
    <definedName name="namesweo" localSheetId="25">#REF!</definedName>
    <definedName name="namesweo" localSheetId="37">#REF!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 localSheetId="7">'[22]2003'!#REF!</definedName>
    <definedName name="Nentor_Ar_TOT_Lek" localSheetId="8">'[22]2003'!#REF!</definedName>
    <definedName name="Nentor_Ar_TOT_Lek" localSheetId="9">'[22]2003'!#REF!</definedName>
    <definedName name="Nentor_Ar_TOT_Lek" localSheetId="10">'[22]2003'!#REF!</definedName>
    <definedName name="Nentor_Ar_TOT_Lek" localSheetId="12">'[22]2003'!#REF!</definedName>
    <definedName name="Nentor_Ar_TOT_Lek" localSheetId="16">'[22]2003'!#REF!</definedName>
    <definedName name="Nentor_Ar_TOT_Lek" localSheetId="18">'[22]2003'!#REF!</definedName>
    <definedName name="Nentor_Ar_TOT_Lek" localSheetId="19">'[22]2003'!#REF!</definedName>
    <definedName name="Nentor_Ar_TOT_Lek" localSheetId="20">'[22]2003'!#REF!</definedName>
    <definedName name="Nentor_Ar_TOT_Lek" localSheetId="21">'[22]2003'!#REF!</definedName>
    <definedName name="Nentor_Ar_TOT_Lek" localSheetId="22">'[22]2003'!#REF!</definedName>
    <definedName name="Nentor_Ar_TOT_Lek" localSheetId="24">'[22]2003'!#REF!</definedName>
    <definedName name="Nentor_Ar_TOT_Lek" localSheetId="25">'[22]2003'!#REF!</definedName>
    <definedName name="Nentor_Ar_TOT_Lek" localSheetId="37">'[22]2003'!#REF!</definedName>
    <definedName name="Nentor_Ar_TOT_Lek">'[22]2003'!#REF!</definedName>
    <definedName name="Nentor_Ar_TOT_Valute" localSheetId="7">'[22]2003'!#REF!</definedName>
    <definedName name="Nentor_Ar_TOT_Valute" localSheetId="8">'[22]2003'!#REF!</definedName>
    <definedName name="Nentor_Ar_TOT_Valute" localSheetId="9">'[22]2003'!#REF!</definedName>
    <definedName name="Nentor_Ar_TOT_Valute" localSheetId="10">'[22]2003'!#REF!</definedName>
    <definedName name="Nentor_Ar_TOT_Valute" localSheetId="12">'[22]2003'!#REF!</definedName>
    <definedName name="Nentor_Ar_TOT_Valute" localSheetId="16">'[22]2003'!#REF!</definedName>
    <definedName name="Nentor_Ar_TOT_Valute" localSheetId="18">'[22]2003'!#REF!</definedName>
    <definedName name="Nentor_Ar_TOT_Valute" localSheetId="19">'[22]2003'!#REF!</definedName>
    <definedName name="Nentor_Ar_TOT_Valute" localSheetId="20">'[22]2003'!#REF!</definedName>
    <definedName name="Nentor_Ar_TOT_Valute" localSheetId="21">'[22]2003'!#REF!</definedName>
    <definedName name="Nentor_Ar_TOT_Valute" localSheetId="22">'[22]2003'!#REF!</definedName>
    <definedName name="Nentor_Ar_TOT_Valute" localSheetId="24">'[22]2003'!#REF!</definedName>
    <definedName name="Nentor_Ar_TOT_Valute" localSheetId="25">'[22]2003'!#REF!</definedName>
    <definedName name="Nentor_Ar_TOT_Valute" localSheetId="37">'[22]2003'!#REF!</definedName>
    <definedName name="Nentor_Ar_TOT_Valute">'[22]2003'!#REF!</definedName>
    <definedName name="newname" localSheetId="7" hidden="1">[3]ER!#REF!</definedName>
    <definedName name="newname" localSheetId="8" hidden="1">[3]ER!#REF!</definedName>
    <definedName name="newname" localSheetId="9" hidden="1">[3]ER!#REF!</definedName>
    <definedName name="newname" localSheetId="10" hidden="1">[3]ER!#REF!</definedName>
    <definedName name="newname" localSheetId="12" hidden="1">[3]ER!#REF!</definedName>
    <definedName name="newname" localSheetId="16" hidden="1">[3]ER!#REF!</definedName>
    <definedName name="newname" localSheetId="18" hidden="1">[3]ER!#REF!</definedName>
    <definedName name="newname" localSheetId="19" hidden="1">[3]ER!#REF!</definedName>
    <definedName name="newname" localSheetId="20" hidden="1">[3]ER!#REF!</definedName>
    <definedName name="newname" localSheetId="21" hidden="1">[3]ER!#REF!</definedName>
    <definedName name="newname" localSheetId="22" hidden="1">[3]ER!#REF!</definedName>
    <definedName name="newname" localSheetId="24" hidden="1">[3]ER!#REF!</definedName>
    <definedName name="newname" localSheetId="25" hidden="1">[3]ER!#REF!</definedName>
    <definedName name="newname" localSheetId="37" hidden="1">[3]ER!#REF!</definedName>
    <definedName name="newname" hidden="1">[3]ER!#REF!</definedName>
    <definedName name="newname2" localSheetId="7" hidden="1">{#N/A,#N/A,FALSE,"I";#N/A,#N/A,FALSE,"J";#N/A,#N/A,FALSE,"K";#N/A,#N/A,FALSE,"L";#N/A,#N/A,FALSE,"M";#N/A,#N/A,FALSE,"N";#N/A,#N/A,FALSE,"O"}</definedName>
    <definedName name="newname2" localSheetId="8" hidden="1">{#N/A,#N/A,FALSE,"I";#N/A,#N/A,FALSE,"J";#N/A,#N/A,FALSE,"K";#N/A,#N/A,FALSE,"L";#N/A,#N/A,FALSE,"M";#N/A,#N/A,FALSE,"N";#N/A,#N/A,FALSE,"O"}</definedName>
    <definedName name="newname2" localSheetId="9" hidden="1">{#N/A,#N/A,FALSE,"I";#N/A,#N/A,FALSE,"J";#N/A,#N/A,FALSE,"K";#N/A,#N/A,FALSE,"L";#N/A,#N/A,FALSE,"M";#N/A,#N/A,FALSE,"N";#N/A,#N/A,FALSE,"O"}</definedName>
    <definedName name="newname2" localSheetId="10" hidden="1">{#N/A,#N/A,FALSE,"I";#N/A,#N/A,FALSE,"J";#N/A,#N/A,FALSE,"K";#N/A,#N/A,FALSE,"L";#N/A,#N/A,FALSE,"M";#N/A,#N/A,FALSE,"N";#N/A,#N/A,FALSE,"O"}</definedName>
    <definedName name="newname2" localSheetId="12" hidden="1">{#N/A,#N/A,FALSE,"I";#N/A,#N/A,FALSE,"J";#N/A,#N/A,FALSE,"K";#N/A,#N/A,FALSE,"L";#N/A,#N/A,FALSE,"M";#N/A,#N/A,FALSE,"N";#N/A,#N/A,FALSE,"O"}</definedName>
    <definedName name="newname2" localSheetId="16" hidden="1">{#N/A,#N/A,FALSE,"I";#N/A,#N/A,FALSE,"J";#N/A,#N/A,FALSE,"K";#N/A,#N/A,FALSE,"L";#N/A,#N/A,FALSE,"M";#N/A,#N/A,FALSE,"N";#N/A,#N/A,FALSE,"O"}</definedName>
    <definedName name="newname2" localSheetId="18" hidden="1">{#N/A,#N/A,FALSE,"I";#N/A,#N/A,FALSE,"J";#N/A,#N/A,FALSE,"K";#N/A,#N/A,FALSE,"L";#N/A,#N/A,FALSE,"M";#N/A,#N/A,FALSE,"N";#N/A,#N/A,FALSE,"O"}</definedName>
    <definedName name="newname2" localSheetId="19" hidden="1">{#N/A,#N/A,FALSE,"I";#N/A,#N/A,FALSE,"J";#N/A,#N/A,FALSE,"K";#N/A,#N/A,FALSE,"L";#N/A,#N/A,FALSE,"M";#N/A,#N/A,FALSE,"N";#N/A,#N/A,FALSE,"O"}</definedName>
    <definedName name="newname2" localSheetId="20" hidden="1">{#N/A,#N/A,FALSE,"I";#N/A,#N/A,FALSE,"J";#N/A,#N/A,FALSE,"K";#N/A,#N/A,FALSE,"L";#N/A,#N/A,FALSE,"M";#N/A,#N/A,FALSE,"N";#N/A,#N/A,FALSE,"O"}</definedName>
    <definedName name="newname2" localSheetId="21" hidden="1">{#N/A,#N/A,FALSE,"I";#N/A,#N/A,FALSE,"J";#N/A,#N/A,FALSE,"K";#N/A,#N/A,FALSE,"L";#N/A,#N/A,FALSE,"M";#N/A,#N/A,FALSE,"N";#N/A,#N/A,FALSE,"O"}</definedName>
    <definedName name="newname2" localSheetId="22" hidden="1">{#N/A,#N/A,FALSE,"I";#N/A,#N/A,FALSE,"J";#N/A,#N/A,FALSE,"K";#N/A,#N/A,FALSE,"L";#N/A,#N/A,FALSE,"M";#N/A,#N/A,FALSE,"N";#N/A,#N/A,FALSE,"O"}</definedName>
    <definedName name="newname2" localSheetId="24" hidden="1">{#N/A,#N/A,FALSE,"I";#N/A,#N/A,FALSE,"J";#N/A,#N/A,FALSE,"K";#N/A,#N/A,FALSE,"L";#N/A,#N/A,FALSE,"M";#N/A,#N/A,FALSE,"N";#N/A,#N/A,FALSE,"O"}</definedName>
    <definedName name="newname2" localSheetId="25" hidden="1">{#N/A,#N/A,FALSE,"I";#N/A,#N/A,FALSE,"J";#N/A,#N/A,FALSE,"K";#N/A,#N/A,FALSE,"L";#N/A,#N/A,FALSE,"M";#N/A,#N/A,FALSE,"N";#N/A,#N/A,FALSE,"O"}</definedName>
    <definedName name="newname2" localSheetId="37" hidden="1">{#N/A,#N/A,FALSE,"I";#N/A,#N/A,FALSE,"J";#N/A,#N/A,FALSE,"K";#N/A,#N/A,FALSE,"L";#N/A,#N/A,FALSE,"M";#N/A,#N/A,FALSE,"N";#N/A,#N/A,FALSE,"O"}</definedName>
    <definedName name="newname2" hidden="1">{#N/A,#N/A,FALSE,"I";#N/A,#N/A,FALSE,"J";#N/A,#N/A,FALSE,"K";#N/A,#N/A,FALSE,"L";#N/A,#N/A,FALSE,"M";#N/A,#N/A,FALSE,"N";#N/A,#N/A,FALSE,"O"}</definedName>
    <definedName name="newname3" localSheetId="7" hidden="1">{"ca",#N/A,FALSE,"Detailed BOP";"ka",#N/A,FALSE,"Detailed BOP";"btl",#N/A,FALSE,"Detailed BOP";#N/A,#N/A,FALSE,"Debt  Stock TBL";"imfprint",#N/A,FALSE,"IMF";"nirprintview",#N/A,FALSE,"NIR";"tradeprint",#N/A,FALSE,"Trade";"imfdebtservice",#N/A,FALSE,"IMF"}</definedName>
    <definedName name="newname3" localSheetId="8" hidden="1">{"ca",#N/A,FALSE,"Detailed BOP";"ka",#N/A,FALSE,"Detailed BOP";"btl",#N/A,FALSE,"Detailed BOP";#N/A,#N/A,FALSE,"Debt  Stock TBL";"imfprint",#N/A,FALSE,"IMF";"nirprintview",#N/A,FALSE,"NIR";"tradeprint",#N/A,FALSE,"Trade";"imfdebtservice",#N/A,FALSE,"IMF"}</definedName>
    <definedName name="newname3" localSheetId="9" hidden="1">{"ca",#N/A,FALSE,"Detailed BOP";"ka",#N/A,FALSE,"Detailed BOP";"btl",#N/A,FALSE,"Detailed BOP";#N/A,#N/A,FALSE,"Debt  Stock TBL";"imfprint",#N/A,FALSE,"IMF";"nirprintview",#N/A,FALSE,"NIR";"tradeprint",#N/A,FALSE,"Trade";"imfdebtservice",#N/A,FALSE,"IMF"}</definedName>
    <definedName name="newname3" localSheetId="10" hidden="1">{"ca",#N/A,FALSE,"Detailed BOP";"ka",#N/A,FALSE,"Detailed BOP";"btl",#N/A,FALSE,"Detailed BOP";#N/A,#N/A,FALSE,"Debt  Stock TBL";"imfprint",#N/A,FALSE,"IMF";"nirprintview",#N/A,FALSE,"NIR";"tradeprint",#N/A,FALSE,"Trade";"imfdebtservice",#N/A,FALSE,"IMF"}</definedName>
    <definedName name="newname3" localSheetId="12" hidden="1">{"ca",#N/A,FALSE,"Detailed BOP";"ka",#N/A,FALSE,"Detailed BOP";"btl",#N/A,FALSE,"Detailed BOP";#N/A,#N/A,FALSE,"Debt  Stock TBL";"imfprint",#N/A,FALSE,"IMF";"nirprintview",#N/A,FALSE,"NIR";"tradeprint",#N/A,FALSE,"Trade";"imfdebtservice",#N/A,FALSE,"IMF"}</definedName>
    <definedName name="newname3" localSheetId="16" hidden="1">{"ca",#N/A,FALSE,"Detailed BOP";"ka",#N/A,FALSE,"Detailed BOP";"btl",#N/A,FALSE,"Detailed BOP";#N/A,#N/A,FALSE,"Debt  Stock TBL";"imfprint",#N/A,FALSE,"IMF";"nirprintview",#N/A,FALSE,"NIR";"tradeprint",#N/A,FALSE,"Trade";"imfdebtservice",#N/A,FALSE,"IMF"}</definedName>
    <definedName name="newname3" localSheetId="18" hidden="1">{"ca",#N/A,FALSE,"Detailed BOP";"ka",#N/A,FALSE,"Detailed BOP";"btl",#N/A,FALSE,"Detailed BOP";#N/A,#N/A,FALSE,"Debt  Stock TBL";"imfprint",#N/A,FALSE,"IMF";"nirprintview",#N/A,FALSE,"NIR";"tradeprint",#N/A,FALSE,"Trade";"imfdebtservice",#N/A,FALSE,"IMF"}</definedName>
    <definedName name="newname3" localSheetId="19" hidden="1">{"ca",#N/A,FALSE,"Detailed BOP";"ka",#N/A,FALSE,"Detailed BOP";"btl",#N/A,FALSE,"Detailed BOP";#N/A,#N/A,FALSE,"Debt  Stock TBL";"imfprint",#N/A,FALSE,"IMF";"nirprintview",#N/A,FALSE,"NIR";"tradeprint",#N/A,FALSE,"Trade";"imfdebtservice",#N/A,FALSE,"IMF"}</definedName>
    <definedName name="newname3" localSheetId="20" hidden="1">{"ca",#N/A,FALSE,"Detailed BOP";"ka",#N/A,FALSE,"Detailed BOP";"btl",#N/A,FALSE,"Detailed BOP";#N/A,#N/A,FALSE,"Debt  Stock TBL";"imfprint",#N/A,FALSE,"IMF";"nirprintview",#N/A,FALSE,"NIR";"tradeprint",#N/A,FALSE,"Trade";"imfdebtservice",#N/A,FALSE,"IMF"}</definedName>
    <definedName name="newname3" localSheetId="21" hidden="1">{"ca",#N/A,FALSE,"Detailed BOP";"ka",#N/A,FALSE,"Detailed BOP";"btl",#N/A,FALSE,"Detailed BOP";#N/A,#N/A,FALSE,"Debt  Stock TBL";"imfprint",#N/A,FALSE,"IMF";"nirprintview",#N/A,FALSE,"NIR";"tradeprint",#N/A,FALSE,"Trade";"imfdebtservice",#N/A,FALSE,"IMF"}</definedName>
    <definedName name="newname3" localSheetId="22" hidden="1">{"ca",#N/A,FALSE,"Detailed BOP";"ka",#N/A,FALSE,"Detailed BOP";"btl",#N/A,FALSE,"Detailed BOP";#N/A,#N/A,FALSE,"Debt  Stock TBL";"imfprint",#N/A,FALSE,"IMF";"nirprintview",#N/A,FALSE,"NIR";"tradeprint",#N/A,FALSE,"Trade";"imfdebtservice",#N/A,FALSE,"IMF"}</definedName>
    <definedName name="newname3" localSheetId="24" hidden="1">{"ca",#N/A,FALSE,"Detailed BOP";"ka",#N/A,FALSE,"Detailed BOP";"btl",#N/A,FALSE,"Detailed BOP";#N/A,#N/A,FALSE,"Debt  Stock TBL";"imfprint",#N/A,FALSE,"IMF";"nirprintview",#N/A,FALSE,"NIR";"tradeprint",#N/A,FALSE,"Trade";"imfdebtservice",#N/A,FALSE,"IMF"}</definedName>
    <definedName name="newname3" localSheetId="25" hidden="1">{"ca",#N/A,FALSE,"Detailed BOP";"ka",#N/A,FALSE,"Detailed BOP";"btl",#N/A,FALSE,"Detailed BOP";#N/A,#N/A,FALSE,"Debt  Stock TBL";"imfprint",#N/A,FALSE,"IMF";"nirprintview",#N/A,FALSE,"NIR";"tradeprint",#N/A,FALSE,"Trade";"imfdebtservice",#N/A,FALSE,"IMF"}</definedName>
    <definedName name="newname3" localSheetId="37" hidden="1">{"ca",#N/A,FALSE,"Detailed BOP";"ka",#N/A,FALSE,"Detailed BOP";"btl",#N/A,FALSE,"Detailed BOP";#N/A,#N/A,FALSE,"Debt  Stock TBL";"imfprint",#N/A,FALSE,"IMF";"nirprintview",#N/A,FALSE,"NIR";"tradeprint",#N/A,FALSE,"Trade";"imfdebtservice",#N/A,FALSE,"IMF"}</definedName>
    <definedName name="newname3" hidden="1">{"ca",#N/A,FALSE,"Detailed BOP";"ka",#N/A,FALSE,"Detailed BOP";"btl",#N/A,FALSE,"Detailed BOP";#N/A,#N/A,FALSE,"Debt  Stock TBL";"imfprint",#N/A,FALSE,"IMF";"nirprintview",#N/A,FALSE,"NIR";"tradeprint",#N/A,FALSE,"Trade";"imfdebtservice",#N/A,FALSE,"IMF"}</definedName>
    <definedName name="newname4" localSheetId="7" hidden="1">{"WEO",#N/A,FALSE,"T"}</definedName>
    <definedName name="newname4" localSheetId="8" hidden="1">{"WEO",#N/A,FALSE,"T"}</definedName>
    <definedName name="newname4" localSheetId="9" hidden="1">{"WEO",#N/A,FALSE,"T"}</definedName>
    <definedName name="newname4" localSheetId="10" hidden="1">{"WEO",#N/A,FALSE,"T"}</definedName>
    <definedName name="newname4" localSheetId="12" hidden="1">{"WEO",#N/A,FALSE,"T"}</definedName>
    <definedName name="newname4" localSheetId="16" hidden="1">{"WEO",#N/A,FALSE,"T"}</definedName>
    <definedName name="newname4" localSheetId="18" hidden="1">{"WEO",#N/A,FALSE,"T"}</definedName>
    <definedName name="newname4" localSheetId="19" hidden="1">{"WEO",#N/A,FALSE,"T"}</definedName>
    <definedName name="newname4" localSheetId="20" hidden="1">{"WEO",#N/A,FALSE,"T"}</definedName>
    <definedName name="newname4" localSheetId="21" hidden="1">{"WEO",#N/A,FALSE,"T"}</definedName>
    <definedName name="newname4" localSheetId="22" hidden="1">{"WEO",#N/A,FALSE,"T"}</definedName>
    <definedName name="newname4" localSheetId="24" hidden="1">{"WEO",#N/A,FALSE,"T"}</definedName>
    <definedName name="newname4" localSheetId="25" hidden="1">{"WEO",#N/A,FALSE,"T"}</definedName>
    <definedName name="newname4" localSheetId="37" hidden="1">{"WEO",#N/A,FALSE,"T"}</definedName>
    <definedName name="newname4" hidden="1">{"WEO",#N/A,FALSE,"T"}</definedName>
    <definedName name="newname5" localSheetId="7" hidden="1">{TRUE,TRUE,-0.5,-14.75,603,387,FALSE,TRUE,TRUE,TRUE,0,1,2,1,2,1,1,4,TRUE,TRUE,3,TRUE,1,TRUE,75,"Swvu.Print.","ACwvu.Print.",#N/A,FALSE,FALSE,1,0.75,0.6,0.5,1,"","",TRUE,FALSE,TRUE,FALSE,1,#N/A,1,1,#DIV/0!,FALSE,"Rwvu.Print.",#N/A,FALSE,FALSE,FALSE,1,65532,300,FALSE,FALSE,TRUE,TRUE,TRUE}</definedName>
    <definedName name="newname5" localSheetId="8" hidden="1">{TRUE,TRUE,-0.5,-14.75,603,387,FALSE,TRUE,TRUE,TRUE,0,1,2,1,2,1,1,4,TRUE,TRUE,3,TRUE,1,TRUE,75,"Swvu.Print.","ACwvu.Print.",#N/A,FALSE,FALSE,1,0.75,0.6,0.5,1,"","",TRUE,FALSE,TRUE,FALSE,1,#N/A,1,1,#DIV/0!,FALSE,"Rwvu.Print.",#N/A,FALSE,FALSE,FALSE,1,65532,300,FALSE,FALSE,TRUE,TRUE,TRUE}</definedName>
    <definedName name="newname5" localSheetId="9" hidden="1">{TRUE,TRUE,-0.5,-14.75,603,387,FALSE,TRUE,TRUE,TRUE,0,1,2,1,2,1,1,4,TRUE,TRUE,3,TRUE,1,TRUE,75,"Swvu.Print.","ACwvu.Print.",#N/A,FALSE,FALSE,1,0.75,0.6,0.5,1,"","",TRUE,FALSE,TRUE,FALSE,1,#N/A,1,1,#DIV/0!,FALSE,"Rwvu.Print.",#N/A,FALSE,FALSE,FALSE,1,65532,300,FALSE,FALSE,TRUE,TRUE,TRUE}</definedName>
    <definedName name="newname5" localSheetId="10" hidden="1">{TRUE,TRUE,-0.5,-14.75,603,387,FALSE,TRUE,TRUE,TRUE,0,1,2,1,2,1,1,4,TRUE,TRUE,3,TRUE,1,TRUE,75,"Swvu.Print.","ACwvu.Print.",#N/A,FALSE,FALSE,1,0.75,0.6,0.5,1,"","",TRUE,FALSE,TRUE,FALSE,1,#N/A,1,1,#DIV/0!,FALSE,"Rwvu.Print.",#N/A,FALSE,FALSE,FALSE,1,65532,300,FALSE,FALSE,TRUE,TRUE,TRUE}</definedName>
    <definedName name="newname5" localSheetId="12" hidden="1">{TRUE,TRUE,-0.5,-14.75,603,387,FALSE,TRUE,TRUE,TRUE,0,1,2,1,2,1,1,4,TRUE,TRUE,3,TRUE,1,TRUE,75,"Swvu.Print.","ACwvu.Print.",#N/A,FALSE,FALSE,1,0.75,0.6,0.5,1,"","",TRUE,FALSE,TRUE,FALSE,1,#N/A,1,1,#DIV/0!,FALSE,"Rwvu.Print.",#N/A,FALSE,FALSE,FALSE,1,65532,300,FALSE,FALSE,TRUE,TRUE,TRUE}</definedName>
    <definedName name="newname5" localSheetId="16" hidden="1">{TRUE,TRUE,-0.5,-14.75,603,387,FALSE,TRUE,TRUE,TRUE,0,1,2,1,2,1,1,4,TRUE,TRUE,3,TRUE,1,TRUE,75,"Swvu.Print.","ACwvu.Print.",#N/A,FALSE,FALSE,1,0.75,0.6,0.5,1,"","",TRUE,FALSE,TRUE,FALSE,1,#N/A,1,1,#DIV/0!,FALSE,"Rwvu.Print.",#N/A,FALSE,FALSE,FALSE,1,65532,300,FALSE,FALSE,TRUE,TRUE,TRUE}</definedName>
    <definedName name="newname5" localSheetId="18" hidden="1">{TRUE,TRUE,-0.5,-14.75,603,387,FALSE,TRUE,TRUE,TRUE,0,1,2,1,2,1,1,4,TRUE,TRUE,3,TRUE,1,TRUE,75,"Swvu.Print.","ACwvu.Print.",#N/A,FALSE,FALSE,1,0.75,0.6,0.5,1,"","",TRUE,FALSE,TRUE,FALSE,1,#N/A,1,1,#DIV/0!,FALSE,"Rwvu.Print.",#N/A,FALSE,FALSE,FALSE,1,65532,300,FALSE,FALSE,TRUE,TRUE,TRUE}</definedName>
    <definedName name="newname5" localSheetId="19" hidden="1">{TRUE,TRUE,-0.5,-14.75,603,387,FALSE,TRUE,TRUE,TRUE,0,1,2,1,2,1,1,4,TRUE,TRUE,3,TRUE,1,TRUE,75,"Swvu.Print.","ACwvu.Print.",#N/A,FALSE,FALSE,1,0.75,0.6,0.5,1,"","",TRUE,FALSE,TRUE,FALSE,1,#N/A,1,1,#DIV/0!,FALSE,"Rwvu.Print.",#N/A,FALSE,FALSE,FALSE,1,65532,300,FALSE,FALSE,TRUE,TRUE,TRUE}</definedName>
    <definedName name="newname5" localSheetId="20" hidden="1">{TRUE,TRUE,-0.5,-14.75,603,387,FALSE,TRUE,TRUE,TRUE,0,1,2,1,2,1,1,4,TRUE,TRUE,3,TRUE,1,TRUE,75,"Swvu.Print.","ACwvu.Print.",#N/A,FALSE,FALSE,1,0.75,0.6,0.5,1,"","",TRUE,FALSE,TRUE,FALSE,1,#N/A,1,1,#DIV/0!,FALSE,"Rwvu.Print.",#N/A,FALSE,FALSE,FALSE,1,65532,300,FALSE,FALSE,TRUE,TRUE,TRUE}</definedName>
    <definedName name="newname5" localSheetId="21" hidden="1">{TRUE,TRUE,-0.5,-14.75,603,387,FALSE,TRUE,TRUE,TRUE,0,1,2,1,2,1,1,4,TRUE,TRUE,3,TRUE,1,TRUE,75,"Swvu.Print.","ACwvu.Print.",#N/A,FALSE,FALSE,1,0.75,0.6,0.5,1,"","",TRUE,FALSE,TRUE,FALSE,1,#N/A,1,1,#DIV/0!,FALSE,"Rwvu.Print.",#N/A,FALSE,FALSE,FALSE,1,65532,300,FALSE,FALSE,TRUE,TRUE,TRUE}</definedName>
    <definedName name="newname5" localSheetId="22" hidden="1">{TRUE,TRUE,-0.5,-14.75,603,387,FALSE,TRUE,TRUE,TRUE,0,1,2,1,2,1,1,4,TRUE,TRUE,3,TRUE,1,TRUE,75,"Swvu.Print.","ACwvu.Print.",#N/A,FALSE,FALSE,1,0.75,0.6,0.5,1,"","",TRUE,FALSE,TRUE,FALSE,1,#N/A,1,1,#DIV/0!,FALSE,"Rwvu.Print.",#N/A,FALSE,FALSE,FALSE,1,65532,300,FALSE,FALSE,TRUE,TRUE,TRUE}</definedName>
    <definedName name="newname5" localSheetId="24" hidden="1">{TRUE,TRUE,-0.5,-14.75,603,387,FALSE,TRUE,TRUE,TRUE,0,1,2,1,2,1,1,4,TRUE,TRUE,3,TRUE,1,TRUE,75,"Swvu.Print.","ACwvu.Print.",#N/A,FALSE,FALSE,1,0.75,0.6,0.5,1,"","",TRUE,FALSE,TRUE,FALSE,1,#N/A,1,1,#DIV/0!,FALSE,"Rwvu.Print.",#N/A,FALSE,FALSE,FALSE,1,65532,300,FALSE,FALSE,TRUE,TRUE,TRUE}</definedName>
    <definedName name="newname5" localSheetId="25" hidden="1">{TRUE,TRUE,-0.5,-14.75,603,387,FALSE,TRUE,TRUE,TRUE,0,1,2,1,2,1,1,4,TRUE,TRUE,3,TRUE,1,TRUE,75,"Swvu.Print.","ACwvu.Print.",#N/A,FALSE,FALSE,1,0.75,0.6,0.5,1,"","",TRUE,FALSE,TRUE,FALSE,1,#N/A,1,1,#DIV/0!,FALSE,"Rwvu.Print.",#N/A,FALSE,FALSE,FALSE,1,65532,300,FALSE,FALSE,TRUE,TRUE,TRUE}</definedName>
    <definedName name="newname5" localSheetId="37" hidden="1">{TRUE,TRUE,-0.5,-14.75,603,387,FALSE,TRUE,TRUE,TRUE,0,1,2,1,2,1,1,4,TRUE,TRUE,3,TRUE,1,TRUE,75,"Swvu.Print.","ACwvu.Print.",#N/A,FALSE,FALSE,1,0.75,0.6,0.5,1,"","",TRUE,FALSE,TRUE,FALSE,1,#N/A,1,1,#DIV/0!,FALSE,"Rwvu.Print.",#N/A,FALSE,FALSE,FALSE,1,65532,300,FALSE,FALSE,TRUE,TRUE,TRUE}</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 localSheetId="7">#REF!</definedName>
    <definedName name="NFA_assumptions" localSheetId="8">#REF!</definedName>
    <definedName name="NFA_assumptions" localSheetId="9">#REF!</definedName>
    <definedName name="NFA_assumptions" localSheetId="10">#REF!</definedName>
    <definedName name="NFA_assumptions" localSheetId="12">#REF!</definedName>
    <definedName name="NFA_assumptions" localSheetId="16">#REF!</definedName>
    <definedName name="NFA_assumptions" localSheetId="18">#REF!</definedName>
    <definedName name="NFA_assumptions" localSheetId="19">#REF!</definedName>
    <definedName name="NFA_assumptions" localSheetId="20">#REF!</definedName>
    <definedName name="NFA_assumptions" localSheetId="21">#REF!</definedName>
    <definedName name="NFA_assumptions" localSheetId="22">#REF!</definedName>
    <definedName name="NFA_assumptions" localSheetId="24">#REF!</definedName>
    <definedName name="NFA_assumptions" localSheetId="25">#REF!</definedName>
    <definedName name="NFA_assumptions" localSheetId="37">#REF!</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 localSheetId="7">[2]Model!#REF!</definedName>
    <definedName name="NFP_VE" localSheetId="8">[2]Model!#REF!</definedName>
    <definedName name="NFP_VE" localSheetId="9">[2]Model!#REF!</definedName>
    <definedName name="NFP_VE" localSheetId="10">[2]Model!#REF!</definedName>
    <definedName name="NFP_VE" localSheetId="12">[2]Model!#REF!</definedName>
    <definedName name="NFP_VE" localSheetId="16">[2]Model!#REF!</definedName>
    <definedName name="NFP_VE" localSheetId="18">[2]Model!#REF!</definedName>
    <definedName name="NFP_VE" localSheetId="19">[2]Model!#REF!</definedName>
    <definedName name="NFP_VE" localSheetId="20">[2]Model!#REF!</definedName>
    <definedName name="NFP_VE" localSheetId="21">[2]Model!#REF!</definedName>
    <definedName name="NFP_VE" localSheetId="22">[2]Model!#REF!</definedName>
    <definedName name="NFP_VE" localSheetId="24">[2]Model!#REF!</definedName>
    <definedName name="NFP_VE" localSheetId="25">[2]Model!#REF!</definedName>
    <definedName name="NFP_VE" localSheetId="37">[2]Model!#REF!</definedName>
    <definedName name="NFP_VE">[2]Model!#REF!</definedName>
    <definedName name="NFP_VE_1" localSheetId="7">[2]Model!#REF!</definedName>
    <definedName name="NFP_VE_1" localSheetId="8">[2]Model!#REF!</definedName>
    <definedName name="NFP_VE_1" localSheetId="9">[2]Model!#REF!</definedName>
    <definedName name="NFP_VE_1" localSheetId="10">[2]Model!#REF!</definedName>
    <definedName name="NFP_VE_1" localSheetId="12">[2]Model!#REF!</definedName>
    <definedName name="NFP_VE_1" localSheetId="16">[2]Model!#REF!</definedName>
    <definedName name="NFP_VE_1" localSheetId="18">[2]Model!#REF!</definedName>
    <definedName name="NFP_VE_1" localSheetId="19">[2]Model!#REF!</definedName>
    <definedName name="NFP_VE_1" localSheetId="20">[2]Model!#REF!</definedName>
    <definedName name="NFP_VE_1" localSheetId="21">[2]Model!#REF!</definedName>
    <definedName name="NFP_VE_1" localSheetId="22">[2]Model!#REF!</definedName>
    <definedName name="NFP_VE_1" localSheetId="24">[2]Model!#REF!</definedName>
    <definedName name="NFP_VE_1" localSheetId="25">[2]Model!#REF!</definedName>
    <definedName name="NFP_VE_1" localSheetId="37">[2]Model!#REF!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 localSheetId="7">#REF!</definedName>
    <definedName name="NGK" localSheetId="8">#REF!</definedName>
    <definedName name="NGK" localSheetId="9">#REF!</definedName>
    <definedName name="NGK" localSheetId="10">#REF!</definedName>
    <definedName name="NGK" localSheetId="12">#REF!</definedName>
    <definedName name="NGK" localSheetId="16">#REF!</definedName>
    <definedName name="NGK" localSheetId="18">#REF!</definedName>
    <definedName name="NGK" localSheetId="19">#REF!</definedName>
    <definedName name="NGK" localSheetId="20">#REF!</definedName>
    <definedName name="NGK" localSheetId="21">#REF!</definedName>
    <definedName name="NGK" localSheetId="22">#REF!</definedName>
    <definedName name="NGK" localSheetId="24">#REF!</definedName>
    <definedName name="NGK" localSheetId="25">#REF!</definedName>
    <definedName name="NGK" localSheetId="37">#REF!</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 localSheetId="7">#REF!</definedName>
    <definedName name="NOK" localSheetId="8">#REF!</definedName>
    <definedName name="NOK" localSheetId="9">#REF!</definedName>
    <definedName name="NOK" localSheetId="10">#REF!</definedName>
    <definedName name="NOK" localSheetId="12">#REF!</definedName>
    <definedName name="NOK" localSheetId="16">#REF!</definedName>
    <definedName name="NOK" localSheetId="18">#REF!</definedName>
    <definedName name="NOK" localSheetId="19">#REF!</definedName>
    <definedName name="NOK" localSheetId="20">#REF!</definedName>
    <definedName name="NOK" localSheetId="21">#REF!</definedName>
    <definedName name="NOK" localSheetId="22">#REF!</definedName>
    <definedName name="NOK" localSheetId="24">#REF!</definedName>
    <definedName name="NOK" localSheetId="25">#REF!</definedName>
    <definedName name="NOK" localSheetId="37">#REF!</definedName>
    <definedName name="NOK">#REF!</definedName>
    <definedName name="Non_BRO" localSheetId="7">#REF!</definedName>
    <definedName name="Non_BRO" localSheetId="8">#REF!</definedName>
    <definedName name="Non_BRO" localSheetId="9">#REF!</definedName>
    <definedName name="Non_BRO" localSheetId="10">#REF!</definedName>
    <definedName name="Non_BRO" localSheetId="12">#REF!</definedName>
    <definedName name="Non_BRO" localSheetId="16">#REF!</definedName>
    <definedName name="Non_BRO" localSheetId="18">#REF!</definedName>
    <definedName name="Non_BRO" localSheetId="19">#REF!</definedName>
    <definedName name="Non_BRO" localSheetId="20">#REF!</definedName>
    <definedName name="Non_BRO" localSheetId="21">#REF!</definedName>
    <definedName name="Non_BRO" localSheetId="22">#REF!</definedName>
    <definedName name="Non_BRO" localSheetId="24">#REF!</definedName>
    <definedName name="Non_BRO" localSheetId="25">#REF!</definedName>
    <definedName name="Non_BRO" localSheetId="37">#REF!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 localSheetId="7">#REF!</definedName>
    <definedName name="outl" localSheetId="8">#REF!</definedName>
    <definedName name="outl" localSheetId="9">#REF!</definedName>
    <definedName name="outl" localSheetId="10">#REF!</definedName>
    <definedName name="outl" localSheetId="12">#REF!</definedName>
    <definedName name="outl" localSheetId="16">#REF!</definedName>
    <definedName name="outl" localSheetId="18">#REF!</definedName>
    <definedName name="outl" localSheetId="19">#REF!</definedName>
    <definedName name="outl" localSheetId="20">#REF!</definedName>
    <definedName name="outl" localSheetId="21">#REF!</definedName>
    <definedName name="outl" localSheetId="22">#REF!</definedName>
    <definedName name="outl" localSheetId="24">#REF!</definedName>
    <definedName name="outl" localSheetId="25">#REF!</definedName>
    <definedName name="outl" localSheetId="37">#REF!</definedName>
    <definedName name="outl">#REF!</definedName>
    <definedName name="outl2" localSheetId="7">#REF!</definedName>
    <definedName name="outl2" localSheetId="8">#REF!</definedName>
    <definedName name="outl2" localSheetId="9">#REF!</definedName>
    <definedName name="outl2" localSheetId="10">#REF!</definedName>
    <definedName name="outl2" localSheetId="12">#REF!</definedName>
    <definedName name="outl2" localSheetId="16">#REF!</definedName>
    <definedName name="outl2" localSheetId="18">#REF!</definedName>
    <definedName name="outl2" localSheetId="19">#REF!</definedName>
    <definedName name="outl2" localSheetId="20">#REF!</definedName>
    <definedName name="outl2" localSheetId="21">#REF!</definedName>
    <definedName name="outl2" localSheetId="22">#REF!</definedName>
    <definedName name="outl2" localSheetId="24">#REF!</definedName>
    <definedName name="outl2" localSheetId="25">#REF!</definedName>
    <definedName name="outl2" localSheetId="37">#REF!</definedName>
    <definedName name="outl2">#REF!</definedName>
    <definedName name="OUTLOOK" localSheetId="7">#REF!</definedName>
    <definedName name="OUTLOOK" localSheetId="8">#REF!</definedName>
    <definedName name="OUTLOOK" localSheetId="9">#REF!</definedName>
    <definedName name="OUTLOOK" localSheetId="10">#REF!</definedName>
    <definedName name="OUTLOOK" localSheetId="12">#REF!</definedName>
    <definedName name="OUTLOOK" localSheetId="16">#REF!</definedName>
    <definedName name="OUTLOOK" localSheetId="18">#REF!</definedName>
    <definedName name="OUTLOOK" localSheetId="19">#REF!</definedName>
    <definedName name="OUTLOOK" localSheetId="20">#REF!</definedName>
    <definedName name="OUTLOOK" localSheetId="21">#REF!</definedName>
    <definedName name="OUTLOOK" localSheetId="22">#REF!</definedName>
    <definedName name="OUTLOOK" localSheetId="24">#REF!</definedName>
    <definedName name="OUTLOOK" localSheetId="25">#REF!</definedName>
    <definedName name="OUTLOOK" localSheetId="37">#REF!</definedName>
    <definedName name="OUTLOOK">#REF!</definedName>
    <definedName name="OUTLOOK2" localSheetId="7">#REF!</definedName>
    <definedName name="OUTLOOK2" localSheetId="8">#REF!</definedName>
    <definedName name="OUTLOOK2" localSheetId="9">#REF!</definedName>
    <definedName name="OUTLOOK2" localSheetId="10">#REF!</definedName>
    <definedName name="OUTLOOK2" localSheetId="12">#REF!</definedName>
    <definedName name="OUTLOOK2" localSheetId="16">#REF!</definedName>
    <definedName name="OUTLOOK2" localSheetId="18">#REF!</definedName>
    <definedName name="OUTLOOK2" localSheetId="19">#REF!</definedName>
    <definedName name="OUTLOOK2" localSheetId="20">#REF!</definedName>
    <definedName name="OUTLOOK2" localSheetId="21">#REF!</definedName>
    <definedName name="OUTLOOK2" localSheetId="22">#REF!</definedName>
    <definedName name="OUTLOOK2" localSheetId="24">#REF!</definedName>
    <definedName name="OUTLOOK2" localSheetId="25">#REF!</definedName>
    <definedName name="OUTLOOK2" localSheetId="37">#REF!</definedName>
    <definedName name="OUTLOOK2">#REF!</definedName>
    <definedName name="p" localSheetId="7">[28]labels!#REF!</definedName>
    <definedName name="p" localSheetId="8">[28]labels!#REF!</definedName>
    <definedName name="p" localSheetId="9">[28]labels!#REF!</definedName>
    <definedName name="p" localSheetId="10">[28]labels!#REF!</definedName>
    <definedName name="p" localSheetId="12">[28]labels!#REF!</definedName>
    <definedName name="p" localSheetId="16">[28]labels!#REF!</definedName>
    <definedName name="p" localSheetId="18">[28]labels!#REF!</definedName>
    <definedName name="p" localSheetId="19">[28]labels!#REF!</definedName>
    <definedName name="p" localSheetId="20">[28]labels!#REF!</definedName>
    <definedName name="p" localSheetId="21">[28]labels!#REF!</definedName>
    <definedName name="p" localSheetId="22">[28]labels!#REF!</definedName>
    <definedName name="p" localSheetId="24">[28]labels!#REF!</definedName>
    <definedName name="p" localSheetId="25">[28]labels!#REF!</definedName>
    <definedName name="p" localSheetId="37">[28]labels!#REF!</definedName>
    <definedName name="p">[28]labels!#REF!</definedName>
    <definedName name="Paym_Cap">[3]Debt!$G$249:$AQ$309</definedName>
    <definedName name="pchBMG" localSheetId="7">#REF!</definedName>
    <definedName name="pchBMG" localSheetId="8">#REF!</definedName>
    <definedName name="pchBMG" localSheetId="9">#REF!</definedName>
    <definedName name="pchBMG" localSheetId="10">#REF!</definedName>
    <definedName name="pchBMG" localSheetId="12">#REF!</definedName>
    <definedName name="pchBMG" localSheetId="16">#REF!</definedName>
    <definedName name="pchBMG" localSheetId="18">#REF!</definedName>
    <definedName name="pchBMG" localSheetId="19">#REF!</definedName>
    <definedName name="pchBMG" localSheetId="20">#REF!</definedName>
    <definedName name="pchBMG" localSheetId="21">#REF!</definedName>
    <definedName name="pchBMG" localSheetId="22">#REF!</definedName>
    <definedName name="pchBMG" localSheetId="24">#REF!</definedName>
    <definedName name="pchBMG" localSheetId="25">#REF!</definedName>
    <definedName name="pchBMG" localSheetId="37">#REF!</definedName>
    <definedName name="pchBMG">#REF!</definedName>
    <definedName name="pchBXG" localSheetId="7">#REF!</definedName>
    <definedName name="pchBXG" localSheetId="8">#REF!</definedName>
    <definedName name="pchBXG" localSheetId="9">#REF!</definedName>
    <definedName name="pchBXG" localSheetId="10">#REF!</definedName>
    <definedName name="pchBXG" localSheetId="12">#REF!</definedName>
    <definedName name="pchBXG" localSheetId="16">#REF!</definedName>
    <definedName name="pchBXG" localSheetId="18">#REF!</definedName>
    <definedName name="pchBXG" localSheetId="19">#REF!</definedName>
    <definedName name="pchBXG" localSheetId="20">#REF!</definedName>
    <definedName name="pchBXG" localSheetId="21">#REF!</definedName>
    <definedName name="pchBXG" localSheetId="22">#REF!</definedName>
    <definedName name="pchBXG" localSheetId="24">#REF!</definedName>
    <definedName name="pchBXG" localSheetId="25">#REF!</definedName>
    <definedName name="pchBXG" localSheetId="37">#REF!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 localSheetId="7">#REF!</definedName>
    <definedName name="PEND" localSheetId="8">#REF!</definedName>
    <definedName name="PEND" localSheetId="9">#REF!</definedName>
    <definedName name="PEND" localSheetId="10">#REF!</definedName>
    <definedName name="PEND" localSheetId="12">#REF!</definedName>
    <definedName name="PEND" localSheetId="16">#REF!</definedName>
    <definedName name="PEND" localSheetId="18">#REF!</definedName>
    <definedName name="PEND" localSheetId="19">#REF!</definedName>
    <definedName name="PEND" localSheetId="20">#REF!</definedName>
    <definedName name="PEND" localSheetId="21">#REF!</definedName>
    <definedName name="PEND" localSheetId="22">#REF!</definedName>
    <definedName name="PEND" localSheetId="24">#REF!</definedName>
    <definedName name="PEND" localSheetId="25">#REF!</definedName>
    <definedName name="PEND" localSheetId="37">#REF!</definedName>
    <definedName name="PEND">#REF!</definedName>
    <definedName name="PEOP" localSheetId="7">[2]Model!#REF!</definedName>
    <definedName name="PEOP" localSheetId="8">[2]Model!#REF!</definedName>
    <definedName name="PEOP" localSheetId="9">[2]Model!#REF!</definedName>
    <definedName name="PEOP" localSheetId="10">[2]Model!#REF!</definedName>
    <definedName name="PEOP" localSheetId="12">[2]Model!#REF!</definedName>
    <definedName name="PEOP" localSheetId="16">[2]Model!#REF!</definedName>
    <definedName name="PEOP" localSheetId="18">[2]Model!#REF!</definedName>
    <definedName name="PEOP" localSheetId="19">[2]Model!#REF!</definedName>
    <definedName name="PEOP" localSheetId="20">[2]Model!#REF!</definedName>
    <definedName name="PEOP" localSheetId="21">[2]Model!#REF!</definedName>
    <definedName name="PEOP" localSheetId="22">[2]Model!#REF!</definedName>
    <definedName name="PEOP" localSheetId="24">[2]Model!#REF!</definedName>
    <definedName name="PEOP" localSheetId="25">[2]Model!#REF!</definedName>
    <definedName name="PEOP" localSheetId="37">[2]Model!#REF!</definedName>
    <definedName name="PEOP">[2]Model!#REF!</definedName>
    <definedName name="PEOP_1" localSheetId="7">[2]Model!#REF!</definedName>
    <definedName name="PEOP_1" localSheetId="8">[2]Model!#REF!</definedName>
    <definedName name="PEOP_1" localSheetId="9">[2]Model!#REF!</definedName>
    <definedName name="PEOP_1" localSheetId="10">[2]Model!#REF!</definedName>
    <definedName name="PEOP_1" localSheetId="12">[2]Model!#REF!</definedName>
    <definedName name="PEOP_1" localSheetId="16">[2]Model!#REF!</definedName>
    <definedName name="PEOP_1" localSheetId="18">[2]Model!#REF!</definedName>
    <definedName name="PEOP_1" localSheetId="19">[2]Model!#REF!</definedName>
    <definedName name="PEOP_1" localSheetId="20">[2]Model!#REF!</definedName>
    <definedName name="PEOP_1" localSheetId="21">[2]Model!#REF!</definedName>
    <definedName name="PEOP_1" localSheetId="22">[2]Model!#REF!</definedName>
    <definedName name="PEOP_1" localSheetId="24">[2]Model!#REF!</definedName>
    <definedName name="PEOP_1" localSheetId="25">[2]Model!#REF!</definedName>
    <definedName name="PEOP_1" localSheetId="37">[2]Model!#REF!</definedName>
    <definedName name="PEOP_1">[2]Model!#REF!</definedName>
    <definedName name="per931_987" localSheetId="7">#REF!</definedName>
    <definedName name="per931_987" localSheetId="8">#REF!</definedName>
    <definedName name="per931_987" localSheetId="9">#REF!</definedName>
    <definedName name="per931_987" localSheetId="10">#REF!</definedName>
    <definedName name="per931_987" localSheetId="12">#REF!</definedName>
    <definedName name="per931_987" localSheetId="16">#REF!</definedName>
    <definedName name="per931_987" localSheetId="18">#REF!</definedName>
    <definedName name="per931_987" localSheetId="19">#REF!</definedName>
    <definedName name="per931_987" localSheetId="20">#REF!</definedName>
    <definedName name="per931_987" localSheetId="21">#REF!</definedName>
    <definedName name="per931_987" localSheetId="22">#REF!</definedName>
    <definedName name="per931_987" localSheetId="24">#REF!</definedName>
    <definedName name="per931_987" localSheetId="25">#REF!</definedName>
    <definedName name="per931_987" localSheetId="37">#REF!</definedName>
    <definedName name="per931_987">#REF!</definedName>
    <definedName name="PFP">[3]PFP!$C$5:$AG$59</definedName>
    <definedName name="PMENU" localSheetId="7">#REF!</definedName>
    <definedName name="PMENU" localSheetId="8">#REF!</definedName>
    <definedName name="PMENU" localSheetId="9">#REF!</definedName>
    <definedName name="PMENU" localSheetId="10">#REF!</definedName>
    <definedName name="PMENU" localSheetId="12">#REF!</definedName>
    <definedName name="PMENU" localSheetId="16">#REF!</definedName>
    <definedName name="PMENU" localSheetId="18">#REF!</definedName>
    <definedName name="PMENU" localSheetId="19">#REF!</definedName>
    <definedName name="PMENU" localSheetId="20">#REF!</definedName>
    <definedName name="PMENU" localSheetId="21">#REF!</definedName>
    <definedName name="PMENU" localSheetId="22">#REF!</definedName>
    <definedName name="PMENU" localSheetId="24">#REF!</definedName>
    <definedName name="PMENU" localSheetId="25">#REF!</definedName>
    <definedName name="PMENU" localSheetId="37">#REF!</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 localSheetId="7">'[22]2003'!#REF!</definedName>
    <definedName name="Prill_Ar_TOT_Lek" localSheetId="8">'[22]2003'!#REF!</definedName>
    <definedName name="Prill_Ar_TOT_Lek" localSheetId="9">'[22]2003'!#REF!</definedName>
    <definedName name="Prill_Ar_TOT_Lek" localSheetId="10">'[22]2003'!#REF!</definedName>
    <definedName name="Prill_Ar_TOT_Lek" localSheetId="12">'[22]2003'!#REF!</definedName>
    <definedName name="Prill_Ar_TOT_Lek" localSheetId="16">'[22]2003'!#REF!</definedName>
    <definedName name="Prill_Ar_TOT_Lek" localSheetId="18">'[22]2003'!#REF!</definedName>
    <definedName name="Prill_Ar_TOT_Lek" localSheetId="19">'[22]2003'!#REF!</definedName>
    <definedName name="Prill_Ar_TOT_Lek" localSheetId="20">'[22]2003'!#REF!</definedName>
    <definedName name="Prill_Ar_TOT_Lek" localSheetId="21">'[22]2003'!#REF!</definedName>
    <definedName name="Prill_Ar_TOT_Lek" localSheetId="22">'[22]2003'!#REF!</definedName>
    <definedName name="Prill_Ar_TOT_Lek" localSheetId="24">'[22]2003'!#REF!</definedName>
    <definedName name="Prill_Ar_TOT_Lek" localSheetId="25">'[22]2003'!#REF!</definedName>
    <definedName name="Prill_Ar_TOT_Lek" localSheetId="37">'[22]2003'!#REF!</definedName>
    <definedName name="Prill_Ar_TOT_Lek">'[22]2003'!#REF!</definedName>
    <definedName name="Prill_Ar_TOT_Valute" localSheetId="7">'[22]2003'!#REF!</definedName>
    <definedName name="Prill_Ar_TOT_Valute" localSheetId="8">'[22]2003'!#REF!</definedName>
    <definedName name="Prill_Ar_TOT_Valute" localSheetId="9">'[22]2003'!#REF!</definedName>
    <definedName name="Prill_Ar_TOT_Valute" localSheetId="10">'[22]2003'!#REF!</definedName>
    <definedName name="Prill_Ar_TOT_Valute" localSheetId="12">'[22]2003'!#REF!</definedName>
    <definedName name="Prill_Ar_TOT_Valute" localSheetId="16">'[22]2003'!#REF!</definedName>
    <definedName name="Prill_Ar_TOT_Valute" localSheetId="18">'[22]2003'!#REF!</definedName>
    <definedName name="Prill_Ar_TOT_Valute" localSheetId="19">'[22]2003'!#REF!</definedName>
    <definedName name="Prill_Ar_TOT_Valute" localSheetId="20">'[22]2003'!#REF!</definedName>
    <definedName name="Prill_Ar_TOT_Valute" localSheetId="21">'[22]2003'!#REF!</definedName>
    <definedName name="Prill_Ar_TOT_Valute" localSheetId="22">'[22]2003'!#REF!</definedName>
    <definedName name="Prill_Ar_TOT_Valute" localSheetId="24">'[22]2003'!#REF!</definedName>
    <definedName name="Prill_Ar_TOT_Valute" localSheetId="25">'[22]2003'!#REF!</definedName>
    <definedName name="Prill_Ar_TOT_Valute" localSheetId="37">'[22]2003'!#REF!</definedName>
    <definedName name="Prill_Ar_TOT_Valute">'[22]2003'!#REF!</definedName>
    <definedName name="print" localSheetId="7">#REF!</definedName>
    <definedName name="print" localSheetId="8">#REF!</definedName>
    <definedName name="print" localSheetId="9">#REF!</definedName>
    <definedName name="print" localSheetId="10">#REF!</definedName>
    <definedName name="print" localSheetId="12">#REF!</definedName>
    <definedName name="print" localSheetId="16">#REF!</definedName>
    <definedName name="print" localSheetId="18">#REF!</definedName>
    <definedName name="print" localSheetId="19">#REF!</definedName>
    <definedName name="print" localSheetId="20">#REF!</definedName>
    <definedName name="print" localSheetId="21">#REF!</definedName>
    <definedName name="print" localSheetId="22">#REF!</definedName>
    <definedName name="print" localSheetId="24">#REF!</definedName>
    <definedName name="print" localSheetId="25">#REF!</definedName>
    <definedName name="print" localSheetId="37">#REF!</definedName>
    <definedName name="print">#REF!</definedName>
    <definedName name="_xlnm.Print_Area" localSheetId="5">'22-Akademia e Shkencave'!$A$1:$E$425</definedName>
    <definedName name="_xlnm.Print_Area" localSheetId="6">'24-KLSH'!$A$1:$F$280</definedName>
    <definedName name="_xlnm.Print_Area" localSheetId="7">#REF!</definedName>
    <definedName name="_xlnm.Print_Area" localSheetId="8">#REF!</definedName>
    <definedName name="_xlnm.Print_Area" localSheetId="9">#REF!</definedName>
    <definedName name="_xlnm.Print_Area" localSheetId="10">'30-Gjykata Kushtetuese'!$A$1:$F$409</definedName>
    <definedName name="_xlnm.Print_Area" localSheetId="11">'31-ATSH'!$A$1:$F$379</definedName>
    <definedName name="_xlnm.Print_Area" localSheetId="12">#REF!</definedName>
    <definedName name="_xlnm.Print_Area" localSheetId="16">#REF!</definedName>
    <definedName name="_xlnm.Print_Area" localSheetId="17">'57-QKK'!$A$1:$E$414</definedName>
    <definedName name="_xlnm.Print_Area" localSheetId="18">'63-03320-ILD'!$A$1:$E$388</definedName>
    <definedName name="_xlnm.Print_Area" localSheetId="19">'63-03330-KPR'!$A$345:$F$379</definedName>
    <definedName name="_xlnm.Print_Area" localSheetId="20">#REF!</definedName>
    <definedName name="_xlnm.Print_Area" localSheetId="21">#REF!</definedName>
    <definedName name="_xlnm.Print_Area" localSheetId="22">#REF!</definedName>
    <definedName name="_xlnm.Print_Area" localSheetId="23">'67-KMSHC'!$A$1:$E$109</definedName>
    <definedName name="_xlnm.Print_Area" localSheetId="24">#REF!</definedName>
    <definedName name="_xlnm.Print_Area" localSheetId="25">#REF!</definedName>
    <definedName name="_xlnm.Print_Area" localSheetId="34">'87-ADISA'!$A$1:$E$306</definedName>
    <definedName name="_xlnm.Print_Area" localSheetId="30">'87-AKD'!$A$1:$E$379</definedName>
    <definedName name="_xlnm.Print_Area" localSheetId="29">'87-APP'!$A$1:$E$124</definedName>
    <definedName name="_xlnm.Print_Area" localSheetId="31">'87-QBD'!$A$1:$E$247</definedName>
    <definedName name="_xlnm.Print_Area" localSheetId="32">'87-QSPA'!$A$1:$E$379</definedName>
    <definedName name="_xlnm.Print_Area" localSheetId="36">'89-KDIMDP'!$A$1:$E$197</definedName>
    <definedName name="_xlnm.Print_Area" localSheetId="37">#REF!</definedName>
    <definedName name="_xlnm.Print_Area" localSheetId="38">'91-KMD'!$A$1:$E$383</definedName>
    <definedName name="_xlnm.Print_Area">#REF!</definedName>
    <definedName name="Print_Area_table10" localSheetId="7">#REF!</definedName>
    <definedName name="Print_Area_table10" localSheetId="8">#REF!</definedName>
    <definedName name="Print_Area_table10" localSheetId="9">#REF!</definedName>
    <definedName name="Print_Area_table10" localSheetId="10">#REF!</definedName>
    <definedName name="Print_Area_table10" localSheetId="12">#REF!</definedName>
    <definedName name="Print_Area_table10" localSheetId="16">#REF!</definedName>
    <definedName name="Print_Area_table10" localSheetId="18">#REF!</definedName>
    <definedName name="Print_Area_table10" localSheetId="19">#REF!</definedName>
    <definedName name="Print_Area_table10" localSheetId="20">#REF!</definedName>
    <definedName name="Print_Area_table10" localSheetId="21">#REF!</definedName>
    <definedName name="Print_Area_table10" localSheetId="22">#REF!</definedName>
    <definedName name="Print_Area_table10" localSheetId="24">#REF!</definedName>
    <definedName name="Print_Area_table10" localSheetId="25">#REF!</definedName>
    <definedName name="Print_Area_table10" localSheetId="37">#REF!</definedName>
    <definedName name="Print_Area_table10">#REF!</definedName>
    <definedName name="_xlnm.Print_Titles">[4]Micro!$A:$C,[4]Micro!$1:$7</definedName>
    <definedName name="PrintThis_Links">[4]Links!$A$1:$F$33</definedName>
    <definedName name="PTE" localSheetId="7">#REF!</definedName>
    <definedName name="PTE" localSheetId="8">#REF!</definedName>
    <definedName name="PTE" localSheetId="9">#REF!</definedName>
    <definedName name="PTE" localSheetId="10">#REF!</definedName>
    <definedName name="PTE" localSheetId="12">#REF!</definedName>
    <definedName name="PTE" localSheetId="16">#REF!</definedName>
    <definedName name="PTE" localSheetId="18">#REF!</definedName>
    <definedName name="PTE" localSheetId="19">#REF!</definedName>
    <definedName name="PTE" localSheetId="20">#REF!</definedName>
    <definedName name="PTE" localSheetId="21">#REF!</definedName>
    <definedName name="PTE" localSheetId="22">#REF!</definedName>
    <definedName name="PTE" localSheetId="24">#REF!</definedName>
    <definedName name="PTE" localSheetId="25">#REF!</definedName>
    <definedName name="PTE" localSheetId="37">#REF!</definedName>
    <definedName name="PTE">#REF!</definedName>
    <definedName name="Qershor_Ar_TOT_Lek" localSheetId="7">'[22]2003'!#REF!</definedName>
    <definedName name="Qershor_Ar_TOT_Lek" localSheetId="8">'[22]2003'!#REF!</definedName>
    <definedName name="Qershor_Ar_TOT_Lek" localSheetId="9">'[22]2003'!#REF!</definedName>
    <definedName name="Qershor_Ar_TOT_Lek" localSheetId="10">'[22]2003'!#REF!</definedName>
    <definedName name="Qershor_Ar_TOT_Lek" localSheetId="12">'[22]2003'!#REF!</definedName>
    <definedName name="Qershor_Ar_TOT_Lek" localSheetId="16">'[22]2003'!#REF!</definedName>
    <definedName name="Qershor_Ar_TOT_Lek" localSheetId="18">'[22]2003'!#REF!</definedName>
    <definedName name="Qershor_Ar_TOT_Lek" localSheetId="19">'[22]2003'!#REF!</definedName>
    <definedName name="Qershor_Ar_TOT_Lek" localSheetId="20">'[22]2003'!#REF!</definedName>
    <definedName name="Qershor_Ar_TOT_Lek" localSheetId="21">'[22]2003'!#REF!</definedName>
    <definedName name="Qershor_Ar_TOT_Lek" localSheetId="22">'[22]2003'!#REF!</definedName>
    <definedName name="Qershor_Ar_TOT_Lek" localSheetId="24">'[22]2003'!#REF!</definedName>
    <definedName name="Qershor_Ar_TOT_Lek" localSheetId="25">'[22]2003'!#REF!</definedName>
    <definedName name="Qershor_Ar_TOT_Lek" localSheetId="37">'[22]2003'!#REF!</definedName>
    <definedName name="Qershor_Ar_TOT_Lek">'[22]2003'!#REF!</definedName>
    <definedName name="Qershor_Ar_TOT_Valute" localSheetId="7">'[22]2003'!#REF!</definedName>
    <definedName name="Qershor_Ar_TOT_Valute" localSheetId="8">'[22]2003'!#REF!</definedName>
    <definedName name="Qershor_Ar_TOT_Valute" localSheetId="9">'[22]2003'!#REF!</definedName>
    <definedName name="Qershor_Ar_TOT_Valute" localSheetId="10">'[22]2003'!#REF!</definedName>
    <definedName name="Qershor_Ar_TOT_Valute" localSheetId="12">'[22]2003'!#REF!</definedName>
    <definedName name="Qershor_Ar_TOT_Valute" localSheetId="16">'[22]2003'!#REF!</definedName>
    <definedName name="Qershor_Ar_TOT_Valute" localSheetId="18">'[22]2003'!#REF!</definedName>
    <definedName name="Qershor_Ar_TOT_Valute" localSheetId="19">'[22]2003'!#REF!</definedName>
    <definedName name="Qershor_Ar_TOT_Valute" localSheetId="20">'[22]2003'!#REF!</definedName>
    <definedName name="Qershor_Ar_TOT_Valute" localSheetId="21">'[22]2003'!#REF!</definedName>
    <definedName name="Qershor_Ar_TOT_Valute" localSheetId="22">'[22]2003'!#REF!</definedName>
    <definedName name="Qershor_Ar_TOT_Valute" localSheetId="24">'[22]2003'!#REF!</definedName>
    <definedName name="Qershor_Ar_TOT_Valute" localSheetId="25">'[22]2003'!#REF!</definedName>
    <definedName name="Qershor_Ar_TOT_Valute" localSheetId="37">'[22]2003'!#REF!</definedName>
    <definedName name="Qershor_Ar_TOT_Valute">'[22]2003'!#REF!</definedName>
    <definedName name="REAL" localSheetId="7">#REF!</definedName>
    <definedName name="REAL" localSheetId="8">#REF!</definedName>
    <definedName name="REAL" localSheetId="9">#REF!</definedName>
    <definedName name="REAL" localSheetId="10">#REF!</definedName>
    <definedName name="REAL" localSheetId="12">#REF!</definedName>
    <definedName name="REAL" localSheetId="16">#REF!</definedName>
    <definedName name="REAL" localSheetId="18">#REF!</definedName>
    <definedName name="REAL" localSheetId="19">#REF!</definedName>
    <definedName name="REAL" localSheetId="20">#REF!</definedName>
    <definedName name="REAL" localSheetId="21">#REF!</definedName>
    <definedName name="REAL" localSheetId="22">#REF!</definedName>
    <definedName name="REAL" localSheetId="24">#REF!</definedName>
    <definedName name="REAL" localSheetId="25">#REF!</definedName>
    <definedName name="REAL" localSheetId="37">#REF!</definedName>
    <definedName name="REAL">#REF!</definedName>
    <definedName name="RED_BOP">[3]RED!$C$2:$AA$54</definedName>
    <definedName name="RED_D">[3]RED!$C$57:$AA$97</definedName>
    <definedName name="RED_DS">[3]RED!$AD$3:$AW$30</definedName>
    <definedName name="RED_TRD">[3]RED!$BC$3:$BF$45</definedName>
    <definedName name="REDBOP" localSheetId="7">#REF!</definedName>
    <definedName name="REDBOP" localSheetId="8">#REF!</definedName>
    <definedName name="REDBOP" localSheetId="9">#REF!</definedName>
    <definedName name="REDBOP" localSheetId="10">#REF!</definedName>
    <definedName name="REDBOP" localSheetId="12">#REF!</definedName>
    <definedName name="REDBOP" localSheetId="16">#REF!</definedName>
    <definedName name="REDBOP" localSheetId="18">#REF!</definedName>
    <definedName name="REDBOP" localSheetId="19">#REF!</definedName>
    <definedName name="REDBOP" localSheetId="20">#REF!</definedName>
    <definedName name="REDBOP" localSheetId="21">#REF!</definedName>
    <definedName name="REDBOP" localSheetId="22">#REF!</definedName>
    <definedName name="REDBOP" localSheetId="24">#REF!</definedName>
    <definedName name="REDBOP" localSheetId="25">#REF!</definedName>
    <definedName name="REDBOP" localSheetId="37">#REF!</definedName>
    <definedName name="REDBOP">#REF!</definedName>
    <definedName name="REDUC" localSheetId="7">#REF!</definedName>
    <definedName name="REDUC" localSheetId="8">#REF!</definedName>
    <definedName name="REDUC" localSheetId="9">#REF!</definedName>
    <definedName name="REDUC" localSheetId="10">#REF!</definedName>
    <definedName name="REDUC" localSheetId="12">#REF!</definedName>
    <definedName name="REDUC" localSheetId="16">#REF!</definedName>
    <definedName name="REDUC" localSheetId="18">#REF!</definedName>
    <definedName name="REDUC" localSheetId="19">#REF!</definedName>
    <definedName name="REDUC" localSheetId="20">#REF!</definedName>
    <definedName name="REDUC" localSheetId="21">#REF!</definedName>
    <definedName name="REDUC" localSheetId="22">#REF!</definedName>
    <definedName name="REDUC" localSheetId="24">#REF!</definedName>
    <definedName name="REDUC" localSheetId="25">#REF!</definedName>
    <definedName name="REDUC" localSheetId="37">#REF!</definedName>
    <definedName name="REDUC">#REF!</definedName>
    <definedName name="REER">[19]Work!$AK$26:$AV$97</definedName>
    <definedName name="REGISTERALL" localSheetId="7">#REF!</definedName>
    <definedName name="REGISTERALL" localSheetId="8">#REF!</definedName>
    <definedName name="REGISTERALL" localSheetId="9">#REF!</definedName>
    <definedName name="REGISTERALL" localSheetId="10">#REF!</definedName>
    <definedName name="REGISTERALL" localSheetId="12">#REF!</definedName>
    <definedName name="REGISTERALL" localSheetId="16">#REF!</definedName>
    <definedName name="REGISTERALL" localSheetId="18">#REF!</definedName>
    <definedName name="REGISTERALL" localSheetId="19">#REF!</definedName>
    <definedName name="REGISTERALL" localSheetId="20">#REF!</definedName>
    <definedName name="REGISTERALL" localSheetId="21">#REF!</definedName>
    <definedName name="REGISTERALL" localSheetId="22">#REF!</definedName>
    <definedName name="REGISTERALL" localSheetId="24">#REF!</definedName>
    <definedName name="REGISTERALL" localSheetId="25">#REF!</definedName>
    <definedName name="REGISTERALL" localSheetId="37">#REF!</definedName>
    <definedName name="REGISTERALL">#REF!</definedName>
    <definedName name="RESDEB" localSheetId="7">#REF!</definedName>
    <definedName name="RESDEB" localSheetId="8">#REF!</definedName>
    <definedName name="RESDEB" localSheetId="9">#REF!</definedName>
    <definedName name="RESDEB" localSheetId="10">#REF!</definedName>
    <definedName name="RESDEB" localSheetId="12">#REF!</definedName>
    <definedName name="RESDEB" localSheetId="16">#REF!</definedName>
    <definedName name="RESDEB" localSheetId="18">#REF!</definedName>
    <definedName name="RESDEB" localSheetId="19">#REF!</definedName>
    <definedName name="RESDEB" localSheetId="20">#REF!</definedName>
    <definedName name="RESDEB" localSheetId="21">#REF!</definedName>
    <definedName name="RESDEB" localSheetId="22">#REF!</definedName>
    <definedName name="RESDEB" localSheetId="24">#REF!</definedName>
    <definedName name="RESDEB" localSheetId="25">#REF!</definedName>
    <definedName name="RESDEB" localSheetId="37">#REF!</definedName>
    <definedName name="RESDEB">#REF!</definedName>
    <definedName name="RESDEBT" localSheetId="7">#REF!</definedName>
    <definedName name="RESDEBT" localSheetId="8">#REF!</definedName>
    <definedName name="RESDEBT" localSheetId="9">#REF!</definedName>
    <definedName name="RESDEBT" localSheetId="10">#REF!</definedName>
    <definedName name="RESDEBT" localSheetId="12">#REF!</definedName>
    <definedName name="RESDEBT" localSheetId="16">#REF!</definedName>
    <definedName name="RESDEBT" localSheetId="18">#REF!</definedName>
    <definedName name="RESDEBT" localSheetId="19">#REF!</definedName>
    <definedName name="RESDEBT" localSheetId="20">#REF!</definedName>
    <definedName name="RESDEBT" localSheetId="21">#REF!</definedName>
    <definedName name="RESDEBT" localSheetId="22">#REF!</definedName>
    <definedName name="RESDEBT" localSheetId="24">#REF!</definedName>
    <definedName name="RESDEBT" localSheetId="25">#REF!</definedName>
    <definedName name="RESDEBT" localSheetId="37">#REF!</definedName>
    <definedName name="RESDEBT">#REF!</definedName>
    <definedName name="revenue">[29]C!$747:$747</definedName>
    <definedName name="Revisions" localSheetId="7">#REF!</definedName>
    <definedName name="Revisions" localSheetId="8">#REF!</definedName>
    <definedName name="Revisions" localSheetId="9">#REF!</definedName>
    <definedName name="Revisions" localSheetId="10">#REF!</definedName>
    <definedName name="Revisions" localSheetId="12">#REF!</definedName>
    <definedName name="Revisions" localSheetId="16">#REF!</definedName>
    <definedName name="Revisions" localSheetId="18">#REF!</definedName>
    <definedName name="Revisions" localSheetId="19">#REF!</definedName>
    <definedName name="Revisions" localSheetId="20">#REF!</definedName>
    <definedName name="Revisions" localSheetId="21">#REF!</definedName>
    <definedName name="Revisions" localSheetId="22">#REF!</definedName>
    <definedName name="Revisions" localSheetId="24">#REF!</definedName>
    <definedName name="Revisions" localSheetId="25">#REF!</definedName>
    <definedName name="Revisions" localSheetId="37">#REF!</definedName>
    <definedName name="Revisions">#REF!</definedName>
    <definedName name="RgFdPartCsource" localSheetId="7">#REF!</definedName>
    <definedName name="RgFdPartCsource" localSheetId="8">#REF!</definedName>
    <definedName name="RgFdPartCsource" localSheetId="9">#REF!</definedName>
    <definedName name="RgFdPartCsource" localSheetId="10">#REF!</definedName>
    <definedName name="RgFdPartCsource" localSheetId="12">#REF!</definedName>
    <definedName name="RgFdPartCsource" localSheetId="16">#REF!</definedName>
    <definedName name="RgFdPartCsource" localSheetId="18">#REF!</definedName>
    <definedName name="RgFdPartCsource" localSheetId="19">#REF!</definedName>
    <definedName name="RgFdPartCsource" localSheetId="20">#REF!</definedName>
    <definedName name="RgFdPartCsource" localSheetId="21">#REF!</definedName>
    <definedName name="RgFdPartCsource" localSheetId="22">#REF!</definedName>
    <definedName name="RgFdPartCsource" localSheetId="24">#REF!</definedName>
    <definedName name="RgFdPartCsource" localSheetId="25">#REF!</definedName>
    <definedName name="RgFdPartCsource" localSheetId="37">#REF!</definedName>
    <definedName name="RgFdPartCsource">#REF!</definedName>
    <definedName name="RgFdPartEseries" localSheetId="7">#REF!</definedName>
    <definedName name="RgFdPartEseries" localSheetId="8">#REF!</definedName>
    <definedName name="RgFdPartEseries" localSheetId="9">#REF!</definedName>
    <definedName name="RgFdPartEseries" localSheetId="10">#REF!</definedName>
    <definedName name="RgFdPartEseries" localSheetId="12">#REF!</definedName>
    <definedName name="RgFdPartEseries" localSheetId="16">#REF!</definedName>
    <definedName name="RgFdPartEseries" localSheetId="18">#REF!</definedName>
    <definedName name="RgFdPartEseries" localSheetId="19">#REF!</definedName>
    <definedName name="RgFdPartEseries" localSheetId="20">#REF!</definedName>
    <definedName name="RgFdPartEseries" localSheetId="21">#REF!</definedName>
    <definedName name="RgFdPartEseries" localSheetId="22">#REF!</definedName>
    <definedName name="RgFdPartEseries" localSheetId="24">#REF!</definedName>
    <definedName name="RgFdPartEseries" localSheetId="25">#REF!</definedName>
    <definedName name="RgFdPartEseries" localSheetId="37">#REF!</definedName>
    <definedName name="RgFdPartEseries">#REF!</definedName>
    <definedName name="RgFdPartEsource" localSheetId="7">#REF!</definedName>
    <definedName name="RgFdPartEsource" localSheetId="8">#REF!</definedName>
    <definedName name="RgFdPartEsource" localSheetId="9">#REF!</definedName>
    <definedName name="RgFdPartEsource" localSheetId="10">#REF!</definedName>
    <definedName name="RgFdPartEsource" localSheetId="12">#REF!</definedName>
    <definedName name="RgFdPartEsource" localSheetId="16">#REF!</definedName>
    <definedName name="RgFdPartEsource" localSheetId="18">#REF!</definedName>
    <definedName name="RgFdPartEsource" localSheetId="19">#REF!</definedName>
    <definedName name="RgFdPartEsource" localSheetId="20">#REF!</definedName>
    <definedName name="RgFdPartEsource" localSheetId="21">#REF!</definedName>
    <definedName name="RgFdPartEsource" localSheetId="22">#REF!</definedName>
    <definedName name="RgFdPartEsource" localSheetId="24">#REF!</definedName>
    <definedName name="RgFdPartEsource" localSheetId="25">#REF!</definedName>
    <definedName name="RgFdPartEsource" localSheetId="37">#REF!</definedName>
    <definedName name="RgFdPartEsource">#REF!</definedName>
    <definedName name="RgFdReptCSeries" localSheetId="7">#REF!</definedName>
    <definedName name="RgFdReptCSeries" localSheetId="8">#REF!</definedName>
    <definedName name="RgFdReptCSeries" localSheetId="9">#REF!</definedName>
    <definedName name="RgFdReptCSeries" localSheetId="10">#REF!</definedName>
    <definedName name="RgFdReptCSeries" localSheetId="12">#REF!</definedName>
    <definedName name="RgFdReptCSeries" localSheetId="16">#REF!</definedName>
    <definedName name="RgFdReptCSeries" localSheetId="18">#REF!</definedName>
    <definedName name="RgFdReptCSeries" localSheetId="19">#REF!</definedName>
    <definedName name="RgFdReptCSeries" localSheetId="20">#REF!</definedName>
    <definedName name="RgFdReptCSeries" localSheetId="21">#REF!</definedName>
    <definedName name="RgFdReptCSeries" localSheetId="22">#REF!</definedName>
    <definedName name="RgFdReptCSeries" localSheetId="24">#REF!</definedName>
    <definedName name="RgFdReptCSeries" localSheetId="25">#REF!</definedName>
    <definedName name="RgFdReptCSeries" localSheetId="37">#REF!</definedName>
    <definedName name="RgFdReptCSeries">#REF!</definedName>
    <definedName name="RgFdReptCsource" localSheetId="7">#REF!</definedName>
    <definedName name="RgFdReptCsource" localSheetId="8">#REF!</definedName>
    <definedName name="RgFdReptCsource" localSheetId="9">#REF!</definedName>
    <definedName name="RgFdReptCsource" localSheetId="10">#REF!</definedName>
    <definedName name="RgFdReptCsource" localSheetId="12">#REF!</definedName>
    <definedName name="RgFdReptCsource" localSheetId="16">#REF!</definedName>
    <definedName name="RgFdReptCsource" localSheetId="18">#REF!</definedName>
    <definedName name="RgFdReptCsource" localSheetId="19">#REF!</definedName>
    <definedName name="RgFdReptCsource" localSheetId="20">#REF!</definedName>
    <definedName name="RgFdReptCsource" localSheetId="21">#REF!</definedName>
    <definedName name="RgFdReptCsource" localSheetId="22">#REF!</definedName>
    <definedName name="RgFdReptCsource" localSheetId="24">#REF!</definedName>
    <definedName name="RgFdReptCsource" localSheetId="25">#REF!</definedName>
    <definedName name="RgFdReptCsource" localSheetId="37">#REF!</definedName>
    <definedName name="RgFdReptCsource">#REF!</definedName>
    <definedName name="RgFdReptEseries" localSheetId="7">#REF!</definedName>
    <definedName name="RgFdReptEseries" localSheetId="8">#REF!</definedName>
    <definedName name="RgFdReptEseries" localSheetId="9">#REF!</definedName>
    <definedName name="RgFdReptEseries" localSheetId="10">#REF!</definedName>
    <definedName name="RgFdReptEseries" localSheetId="12">#REF!</definedName>
    <definedName name="RgFdReptEseries" localSheetId="16">#REF!</definedName>
    <definedName name="RgFdReptEseries" localSheetId="18">#REF!</definedName>
    <definedName name="RgFdReptEseries" localSheetId="19">#REF!</definedName>
    <definedName name="RgFdReptEseries" localSheetId="20">#REF!</definedName>
    <definedName name="RgFdReptEseries" localSheetId="21">#REF!</definedName>
    <definedName name="RgFdReptEseries" localSheetId="22">#REF!</definedName>
    <definedName name="RgFdReptEseries" localSheetId="24">#REF!</definedName>
    <definedName name="RgFdReptEseries" localSheetId="25">#REF!</definedName>
    <definedName name="RgFdReptEseries" localSheetId="37">#REF!</definedName>
    <definedName name="RgFdReptEseries">#REF!</definedName>
    <definedName name="RgFdReptEsource" localSheetId="7">#REF!</definedName>
    <definedName name="RgFdReptEsource" localSheetId="8">#REF!</definedName>
    <definedName name="RgFdReptEsource" localSheetId="9">#REF!</definedName>
    <definedName name="RgFdReptEsource" localSheetId="10">#REF!</definedName>
    <definedName name="RgFdReptEsource" localSheetId="12">#REF!</definedName>
    <definedName name="RgFdReptEsource" localSheetId="16">#REF!</definedName>
    <definedName name="RgFdReptEsource" localSheetId="18">#REF!</definedName>
    <definedName name="RgFdReptEsource" localSheetId="19">#REF!</definedName>
    <definedName name="RgFdReptEsource" localSheetId="20">#REF!</definedName>
    <definedName name="RgFdReptEsource" localSheetId="21">#REF!</definedName>
    <definedName name="RgFdReptEsource" localSheetId="22">#REF!</definedName>
    <definedName name="RgFdReptEsource" localSheetId="24">#REF!</definedName>
    <definedName name="RgFdReptEsource" localSheetId="25">#REF!</definedName>
    <definedName name="RgFdReptEsource" localSheetId="37">#REF!</definedName>
    <definedName name="RgFdReptEsource">#REF!</definedName>
    <definedName name="RgFdSAMethod" localSheetId="7">#REF!</definedName>
    <definedName name="RgFdSAMethod" localSheetId="8">#REF!</definedName>
    <definedName name="RgFdSAMethod" localSheetId="9">#REF!</definedName>
    <definedName name="RgFdSAMethod" localSheetId="10">#REF!</definedName>
    <definedName name="RgFdSAMethod" localSheetId="12">#REF!</definedName>
    <definedName name="RgFdSAMethod" localSheetId="16">#REF!</definedName>
    <definedName name="RgFdSAMethod" localSheetId="18">#REF!</definedName>
    <definedName name="RgFdSAMethod" localSheetId="19">#REF!</definedName>
    <definedName name="RgFdSAMethod" localSheetId="20">#REF!</definedName>
    <definedName name="RgFdSAMethod" localSheetId="21">#REF!</definedName>
    <definedName name="RgFdSAMethod" localSheetId="22">#REF!</definedName>
    <definedName name="RgFdSAMethod" localSheetId="24">#REF!</definedName>
    <definedName name="RgFdSAMethod" localSheetId="25">#REF!</definedName>
    <definedName name="RgFdSAMethod" localSheetId="37">#REF!</definedName>
    <definedName name="RgFdSAMethod">#REF!</definedName>
    <definedName name="RgFdTbBper" localSheetId="7">#REF!</definedName>
    <definedName name="RgFdTbBper" localSheetId="8">#REF!</definedName>
    <definedName name="RgFdTbBper" localSheetId="9">#REF!</definedName>
    <definedName name="RgFdTbBper" localSheetId="10">#REF!</definedName>
    <definedName name="RgFdTbBper" localSheetId="12">#REF!</definedName>
    <definedName name="RgFdTbBper" localSheetId="16">#REF!</definedName>
    <definedName name="RgFdTbBper" localSheetId="18">#REF!</definedName>
    <definedName name="RgFdTbBper" localSheetId="19">#REF!</definedName>
    <definedName name="RgFdTbBper" localSheetId="20">#REF!</definedName>
    <definedName name="RgFdTbBper" localSheetId="21">#REF!</definedName>
    <definedName name="RgFdTbBper" localSheetId="22">#REF!</definedName>
    <definedName name="RgFdTbBper" localSheetId="24">#REF!</definedName>
    <definedName name="RgFdTbBper" localSheetId="25">#REF!</definedName>
    <definedName name="RgFdTbBper" localSheetId="37">#REF!</definedName>
    <definedName name="RgFdTbBper">#REF!</definedName>
    <definedName name="RgFdTbCreate" localSheetId="7">#REF!</definedName>
    <definedName name="RgFdTbCreate" localSheetId="8">#REF!</definedName>
    <definedName name="RgFdTbCreate" localSheetId="9">#REF!</definedName>
    <definedName name="RgFdTbCreate" localSheetId="10">#REF!</definedName>
    <definedName name="RgFdTbCreate" localSheetId="12">#REF!</definedName>
    <definedName name="RgFdTbCreate" localSheetId="16">#REF!</definedName>
    <definedName name="RgFdTbCreate" localSheetId="18">#REF!</definedName>
    <definedName name="RgFdTbCreate" localSheetId="19">#REF!</definedName>
    <definedName name="RgFdTbCreate" localSheetId="20">#REF!</definedName>
    <definedName name="RgFdTbCreate" localSheetId="21">#REF!</definedName>
    <definedName name="RgFdTbCreate" localSheetId="22">#REF!</definedName>
    <definedName name="RgFdTbCreate" localSheetId="24">#REF!</definedName>
    <definedName name="RgFdTbCreate" localSheetId="25">#REF!</definedName>
    <definedName name="RgFdTbCreate" localSheetId="37">#REF!</definedName>
    <definedName name="RgFdTbCreate">#REF!</definedName>
    <definedName name="RgFdTbEper" localSheetId="7">#REF!</definedName>
    <definedName name="RgFdTbEper" localSheetId="8">#REF!</definedName>
    <definedName name="RgFdTbEper" localSheetId="9">#REF!</definedName>
    <definedName name="RgFdTbEper" localSheetId="10">#REF!</definedName>
    <definedName name="RgFdTbEper" localSheetId="12">#REF!</definedName>
    <definedName name="RgFdTbEper" localSheetId="16">#REF!</definedName>
    <definedName name="RgFdTbEper" localSheetId="18">#REF!</definedName>
    <definedName name="RgFdTbEper" localSheetId="19">#REF!</definedName>
    <definedName name="RgFdTbEper" localSheetId="20">#REF!</definedName>
    <definedName name="RgFdTbEper" localSheetId="21">#REF!</definedName>
    <definedName name="RgFdTbEper" localSheetId="22">#REF!</definedName>
    <definedName name="RgFdTbEper" localSheetId="24">#REF!</definedName>
    <definedName name="RgFdTbEper" localSheetId="25">#REF!</definedName>
    <definedName name="RgFdTbEper" localSheetId="37">#REF!</definedName>
    <definedName name="RgFdTbEper">#REF!</definedName>
    <definedName name="RGFdTbFoot" localSheetId="7">#REF!</definedName>
    <definedName name="RGFdTbFoot" localSheetId="8">#REF!</definedName>
    <definedName name="RGFdTbFoot" localSheetId="9">#REF!</definedName>
    <definedName name="RGFdTbFoot" localSheetId="10">#REF!</definedName>
    <definedName name="RGFdTbFoot" localSheetId="12">#REF!</definedName>
    <definedName name="RGFdTbFoot" localSheetId="16">#REF!</definedName>
    <definedName name="RGFdTbFoot" localSheetId="18">#REF!</definedName>
    <definedName name="RGFdTbFoot" localSheetId="19">#REF!</definedName>
    <definedName name="RGFdTbFoot" localSheetId="20">#REF!</definedName>
    <definedName name="RGFdTbFoot" localSheetId="21">#REF!</definedName>
    <definedName name="RGFdTbFoot" localSheetId="22">#REF!</definedName>
    <definedName name="RGFdTbFoot" localSheetId="24">#REF!</definedName>
    <definedName name="RGFdTbFoot" localSheetId="25">#REF!</definedName>
    <definedName name="RGFdTbFoot" localSheetId="37">#REF!</definedName>
    <definedName name="RGFdTbFoot">#REF!</definedName>
    <definedName name="RgFdTbFreq" localSheetId="7">#REF!</definedName>
    <definedName name="RgFdTbFreq" localSheetId="8">#REF!</definedName>
    <definedName name="RgFdTbFreq" localSheetId="9">#REF!</definedName>
    <definedName name="RgFdTbFreq" localSheetId="10">#REF!</definedName>
    <definedName name="RgFdTbFreq" localSheetId="12">#REF!</definedName>
    <definedName name="RgFdTbFreq" localSheetId="16">#REF!</definedName>
    <definedName name="RgFdTbFreq" localSheetId="18">#REF!</definedName>
    <definedName name="RgFdTbFreq" localSheetId="19">#REF!</definedName>
    <definedName name="RgFdTbFreq" localSheetId="20">#REF!</definedName>
    <definedName name="RgFdTbFreq" localSheetId="21">#REF!</definedName>
    <definedName name="RgFdTbFreq" localSheetId="22">#REF!</definedName>
    <definedName name="RgFdTbFreq" localSheetId="24">#REF!</definedName>
    <definedName name="RgFdTbFreq" localSheetId="25">#REF!</definedName>
    <definedName name="RgFdTbFreq" localSheetId="37">#REF!</definedName>
    <definedName name="RgFdTbFreq">#REF!</definedName>
    <definedName name="RgFdTbFreqVal" localSheetId="7">#REF!</definedName>
    <definedName name="RgFdTbFreqVal" localSheetId="8">#REF!</definedName>
    <definedName name="RgFdTbFreqVal" localSheetId="9">#REF!</definedName>
    <definedName name="RgFdTbFreqVal" localSheetId="10">#REF!</definedName>
    <definedName name="RgFdTbFreqVal" localSheetId="12">#REF!</definedName>
    <definedName name="RgFdTbFreqVal" localSheetId="16">#REF!</definedName>
    <definedName name="RgFdTbFreqVal" localSheetId="18">#REF!</definedName>
    <definedName name="RgFdTbFreqVal" localSheetId="19">#REF!</definedName>
    <definedName name="RgFdTbFreqVal" localSheetId="20">#REF!</definedName>
    <definedName name="RgFdTbFreqVal" localSheetId="21">#REF!</definedName>
    <definedName name="RgFdTbFreqVal" localSheetId="22">#REF!</definedName>
    <definedName name="RgFdTbFreqVal" localSheetId="24">#REF!</definedName>
    <definedName name="RgFdTbFreqVal" localSheetId="25">#REF!</definedName>
    <definedName name="RgFdTbFreqVal" localSheetId="37">#REF!</definedName>
    <definedName name="RgFdTbFreqVal">#REF!</definedName>
    <definedName name="RgFdTbSendto" localSheetId="7">#REF!</definedName>
    <definedName name="RgFdTbSendto" localSheetId="8">#REF!</definedName>
    <definedName name="RgFdTbSendto" localSheetId="9">#REF!</definedName>
    <definedName name="RgFdTbSendto" localSheetId="10">#REF!</definedName>
    <definedName name="RgFdTbSendto" localSheetId="12">#REF!</definedName>
    <definedName name="RgFdTbSendto" localSheetId="16">#REF!</definedName>
    <definedName name="RgFdTbSendto" localSheetId="18">#REF!</definedName>
    <definedName name="RgFdTbSendto" localSheetId="19">#REF!</definedName>
    <definedName name="RgFdTbSendto" localSheetId="20">#REF!</definedName>
    <definedName name="RgFdTbSendto" localSheetId="21">#REF!</definedName>
    <definedName name="RgFdTbSendto" localSheetId="22">#REF!</definedName>
    <definedName name="RgFdTbSendto" localSheetId="24">#REF!</definedName>
    <definedName name="RgFdTbSendto" localSheetId="25">#REF!</definedName>
    <definedName name="RgFdTbSendto" localSheetId="37">#REF!</definedName>
    <definedName name="RgFdTbSendto">#REF!</definedName>
    <definedName name="RgFdWgtMethod" localSheetId="7">#REF!</definedName>
    <definedName name="RgFdWgtMethod" localSheetId="8">#REF!</definedName>
    <definedName name="RgFdWgtMethod" localSheetId="9">#REF!</definedName>
    <definedName name="RgFdWgtMethod" localSheetId="10">#REF!</definedName>
    <definedName name="RgFdWgtMethod" localSheetId="12">#REF!</definedName>
    <definedName name="RgFdWgtMethod" localSheetId="16">#REF!</definedName>
    <definedName name="RgFdWgtMethod" localSheetId="18">#REF!</definedName>
    <definedName name="RgFdWgtMethod" localSheetId="19">#REF!</definedName>
    <definedName name="RgFdWgtMethod" localSheetId="20">#REF!</definedName>
    <definedName name="RgFdWgtMethod" localSheetId="21">#REF!</definedName>
    <definedName name="RgFdWgtMethod" localSheetId="22">#REF!</definedName>
    <definedName name="RgFdWgtMethod" localSheetId="24">#REF!</definedName>
    <definedName name="RgFdWgtMethod" localSheetId="25">#REF!</definedName>
    <definedName name="RgFdWgtMethod" localSheetId="37">#REF!</definedName>
    <definedName name="RgFdWgtMethod">#REF!</definedName>
    <definedName name="right" localSheetId="7">#REF!</definedName>
    <definedName name="right" localSheetId="8">#REF!</definedName>
    <definedName name="right" localSheetId="9">#REF!</definedName>
    <definedName name="right" localSheetId="10">#REF!</definedName>
    <definedName name="right" localSheetId="12">#REF!</definedName>
    <definedName name="right" localSheetId="16">#REF!</definedName>
    <definedName name="right" localSheetId="18">#REF!</definedName>
    <definedName name="right" localSheetId="19">#REF!</definedName>
    <definedName name="right" localSheetId="20">#REF!</definedName>
    <definedName name="right" localSheetId="21">#REF!</definedName>
    <definedName name="right" localSheetId="22">#REF!</definedName>
    <definedName name="right" localSheetId="24">#REF!</definedName>
    <definedName name="right" localSheetId="25">#REF!</definedName>
    <definedName name="right" localSheetId="37">#REF!</definedName>
    <definedName name="right">#REF!</definedName>
    <definedName name="rngBefore">[30]Main!$AB$26</definedName>
    <definedName name="rngDepartmentDrive">[30]Main!$AB$23</definedName>
    <definedName name="rngEMailAddress">[30]Main!$AB$20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[30]Main!$AB$27</definedName>
    <definedName name="rngQuestChecked">[4]ErrCheck!$A$3</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localSheetId="10" hidden="1">{"Main Economic Indicators",#N/A,FALSE,"C"}</definedName>
    <definedName name="rtre" localSheetId="12" hidden="1">{"Main Economic Indicators",#N/A,FALSE,"C"}</definedName>
    <definedName name="rtre" localSheetId="16"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4" hidden="1">{"Main Economic Indicators",#N/A,FALSE,"C"}</definedName>
    <definedName name="rtre" localSheetId="25" hidden="1">{"Main Economic Indicators",#N/A,FALSE,"C"}</definedName>
    <definedName name="rtre" localSheetId="37" hidden="1">{"Main Economic Indicators",#N/A,FALSE,"C"}</definedName>
    <definedName name="rtre" hidden="1">{"Main Economic Indicators",#N/A,FALSE,"C"}</definedName>
    <definedName name="Rwvu.Print." hidden="1">#N/A</definedName>
    <definedName name="rxrate">[19]Work!$DB$1:$DU$97</definedName>
    <definedName name="s" localSheetId="7">#REF!</definedName>
    <definedName name="s" localSheetId="8">#REF!</definedName>
    <definedName name="s" localSheetId="9">#REF!</definedName>
    <definedName name="s" localSheetId="10">#REF!</definedName>
    <definedName name="s" localSheetId="12">#REF!</definedName>
    <definedName name="s" localSheetId="16">#REF!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4">#REF!</definedName>
    <definedName name="s" localSheetId="25">#REF!</definedName>
    <definedName name="s" localSheetId="37">#REF!</definedName>
    <definedName name="s">#REF!</definedName>
    <definedName name="SAR" localSheetId="7">#REF!</definedName>
    <definedName name="SAR" localSheetId="8">#REF!</definedName>
    <definedName name="SAR" localSheetId="9">#REF!</definedName>
    <definedName name="SAR" localSheetId="10">#REF!</definedName>
    <definedName name="SAR" localSheetId="12">#REF!</definedName>
    <definedName name="SAR" localSheetId="16">#REF!</definedName>
    <definedName name="SAR" localSheetId="18">#REF!</definedName>
    <definedName name="SAR" localSheetId="19">#REF!</definedName>
    <definedName name="SAR" localSheetId="20">#REF!</definedName>
    <definedName name="SAR" localSheetId="21">#REF!</definedName>
    <definedName name="SAR" localSheetId="22">#REF!</definedName>
    <definedName name="SAR" localSheetId="24">#REF!</definedName>
    <definedName name="SAR" localSheetId="25">#REF!</definedName>
    <definedName name="SAR" localSheetId="37">#REF!</definedName>
    <definedName name="SAR">#REF!</definedName>
    <definedName name="SECTORS" localSheetId="7">#REF!</definedName>
    <definedName name="SECTORS" localSheetId="8">#REF!</definedName>
    <definedName name="SECTORS" localSheetId="9">#REF!</definedName>
    <definedName name="SECTORS" localSheetId="10">#REF!</definedName>
    <definedName name="SECTORS" localSheetId="12">#REF!</definedName>
    <definedName name="SECTORS" localSheetId="16">#REF!</definedName>
    <definedName name="SECTORS" localSheetId="18">#REF!</definedName>
    <definedName name="SECTORS" localSheetId="19">#REF!</definedName>
    <definedName name="SECTORS" localSheetId="20">#REF!</definedName>
    <definedName name="SECTORS" localSheetId="21">#REF!</definedName>
    <definedName name="SECTORS" localSheetId="22">#REF!</definedName>
    <definedName name="SECTORS" localSheetId="24">#REF!</definedName>
    <definedName name="SECTORS" localSheetId="25">#REF!</definedName>
    <definedName name="SECTORS" localSheetId="37">#REF!</definedName>
    <definedName name="SECTORS">#REF!</definedName>
    <definedName name="SEK" localSheetId="7">#REF!</definedName>
    <definedName name="SEK" localSheetId="8">#REF!</definedName>
    <definedName name="SEK" localSheetId="9">#REF!</definedName>
    <definedName name="SEK" localSheetId="10">#REF!</definedName>
    <definedName name="SEK" localSheetId="12">#REF!</definedName>
    <definedName name="SEK" localSheetId="16">#REF!</definedName>
    <definedName name="SEK" localSheetId="18">#REF!</definedName>
    <definedName name="SEK" localSheetId="19">#REF!</definedName>
    <definedName name="SEK" localSheetId="20">#REF!</definedName>
    <definedName name="SEK" localSheetId="21">#REF!</definedName>
    <definedName name="SEK" localSheetId="22">#REF!</definedName>
    <definedName name="SEK" localSheetId="24">#REF!</definedName>
    <definedName name="SEK" localSheetId="25">#REF!</definedName>
    <definedName name="SEK" localSheetId="37">#REF!</definedName>
    <definedName name="SEK">#REF!</definedName>
    <definedName name="sencount" hidden="1">2</definedName>
    <definedName name="SERVICE" localSheetId="7">#REF!</definedName>
    <definedName name="SERVICE" localSheetId="8">#REF!</definedName>
    <definedName name="SERVICE" localSheetId="9">#REF!</definedName>
    <definedName name="SERVICE" localSheetId="10">#REF!</definedName>
    <definedName name="SERVICE" localSheetId="12">#REF!</definedName>
    <definedName name="SERVICE" localSheetId="16">#REF!</definedName>
    <definedName name="SERVICE" localSheetId="18">#REF!</definedName>
    <definedName name="SERVICE" localSheetId="19">#REF!</definedName>
    <definedName name="SERVICE" localSheetId="20">#REF!</definedName>
    <definedName name="SERVICE" localSheetId="21">#REF!</definedName>
    <definedName name="SERVICE" localSheetId="22">#REF!</definedName>
    <definedName name="SERVICE" localSheetId="24">#REF!</definedName>
    <definedName name="SERVICE" localSheetId="25">#REF!</definedName>
    <definedName name="SERVICE" localSheetId="37">#REF!</definedName>
    <definedName name="SERVICE">#REF!</definedName>
    <definedName name="Shkurt_Ar_TOT_Lek" localSheetId="7">'[22]2003'!#REF!</definedName>
    <definedName name="Shkurt_Ar_TOT_Lek" localSheetId="8">'[22]2003'!#REF!</definedName>
    <definedName name="Shkurt_Ar_TOT_Lek" localSheetId="9">'[22]2003'!#REF!</definedName>
    <definedName name="Shkurt_Ar_TOT_Lek" localSheetId="10">'[22]2003'!#REF!</definedName>
    <definedName name="Shkurt_Ar_TOT_Lek" localSheetId="12">'[22]2003'!#REF!</definedName>
    <definedName name="Shkurt_Ar_TOT_Lek" localSheetId="16">'[22]2003'!#REF!</definedName>
    <definedName name="Shkurt_Ar_TOT_Lek" localSheetId="18">'[22]2003'!#REF!</definedName>
    <definedName name="Shkurt_Ar_TOT_Lek" localSheetId="19">'[22]2003'!#REF!</definedName>
    <definedName name="Shkurt_Ar_TOT_Lek" localSheetId="20">'[22]2003'!#REF!</definedName>
    <definedName name="Shkurt_Ar_TOT_Lek" localSheetId="21">'[22]2003'!#REF!</definedName>
    <definedName name="Shkurt_Ar_TOT_Lek" localSheetId="22">'[22]2003'!#REF!</definedName>
    <definedName name="Shkurt_Ar_TOT_Lek" localSheetId="24">'[22]2003'!#REF!</definedName>
    <definedName name="Shkurt_Ar_TOT_Lek" localSheetId="25">'[22]2003'!#REF!</definedName>
    <definedName name="Shkurt_Ar_TOT_Lek" localSheetId="37">'[22]2003'!#REF!</definedName>
    <definedName name="Shkurt_Ar_TOT_Lek">'[22]2003'!#REF!</definedName>
    <definedName name="Shkurt_Ar_TOT_Valute" localSheetId="7">'[22]2003'!#REF!</definedName>
    <definedName name="Shkurt_Ar_TOT_Valute" localSheetId="8">'[22]2003'!#REF!</definedName>
    <definedName name="Shkurt_Ar_TOT_Valute" localSheetId="9">'[22]2003'!#REF!</definedName>
    <definedName name="Shkurt_Ar_TOT_Valute" localSheetId="10">'[22]2003'!#REF!</definedName>
    <definedName name="Shkurt_Ar_TOT_Valute" localSheetId="12">'[22]2003'!#REF!</definedName>
    <definedName name="Shkurt_Ar_TOT_Valute" localSheetId="16">'[22]2003'!#REF!</definedName>
    <definedName name="Shkurt_Ar_TOT_Valute" localSheetId="18">'[22]2003'!#REF!</definedName>
    <definedName name="Shkurt_Ar_TOT_Valute" localSheetId="19">'[22]2003'!#REF!</definedName>
    <definedName name="Shkurt_Ar_TOT_Valute" localSheetId="20">'[22]2003'!#REF!</definedName>
    <definedName name="Shkurt_Ar_TOT_Valute" localSheetId="21">'[22]2003'!#REF!</definedName>
    <definedName name="Shkurt_Ar_TOT_Valute" localSheetId="22">'[22]2003'!#REF!</definedName>
    <definedName name="Shkurt_Ar_TOT_Valute" localSheetId="24">'[22]2003'!#REF!</definedName>
    <definedName name="Shkurt_Ar_TOT_Valute" localSheetId="25">'[22]2003'!#REF!</definedName>
    <definedName name="Shkurt_Ar_TOT_Valute" localSheetId="37">'[22]2003'!#REF!</definedName>
    <definedName name="Shkurt_Ar_TOT_Valute">'[22]2003'!#REF!</definedName>
    <definedName name="Shtator_Ar_TOT_Lek" localSheetId="7">'[22]2003'!#REF!</definedName>
    <definedName name="Shtator_Ar_TOT_Lek" localSheetId="8">'[22]2003'!#REF!</definedName>
    <definedName name="Shtator_Ar_TOT_Lek" localSheetId="9">'[22]2003'!#REF!</definedName>
    <definedName name="Shtator_Ar_TOT_Lek" localSheetId="10">'[22]2003'!#REF!</definedName>
    <definedName name="Shtator_Ar_TOT_Lek" localSheetId="12">'[22]2003'!#REF!</definedName>
    <definedName name="Shtator_Ar_TOT_Lek" localSheetId="16">'[22]2003'!#REF!</definedName>
    <definedName name="Shtator_Ar_TOT_Lek" localSheetId="18">'[22]2003'!#REF!</definedName>
    <definedName name="Shtator_Ar_TOT_Lek" localSheetId="19">'[22]2003'!#REF!</definedName>
    <definedName name="Shtator_Ar_TOT_Lek" localSheetId="20">'[22]2003'!#REF!</definedName>
    <definedName name="Shtator_Ar_TOT_Lek" localSheetId="21">'[22]2003'!#REF!</definedName>
    <definedName name="Shtator_Ar_TOT_Lek" localSheetId="22">'[22]2003'!#REF!</definedName>
    <definedName name="Shtator_Ar_TOT_Lek" localSheetId="24">'[22]2003'!#REF!</definedName>
    <definedName name="Shtator_Ar_TOT_Lek" localSheetId="25">'[22]2003'!#REF!</definedName>
    <definedName name="Shtator_Ar_TOT_Lek" localSheetId="37">'[22]2003'!#REF!</definedName>
    <definedName name="Shtator_Ar_TOT_Lek">'[22]2003'!#REF!</definedName>
    <definedName name="Shtator_Ar_TOT_Valute" localSheetId="7">'[22]2003'!#REF!</definedName>
    <definedName name="Shtator_Ar_TOT_Valute" localSheetId="8">'[22]2003'!#REF!</definedName>
    <definedName name="Shtator_Ar_TOT_Valute" localSheetId="9">'[22]2003'!#REF!</definedName>
    <definedName name="Shtator_Ar_TOT_Valute" localSheetId="10">'[22]2003'!#REF!</definedName>
    <definedName name="Shtator_Ar_TOT_Valute" localSheetId="12">'[22]2003'!#REF!</definedName>
    <definedName name="Shtator_Ar_TOT_Valute" localSheetId="16">'[22]2003'!#REF!</definedName>
    <definedName name="Shtator_Ar_TOT_Valute" localSheetId="18">'[22]2003'!#REF!</definedName>
    <definedName name="Shtator_Ar_TOT_Valute" localSheetId="19">'[22]2003'!#REF!</definedName>
    <definedName name="Shtator_Ar_TOT_Valute" localSheetId="20">'[22]2003'!#REF!</definedName>
    <definedName name="Shtator_Ar_TOT_Valute" localSheetId="21">'[22]2003'!#REF!</definedName>
    <definedName name="Shtator_Ar_TOT_Valute" localSheetId="22">'[22]2003'!#REF!</definedName>
    <definedName name="Shtator_Ar_TOT_Valute" localSheetId="24">'[22]2003'!#REF!</definedName>
    <definedName name="Shtator_Ar_TOT_Valute" localSheetId="25">'[22]2003'!#REF!</definedName>
    <definedName name="Shtator_Ar_TOT_Valute" localSheetId="37">'[22]2003'!#REF!</definedName>
    <definedName name="Shtator_Ar_TOT_Valute">'[22]2003'!#REF!</definedName>
    <definedName name="spakkkkkk" localSheetId="7">#REF!</definedName>
    <definedName name="spakkkkkk" localSheetId="8">#REF!</definedName>
    <definedName name="spakkkkkk" localSheetId="9">#REF!</definedName>
    <definedName name="spakkkkkk" localSheetId="10">#REF!</definedName>
    <definedName name="spakkkkkk" localSheetId="12">#REF!</definedName>
    <definedName name="spakkkkkk" localSheetId="16">#REF!</definedName>
    <definedName name="spakkkkkk" localSheetId="18">#REF!</definedName>
    <definedName name="spakkkkkk" localSheetId="19">#REF!</definedName>
    <definedName name="spakkkkkk" localSheetId="20">#REF!</definedName>
    <definedName name="spakkkkkk" localSheetId="21">#REF!</definedName>
    <definedName name="spakkkkkk" localSheetId="22">#REF!</definedName>
    <definedName name="spakkkkkk" localSheetId="24">#REF!</definedName>
    <definedName name="spakkkkkk" localSheetId="25">#REF!</definedName>
    <definedName name="spakkkkkk">#REF!</definedName>
    <definedName name="STOP" localSheetId="7">#REF!</definedName>
    <definedName name="STOP" localSheetId="8">#REF!</definedName>
    <definedName name="STOP" localSheetId="9">#REF!</definedName>
    <definedName name="STOP" localSheetId="10">#REF!</definedName>
    <definedName name="STOP" localSheetId="12">#REF!</definedName>
    <definedName name="STOP" localSheetId="16">#REF!</definedName>
    <definedName name="STOP" localSheetId="18">#REF!</definedName>
    <definedName name="STOP" localSheetId="19">#REF!</definedName>
    <definedName name="STOP" localSheetId="20">#REF!</definedName>
    <definedName name="STOP" localSheetId="21">#REF!</definedName>
    <definedName name="STOP" localSheetId="22">#REF!</definedName>
    <definedName name="STOP" localSheetId="24">#REF!</definedName>
    <definedName name="STOP" localSheetId="25">#REF!</definedName>
    <definedName name="STOP" localSheetId="37">#REF!</definedName>
    <definedName name="STOP">#REF!</definedName>
    <definedName name="sum">[3]BoP!$G$174:$AR$216</definedName>
    <definedName name="SUMMARY1" localSheetId="7">#REF!</definedName>
    <definedName name="SUMMARY1" localSheetId="8">#REF!</definedName>
    <definedName name="SUMMARY1" localSheetId="9">#REF!</definedName>
    <definedName name="SUMMARY1" localSheetId="10">#REF!</definedName>
    <definedName name="SUMMARY1" localSheetId="12">#REF!</definedName>
    <definedName name="SUMMARY1" localSheetId="16">#REF!</definedName>
    <definedName name="SUMMARY1" localSheetId="18">#REF!</definedName>
    <definedName name="SUMMARY1" localSheetId="19">#REF!</definedName>
    <definedName name="SUMMARY1" localSheetId="20">#REF!</definedName>
    <definedName name="SUMMARY1" localSheetId="21">#REF!</definedName>
    <definedName name="SUMMARY1" localSheetId="22">#REF!</definedName>
    <definedName name="SUMMARY1" localSheetId="24">#REF!</definedName>
    <definedName name="SUMMARY1" localSheetId="25">#REF!</definedName>
    <definedName name="SUMMARY1" localSheetId="37">#REF!</definedName>
    <definedName name="SUMMARY1">#REF!</definedName>
    <definedName name="SUMMARY2" localSheetId="7">#REF!</definedName>
    <definedName name="SUMMARY2" localSheetId="8">#REF!</definedName>
    <definedName name="SUMMARY2" localSheetId="9">#REF!</definedName>
    <definedName name="SUMMARY2" localSheetId="10">#REF!</definedName>
    <definedName name="SUMMARY2" localSheetId="12">#REF!</definedName>
    <definedName name="SUMMARY2" localSheetId="16">#REF!</definedName>
    <definedName name="SUMMARY2" localSheetId="18">#REF!</definedName>
    <definedName name="SUMMARY2" localSheetId="19">#REF!</definedName>
    <definedName name="SUMMARY2" localSheetId="20">#REF!</definedName>
    <definedName name="SUMMARY2" localSheetId="21">#REF!</definedName>
    <definedName name="SUMMARY2" localSheetId="22">#REF!</definedName>
    <definedName name="SUMMARY2" localSheetId="24">#REF!</definedName>
    <definedName name="SUMMARY2" localSheetId="25">#REF!</definedName>
    <definedName name="SUMMARY2" localSheetId="37">#REF!</definedName>
    <definedName name="SUMMARY2">#REF!</definedName>
    <definedName name="SumSumTbl" localSheetId="7">#REF!</definedName>
    <definedName name="SumSumTbl" localSheetId="8">#REF!</definedName>
    <definedName name="SumSumTbl" localSheetId="9">#REF!</definedName>
    <definedName name="SumSumTbl" localSheetId="10">#REF!</definedName>
    <definedName name="SumSumTbl" localSheetId="12">#REF!</definedName>
    <definedName name="SumSumTbl" localSheetId="16">#REF!</definedName>
    <definedName name="SumSumTbl" localSheetId="18">#REF!</definedName>
    <definedName name="SumSumTbl" localSheetId="19">#REF!</definedName>
    <definedName name="SumSumTbl" localSheetId="20">#REF!</definedName>
    <definedName name="SumSumTbl" localSheetId="21">#REF!</definedName>
    <definedName name="SumSumTbl" localSheetId="22">#REF!</definedName>
    <definedName name="SumSumTbl" localSheetId="24">#REF!</definedName>
    <definedName name="SumSumTbl" localSheetId="25">#REF!</definedName>
    <definedName name="SumSumTbl" localSheetId="37">#REF!</definedName>
    <definedName name="SumSumTbl">#REF!</definedName>
    <definedName name="t_bills">'[19]T-bills2'!$A$1:$J$31</definedName>
    <definedName name="tab17bop" localSheetId="7">#REF!</definedName>
    <definedName name="tab17bop" localSheetId="8">#REF!</definedName>
    <definedName name="tab17bop" localSheetId="9">#REF!</definedName>
    <definedName name="tab17bop" localSheetId="10">#REF!</definedName>
    <definedName name="tab17bop" localSheetId="12">#REF!</definedName>
    <definedName name="tab17bop" localSheetId="16">#REF!</definedName>
    <definedName name="tab17bop" localSheetId="18">#REF!</definedName>
    <definedName name="tab17bop" localSheetId="19">#REF!</definedName>
    <definedName name="tab17bop" localSheetId="20">#REF!</definedName>
    <definedName name="tab17bop" localSheetId="21">#REF!</definedName>
    <definedName name="tab17bop" localSheetId="22">#REF!</definedName>
    <definedName name="tab17bop" localSheetId="24">#REF!</definedName>
    <definedName name="tab17bop" localSheetId="25">#REF!</definedName>
    <definedName name="tab17bop" localSheetId="37">#REF!</definedName>
    <definedName name="tab17bop">#REF!</definedName>
    <definedName name="Tabel" localSheetId="7">[31]Tregues!$A$1:$J$50</definedName>
    <definedName name="Tabel" localSheetId="8">[31]Tregues!$A$1:$J$50</definedName>
    <definedName name="Tabel" localSheetId="9">[31]Tregues!$A$1:$J$50</definedName>
    <definedName name="Tabel" localSheetId="10">[31]Tregues!$A$1:$J$50</definedName>
    <definedName name="Tabel" localSheetId="12">[31]Tregues!$A$1:$J$50</definedName>
    <definedName name="Tabel" localSheetId="16">[31]Tregues!$A$1:$J$50</definedName>
    <definedName name="Tabel" localSheetId="18">[31]Tregues!$A$1:$J$50</definedName>
    <definedName name="Tabel" localSheetId="19">[31]Tregues!$A$1:$J$50</definedName>
    <definedName name="Tabel" localSheetId="20">[31]Tregues!$A$1:$J$50</definedName>
    <definedName name="Tabel" localSheetId="21">[31]Tregues!$A$1:$J$50</definedName>
    <definedName name="Tabel" localSheetId="22">[31]Tregues!$A$1:$J$50</definedName>
    <definedName name="Tabel" localSheetId="24">[31]Tregues!$A$1:$J$50</definedName>
    <definedName name="Tabel" localSheetId="25">[31]Tregues!$A$1:$J$50</definedName>
    <definedName name="Tabel" localSheetId="37">[31]Tregues!$A$1:$J$50</definedName>
    <definedName name="Tabel">[32]Tregues!$A$1:$J$50</definedName>
    <definedName name="Table_2._Country_X___Public_Sector_Financing_1" localSheetId="7">#REF!</definedName>
    <definedName name="Table_2._Country_X___Public_Sector_Financing_1" localSheetId="8">#REF!</definedName>
    <definedName name="Table_2._Country_X___Public_Sector_Financing_1" localSheetId="9">#REF!</definedName>
    <definedName name="Table_2._Country_X___Public_Sector_Financing_1" localSheetId="10">#REF!</definedName>
    <definedName name="Table_2._Country_X___Public_Sector_Financing_1" localSheetId="12">#REF!</definedName>
    <definedName name="Table_2._Country_X___Public_Sector_Financing_1" localSheetId="1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1">#REF!</definedName>
    <definedName name="Table_2._Country_X___Public_Sector_Financing_1" localSheetId="22">#REF!</definedName>
    <definedName name="Table_2._Country_X___Public_Sector_Financing_1" localSheetId="24">#REF!</definedName>
    <definedName name="Table_2._Country_X___Public_Sector_Financing_1" localSheetId="25">#REF!</definedName>
    <definedName name="Table_2._Country_X___Public_Sector_Financing_1" localSheetId="37">#REF!</definedName>
    <definedName name="Table_2._Country_X___Public_Sector_Financing_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0">#REF!</definedName>
    <definedName name="Table_2____Moldova___General_Government_Budget_1995_98__Mdl_millions__1" localSheetId="12">#REF!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19">#REF!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22">#REF!</definedName>
    <definedName name="Table_2____Moldova___General_Government_Budget_1995_98__Mdl_millions__1" localSheetId="24">#REF!</definedName>
    <definedName name="Table_2____Moldova___General_Government_Budget_1995_98__Mdl_millions__1" localSheetId="25">#REF!</definedName>
    <definedName name="Table_2____Moldova___General_Government_Budget_1995_98__Mdl_millions__1" localSheetId="37">#REF!</definedName>
    <definedName name="Table_2____Moldova___General_Government_Budget_1995_98__Mdl_millions__1">#REF!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 localSheetId="10">#REF!</definedName>
    <definedName name="Table_3._Moldova__Balance_of_Payments__1994_98" localSheetId="12">#REF!</definedName>
    <definedName name="Table_3._Moldova__Balance_of_Payments__1994_98" localSheetId="16">#REF!</definedName>
    <definedName name="Table_3._Moldova__Balance_of_Payments__1994_98" localSheetId="18">#REF!</definedName>
    <definedName name="Table_3._Moldova__Balance_of_Payments__1994_98" localSheetId="19">#REF!</definedName>
    <definedName name="Table_3._Moldova__Balance_of_Payments__1994_98" localSheetId="20">#REF!</definedName>
    <definedName name="Table_3._Moldova__Balance_of_Payments__1994_98" localSheetId="21">#REF!</definedName>
    <definedName name="Table_3._Moldova__Balance_of_Payments__1994_98" localSheetId="22">#REF!</definedName>
    <definedName name="Table_3._Moldova__Balance_of_Payments__1994_98" localSheetId="24">#REF!</definedName>
    <definedName name="Table_3._Moldova__Balance_of_Payments__1994_98" localSheetId="25">#REF!</definedName>
    <definedName name="Table_3._Moldova__Balance_of_Payments__1994_98" localSheetId="37">#REF!</definedName>
    <definedName name="Table_3._Moldova__Balance_of_Payments__1994_98">#REF!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0">#REF!</definedName>
    <definedName name="Table_4.__Moldova____Monetary_Survey_and_Projections__1994_98_1" localSheetId="12">#REF!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19">#REF!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22">#REF!</definedName>
    <definedName name="Table_4.__Moldova____Monetary_Survey_and_Projections__1994_98_1" localSheetId="24">#REF!</definedName>
    <definedName name="Table_4.__Moldova____Monetary_Survey_and_Projections__1994_98_1" localSheetId="25">#REF!</definedName>
    <definedName name="Table_4.__Moldova____Monetary_Survey_and_Projections__1994_98_1" localSheetId="37">#REF!</definedName>
    <definedName name="Table_4.__Moldova____Monetary_Survey_and_Projections__1994_98_1">#REF!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 localSheetId="10">#REF!</definedName>
    <definedName name="Table_6.__Moldova__Balance_of_Payments__1994_98" localSheetId="12">#REF!</definedName>
    <definedName name="Table_6.__Moldova__Balance_of_Payments__1994_98" localSheetId="16">#REF!</definedName>
    <definedName name="Table_6.__Moldova__Balance_of_Payments__1994_98" localSheetId="18">#REF!</definedName>
    <definedName name="Table_6.__Moldova__Balance_of_Payments__1994_98" localSheetId="19">#REF!</definedName>
    <definedName name="Table_6.__Moldova__Balance_of_Payments__1994_98" localSheetId="20">#REF!</definedName>
    <definedName name="Table_6.__Moldova__Balance_of_Payments__1994_98" localSheetId="21">#REF!</definedName>
    <definedName name="Table_6.__Moldova__Balance_of_Payments__1994_98" localSheetId="22">#REF!</definedName>
    <definedName name="Table_6.__Moldova__Balance_of_Payments__1994_98" localSheetId="24">#REF!</definedName>
    <definedName name="Table_6.__Moldova__Balance_of_Payments__1994_98" localSheetId="25">#REF!</definedName>
    <definedName name="Table_6.__Moldova__Balance_of_Payments__1994_98" localSheetId="37">#REF!</definedName>
    <definedName name="Table_6.__Moldova__Balance_of_Payments__1994_98">#REF!</definedName>
    <definedName name="Table_baseline" localSheetId="7">#REF!</definedName>
    <definedName name="Table_baseline" localSheetId="8">#REF!</definedName>
    <definedName name="Table_baseline" localSheetId="9">#REF!</definedName>
    <definedName name="Table_baseline" localSheetId="10">#REF!</definedName>
    <definedName name="Table_baseline" localSheetId="12">#REF!</definedName>
    <definedName name="Table_baseline" localSheetId="16">#REF!</definedName>
    <definedName name="Table_baseline" localSheetId="18">#REF!</definedName>
    <definedName name="Table_baseline" localSheetId="19">#REF!</definedName>
    <definedName name="Table_baseline" localSheetId="20">#REF!</definedName>
    <definedName name="Table_baseline" localSheetId="21">#REF!</definedName>
    <definedName name="Table_baseline" localSheetId="22">#REF!</definedName>
    <definedName name="Table_baseline" localSheetId="24">#REF!</definedName>
    <definedName name="Table_baseline" localSheetId="25">#REF!</definedName>
    <definedName name="Table_baseline" localSheetId="37">#REF!</definedName>
    <definedName name="Table_baseline">#REF!</definedName>
    <definedName name="TABLE1" localSheetId="7">#REF!</definedName>
    <definedName name="TABLE1" localSheetId="8">#REF!</definedName>
    <definedName name="TABLE1" localSheetId="9">#REF!</definedName>
    <definedName name="TABLE1" localSheetId="10">#REF!</definedName>
    <definedName name="TABLE1" localSheetId="12">#REF!</definedName>
    <definedName name="TABLE1" localSheetId="16">#REF!</definedName>
    <definedName name="TABLE1" localSheetId="18">#REF!</definedName>
    <definedName name="TABLE1" localSheetId="19">#REF!</definedName>
    <definedName name="TABLE1" localSheetId="20">#REF!</definedName>
    <definedName name="TABLE1" localSheetId="21">#REF!</definedName>
    <definedName name="TABLE1" localSheetId="22">#REF!</definedName>
    <definedName name="TABLE1" localSheetId="24">#REF!</definedName>
    <definedName name="TABLE1" localSheetId="25">#REF!</definedName>
    <definedName name="TABLE1" localSheetId="37">#REF!</definedName>
    <definedName name="TABLE1">#REF!</definedName>
    <definedName name="TABLE10" localSheetId="7">#REF!</definedName>
    <definedName name="TABLE10" localSheetId="8">#REF!</definedName>
    <definedName name="TABLE10" localSheetId="9">#REF!</definedName>
    <definedName name="TABLE10" localSheetId="10">#REF!</definedName>
    <definedName name="TABLE10" localSheetId="12">#REF!</definedName>
    <definedName name="TABLE10" localSheetId="16">#REF!</definedName>
    <definedName name="TABLE10" localSheetId="18">#REF!</definedName>
    <definedName name="TABLE10" localSheetId="19">#REF!</definedName>
    <definedName name="TABLE10" localSheetId="20">#REF!</definedName>
    <definedName name="TABLE10" localSheetId="21">#REF!</definedName>
    <definedName name="TABLE10" localSheetId="22">#REF!</definedName>
    <definedName name="TABLE10" localSheetId="24">#REF!</definedName>
    <definedName name="TABLE10" localSheetId="25">#REF!</definedName>
    <definedName name="TABLE10" localSheetId="37">#REF!</definedName>
    <definedName name="TABLE10">#REF!</definedName>
    <definedName name="TABLE11" localSheetId="7">#REF!</definedName>
    <definedName name="TABLE11" localSheetId="8">#REF!</definedName>
    <definedName name="TABLE11" localSheetId="9">#REF!</definedName>
    <definedName name="TABLE11" localSheetId="10">#REF!</definedName>
    <definedName name="TABLE11" localSheetId="12">#REF!</definedName>
    <definedName name="TABLE11" localSheetId="16">#REF!</definedName>
    <definedName name="TABLE11" localSheetId="18">#REF!</definedName>
    <definedName name="TABLE11" localSheetId="19">#REF!</definedName>
    <definedName name="TABLE11" localSheetId="20">#REF!</definedName>
    <definedName name="TABLE11" localSheetId="21">#REF!</definedName>
    <definedName name="TABLE11" localSheetId="22">#REF!</definedName>
    <definedName name="TABLE11" localSheetId="24">#REF!</definedName>
    <definedName name="TABLE11" localSheetId="25">#REF!</definedName>
    <definedName name="TABLE11" localSheetId="37">#REF!</definedName>
    <definedName name="TABLE11">#REF!</definedName>
    <definedName name="TABLE12" localSheetId="7">#REF!</definedName>
    <definedName name="TABLE12" localSheetId="8">#REF!</definedName>
    <definedName name="TABLE12" localSheetId="9">#REF!</definedName>
    <definedName name="TABLE12" localSheetId="10">#REF!</definedName>
    <definedName name="TABLE12" localSheetId="12">#REF!</definedName>
    <definedName name="TABLE12" localSheetId="16">#REF!</definedName>
    <definedName name="TABLE12" localSheetId="18">#REF!</definedName>
    <definedName name="TABLE12" localSheetId="19">#REF!</definedName>
    <definedName name="TABLE12" localSheetId="20">#REF!</definedName>
    <definedName name="TABLE12" localSheetId="21">#REF!</definedName>
    <definedName name="TABLE12" localSheetId="22">#REF!</definedName>
    <definedName name="TABLE12" localSheetId="24">#REF!</definedName>
    <definedName name="TABLE12" localSheetId="25">#REF!</definedName>
    <definedName name="TABLE12" localSheetId="37">#REF!</definedName>
    <definedName name="TABLE12">#REF!</definedName>
    <definedName name="TABLE13" localSheetId="7">#REF!</definedName>
    <definedName name="TABLE13" localSheetId="8">#REF!</definedName>
    <definedName name="TABLE13" localSheetId="9">#REF!</definedName>
    <definedName name="TABLE13" localSheetId="10">#REF!</definedName>
    <definedName name="TABLE13" localSheetId="12">#REF!</definedName>
    <definedName name="TABLE13" localSheetId="16">#REF!</definedName>
    <definedName name="TABLE13" localSheetId="18">#REF!</definedName>
    <definedName name="TABLE13" localSheetId="19">#REF!</definedName>
    <definedName name="TABLE13" localSheetId="20">#REF!</definedName>
    <definedName name="TABLE13" localSheetId="21">#REF!</definedName>
    <definedName name="TABLE13" localSheetId="22">#REF!</definedName>
    <definedName name="TABLE13" localSheetId="24">#REF!</definedName>
    <definedName name="TABLE13" localSheetId="25">#REF!</definedName>
    <definedName name="TABLE13" localSheetId="37">#REF!</definedName>
    <definedName name="TABLE13">#REF!</definedName>
    <definedName name="TABLE14" localSheetId="7">#REF!</definedName>
    <definedName name="TABLE14" localSheetId="8">#REF!</definedName>
    <definedName name="TABLE14" localSheetId="9">#REF!</definedName>
    <definedName name="TABLE14" localSheetId="10">#REF!</definedName>
    <definedName name="TABLE14" localSheetId="12">#REF!</definedName>
    <definedName name="TABLE14" localSheetId="16">#REF!</definedName>
    <definedName name="TABLE14" localSheetId="18">#REF!</definedName>
    <definedName name="TABLE14" localSheetId="19">#REF!</definedName>
    <definedName name="TABLE14" localSheetId="20">#REF!</definedName>
    <definedName name="TABLE14" localSheetId="21">#REF!</definedName>
    <definedName name="TABLE14" localSheetId="22">#REF!</definedName>
    <definedName name="TABLE14" localSheetId="24">#REF!</definedName>
    <definedName name="TABLE14" localSheetId="25">#REF!</definedName>
    <definedName name="TABLE14" localSheetId="37">#REF!</definedName>
    <definedName name="TABLE14">#REF!</definedName>
    <definedName name="TABLE15" localSheetId="7">#REF!</definedName>
    <definedName name="TABLE15" localSheetId="8">#REF!</definedName>
    <definedName name="TABLE15" localSheetId="9">#REF!</definedName>
    <definedName name="TABLE15" localSheetId="10">#REF!</definedName>
    <definedName name="TABLE15" localSheetId="12">#REF!</definedName>
    <definedName name="TABLE15" localSheetId="16">#REF!</definedName>
    <definedName name="TABLE15" localSheetId="18">#REF!</definedName>
    <definedName name="TABLE15" localSheetId="19">#REF!</definedName>
    <definedName name="TABLE15" localSheetId="20">#REF!</definedName>
    <definedName name="TABLE15" localSheetId="21">#REF!</definedName>
    <definedName name="TABLE15" localSheetId="22">#REF!</definedName>
    <definedName name="TABLE15" localSheetId="24">#REF!</definedName>
    <definedName name="TABLE15" localSheetId="25">#REF!</definedName>
    <definedName name="TABLE15" localSheetId="37">#REF!</definedName>
    <definedName name="TABLE15">#REF!</definedName>
    <definedName name="TABLE16" localSheetId="7">#REF!</definedName>
    <definedName name="TABLE16" localSheetId="8">#REF!</definedName>
    <definedName name="TABLE16" localSheetId="9">#REF!</definedName>
    <definedName name="TABLE16" localSheetId="10">#REF!</definedName>
    <definedName name="TABLE16" localSheetId="12">#REF!</definedName>
    <definedName name="TABLE16" localSheetId="16">#REF!</definedName>
    <definedName name="TABLE16" localSheetId="18">#REF!</definedName>
    <definedName name="TABLE16" localSheetId="19">#REF!</definedName>
    <definedName name="TABLE16" localSheetId="20">#REF!</definedName>
    <definedName name="TABLE16" localSheetId="21">#REF!</definedName>
    <definedName name="TABLE16" localSheetId="22">#REF!</definedName>
    <definedName name="TABLE16" localSheetId="24">#REF!</definedName>
    <definedName name="TABLE16" localSheetId="25">#REF!</definedName>
    <definedName name="TABLE16" localSheetId="37">#REF!</definedName>
    <definedName name="TABLE16">#REF!</definedName>
    <definedName name="TABLE17" localSheetId="7">#REF!</definedName>
    <definedName name="TABLE17" localSheetId="8">#REF!</definedName>
    <definedName name="TABLE17" localSheetId="9">#REF!</definedName>
    <definedName name="TABLE17" localSheetId="10">#REF!</definedName>
    <definedName name="TABLE17" localSheetId="12">#REF!</definedName>
    <definedName name="TABLE17" localSheetId="16">#REF!</definedName>
    <definedName name="TABLE17" localSheetId="18">#REF!</definedName>
    <definedName name="TABLE17" localSheetId="19">#REF!</definedName>
    <definedName name="TABLE17" localSheetId="20">#REF!</definedName>
    <definedName name="TABLE17" localSheetId="21">#REF!</definedName>
    <definedName name="TABLE17" localSheetId="22">#REF!</definedName>
    <definedName name="TABLE17" localSheetId="24">#REF!</definedName>
    <definedName name="TABLE17" localSheetId="25">#REF!</definedName>
    <definedName name="TABLE17" localSheetId="37">#REF!</definedName>
    <definedName name="TABLE17">#REF!</definedName>
    <definedName name="TABLE17BOP" localSheetId="7">#REF!</definedName>
    <definedName name="TABLE17BOP" localSheetId="8">#REF!</definedName>
    <definedName name="TABLE17BOP" localSheetId="9">#REF!</definedName>
    <definedName name="TABLE17BOP" localSheetId="10">#REF!</definedName>
    <definedName name="TABLE17BOP" localSheetId="12">#REF!</definedName>
    <definedName name="TABLE17BOP" localSheetId="16">#REF!</definedName>
    <definedName name="TABLE17BOP" localSheetId="18">#REF!</definedName>
    <definedName name="TABLE17BOP" localSheetId="19">#REF!</definedName>
    <definedName name="TABLE17BOP" localSheetId="20">#REF!</definedName>
    <definedName name="TABLE17BOP" localSheetId="21">#REF!</definedName>
    <definedName name="TABLE17BOP" localSheetId="22">#REF!</definedName>
    <definedName name="TABLE17BOP" localSheetId="24">#REF!</definedName>
    <definedName name="TABLE17BOP" localSheetId="25">#REF!</definedName>
    <definedName name="TABLE17BOP" localSheetId="37">#REF!</definedName>
    <definedName name="TABLE17BOP">#REF!</definedName>
    <definedName name="TABLE18" localSheetId="7">#REF!</definedName>
    <definedName name="TABLE18" localSheetId="8">#REF!</definedName>
    <definedName name="TABLE18" localSheetId="9">#REF!</definedName>
    <definedName name="TABLE18" localSheetId="10">#REF!</definedName>
    <definedName name="TABLE18" localSheetId="12">#REF!</definedName>
    <definedName name="TABLE18" localSheetId="16">#REF!</definedName>
    <definedName name="TABLE18" localSheetId="18">#REF!</definedName>
    <definedName name="TABLE18" localSheetId="19">#REF!</definedName>
    <definedName name="TABLE18" localSheetId="20">#REF!</definedName>
    <definedName name="TABLE18" localSheetId="21">#REF!</definedName>
    <definedName name="TABLE18" localSheetId="22">#REF!</definedName>
    <definedName name="TABLE18" localSheetId="24">#REF!</definedName>
    <definedName name="TABLE18" localSheetId="25">#REF!</definedName>
    <definedName name="TABLE18" localSheetId="37">#REF!</definedName>
    <definedName name="TABLE18">#REF!</definedName>
    <definedName name="TABLE19" localSheetId="7">#REF!</definedName>
    <definedName name="TABLE19" localSheetId="8">#REF!</definedName>
    <definedName name="TABLE19" localSheetId="9">#REF!</definedName>
    <definedName name="TABLE19" localSheetId="10">#REF!</definedName>
    <definedName name="TABLE19" localSheetId="12">#REF!</definedName>
    <definedName name="TABLE19" localSheetId="16">#REF!</definedName>
    <definedName name="TABLE19" localSheetId="18">#REF!</definedName>
    <definedName name="TABLE19" localSheetId="19">#REF!</definedName>
    <definedName name="TABLE19" localSheetId="20">#REF!</definedName>
    <definedName name="TABLE19" localSheetId="21">#REF!</definedName>
    <definedName name="TABLE19" localSheetId="22">#REF!</definedName>
    <definedName name="TABLE19" localSheetId="24">#REF!</definedName>
    <definedName name="TABLE19" localSheetId="25">#REF!</definedName>
    <definedName name="TABLE19" localSheetId="37">#REF!</definedName>
    <definedName name="TABLE19">#REF!</definedName>
    <definedName name="TABLE2" localSheetId="7">#REF!</definedName>
    <definedName name="TABLE2" localSheetId="8">#REF!</definedName>
    <definedName name="TABLE2" localSheetId="9">#REF!</definedName>
    <definedName name="TABLE2" localSheetId="10">#REF!</definedName>
    <definedName name="TABLE2" localSheetId="12">#REF!</definedName>
    <definedName name="TABLE2" localSheetId="16">#REF!</definedName>
    <definedName name="TABLE2" localSheetId="18">#REF!</definedName>
    <definedName name="TABLE2" localSheetId="19">#REF!</definedName>
    <definedName name="TABLE2" localSheetId="20">#REF!</definedName>
    <definedName name="TABLE2" localSheetId="21">#REF!</definedName>
    <definedName name="TABLE2" localSheetId="22">#REF!</definedName>
    <definedName name="TABLE2" localSheetId="24">#REF!</definedName>
    <definedName name="TABLE2" localSheetId="25">#REF!</definedName>
    <definedName name="TABLE2" localSheetId="37">#REF!</definedName>
    <definedName name="TABLE2">#REF!</definedName>
    <definedName name="TABLE20" localSheetId="7">#REF!</definedName>
    <definedName name="TABLE20" localSheetId="8">#REF!</definedName>
    <definedName name="TABLE20" localSheetId="9">#REF!</definedName>
    <definedName name="TABLE20" localSheetId="10">#REF!</definedName>
    <definedName name="TABLE20" localSheetId="12">#REF!</definedName>
    <definedName name="TABLE20" localSheetId="16">#REF!</definedName>
    <definedName name="TABLE20" localSheetId="18">#REF!</definedName>
    <definedName name="TABLE20" localSheetId="19">#REF!</definedName>
    <definedName name="TABLE20" localSheetId="20">#REF!</definedName>
    <definedName name="TABLE20" localSheetId="21">#REF!</definedName>
    <definedName name="TABLE20" localSheetId="22">#REF!</definedName>
    <definedName name="TABLE20" localSheetId="24">#REF!</definedName>
    <definedName name="TABLE20" localSheetId="25">#REF!</definedName>
    <definedName name="TABLE20" localSheetId="37">#REF!</definedName>
    <definedName name="TABLE20">#REF!</definedName>
    <definedName name="TABLE21" localSheetId="7">#REF!</definedName>
    <definedName name="TABLE21" localSheetId="8">#REF!</definedName>
    <definedName name="TABLE21" localSheetId="9">#REF!</definedName>
    <definedName name="TABLE21" localSheetId="10">#REF!</definedName>
    <definedName name="TABLE21" localSheetId="12">#REF!</definedName>
    <definedName name="TABLE21" localSheetId="16">#REF!</definedName>
    <definedName name="TABLE21" localSheetId="18">#REF!</definedName>
    <definedName name="TABLE21" localSheetId="19">#REF!</definedName>
    <definedName name="TABLE21" localSheetId="20">#REF!</definedName>
    <definedName name="TABLE21" localSheetId="21">#REF!</definedName>
    <definedName name="TABLE21" localSheetId="22">#REF!</definedName>
    <definedName name="TABLE21" localSheetId="24">#REF!</definedName>
    <definedName name="TABLE21" localSheetId="25">#REF!</definedName>
    <definedName name="TABLE21" localSheetId="37">#REF!</definedName>
    <definedName name="TABLE21">#REF!</definedName>
    <definedName name="TABLE22" localSheetId="7">#REF!</definedName>
    <definedName name="TABLE22" localSheetId="8">#REF!</definedName>
    <definedName name="TABLE22" localSheetId="9">#REF!</definedName>
    <definedName name="TABLE22" localSheetId="10">#REF!</definedName>
    <definedName name="TABLE22" localSheetId="12">#REF!</definedName>
    <definedName name="TABLE22" localSheetId="16">#REF!</definedName>
    <definedName name="TABLE22" localSheetId="18">#REF!</definedName>
    <definedName name="TABLE22" localSheetId="19">#REF!</definedName>
    <definedName name="TABLE22" localSheetId="20">#REF!</definedName>
    <definedName name="TABLE22" localSheetId="21">#REF!</definedName>
    <definedName name="TABLE22" localSheetId="22">#REF!</definedName>
    <definedName name="TABLE22" localSheetId="24">#REF!</definedName>
    <definedName name="TABLE22" localSheetId="25">#REF!</definedName>
    <definedName name="TABLE22" localSheetId="37">#REF!</definedName>
    <definedName name="TABLE22">#REF!</definedName>
    <definedName name="TABLE23" localSheetId="7">#REF!</definedName>
    <definedName name="TABLE23" localSheetId="8">#REF!</definedName>
    <definedName name="TABLE23" localSheetId="9">#REF!</definedName>
    <definedName name="TABLE23" localSheetId="10">#REF!</definedName>
    <definedName name="TABLE23" localSheetId="12">#REF!</definedName>
    <definedName name="TABLE23" localSheetId="16">#REF!</definedName>
    <definedName name="TABLE23" localSheetId="18">#REF!</definedName>
    <definedName name="TABLE23" localSheetId="19">#REF!</definedName>
    <definedName name="TABLE23" localSheetId="20">#REF!</definedName>
    <definedName name="TABLE23" localSheetId="21">#REF!</definedName>
    <definedName name="TABLE23" localSheetId="22">#REF!</definedName>
    <definedName name="TABLE23" localSheetId="24">#REF!</definedName>
    <definedName name="TABLE23" localSheetId="25">#REF!</definedName>
    <definedName name="TABLE23" localSheetId="37">#REF!</definedName>
    <definedName name="TABLE23">#REF!</definedName>
    <definedName name="TABLE24" localSheetId="7">#REF!</definedName>
    <definedName name="TABLE24" localSheetId="8">#REF!</definedName>
    <definedName name="TABLE24" localSheetId="9">#REF!</definedName>
    <definedName name="TABLE24" localSheetId="10">#REF!</definedName>
    <definedName name="TABLE24" localSheetId="12">#REF!</definedName>
    <definedName name="TABLE24" localSheetId="16">#REF!</definedName>
    <definedName name="TABLE24" localSheetId="18">#REF!</definedName>
    <definedName name="TABLE24" localSheetId="19">#REF!</definedName>
    <definedName name="TABLE24" localSheetId="20">#REF!</definedName>
    <definedName name="TABLE24" localSheetId="21">#REF!</definedName>
    <definedName name="TABLE24" localSheetId="22">#REF!</definedName>
    <definedName name="TABLE24" localSheetId="24">#REF!</definedName>
    <definedName name="TABLE24" localSheetId="25">#REF!</definedName>
    <definedName name="TABLE24" localSheetId="37">#REF!</definedName>
    <definedName name="TABLE24">#REF!</definedName>
    <definedName name="TABLE25" localSheetId="7">#REF!</definedName>
    <definedName name="TABLE25" localSheetId="8">#REF!</definedName>
    <definedName name="TABLE25" localSheetId="9">#REF!</definedName>
    <definedName name="TABLE25" localSheetId="10">#REF!</definedName>
    <definedName name="TABLE25" localSheetId="12">#REF!</definedName>
    <definedName name="TABLE25" localSheetId="16">#REF!</definedName>
    <definedName name="TABLE25" localSheetId="18">#REF!</definedName>
    <definedName name="TABLE25" localSheetId="19">#REF!</definedName>
    <definedName name="TABLE25" localSheetId="20">#REF!</definedName>
    <definedName name="TABLE25" localSheetId="21">#REF!</definedName>
    <definedName name="TABLE25" localSheetId="22">#REF!</definedName>
    <definedName name="TABLE25" localSheetId="24">#REF!</definedName>
    <definedName name="TABLE25" localSheetId="25">#REF!</definedName>
    <definedName name="TABLE25" localSheetId="37">#REF!</definedName>
    <definedName name="TABLE25">#REF!</definedName>
    <definedName name="TABLE26" localSheetId="7">#REF!</definedName>
    <definedName name="TABLE26" localSheetId="8">#REF!</definedName>
    <definedName name="TABLE26" localSheetId="9">#REF!</definedName>
    <definedName name="TABLE26" localSheetId="10">#REF!</definedName>
    <definedName name="TABLE26" localSheetId="12">#REF!</definedName>
    <definedName name="TABLE26" localSheetId="16">#REF!</definedName>
    <definedName name="TABLE26" localSheetId="18">#REF!</definedName>
    <definedName name="TABLE26" localSheetId="19">#REF!</definedName>
    <definedName name="TABLE26" localSheetId="20">#REF!</definedName>
    <definedName name="TABLE26" localSheetId="21">#REF!</definedName>
    <definedName name="TABLE26" localSheetId="22">#REF!</definedName>
    <definedName name="TABLE26" localSheetId="24">#REF!</definedName>
    <definedName name="TABLE26" localSheetId="25">#REF!</definedName>
    <definedName name="TABLE26" localSheetId="37">#REF!</definedName>
    <definedName name="TABLE26">#REF!</definedName>
    <definedName name="TABLE27" localSheetId="7">#REF!</definedName>
    <definedName name="TABLE27" localSheetId="8">#REF!</definedName>
    <definedName name="TABLE27" localSheetId="9">#REF!</definedName>
    <definedName name="TABLE27" localSheetId="10">#REF!</definedName>
    <definedName name="TABLE27" localSheetId="12">#REF!</definedName>
    <definedName name="TABLE27" localSheetId="16">#REF!</definedName>
    <definedName name="TABLE27" localSheetId="18">#REF!</definedName>
    <definedName name="TABLE27" localSheetId="19">#REF!</definedName>
    <definedName name="TABLE27" localSheetId="20">#REF!</definedName>
    <definedName name="TABLE27" localSheetId="21">#REF!</definedName>
    <definedName name="TABLE27" localSheetId="22">#REF!</definedName>
    <definedName name="TABLE27" localSheetId="24">#REF!</definedName>
    <definedName name="TABLE27" localSheetId="25">#REF!</definedName>
    <definedName name="TABLE27" localSheetId="37">#REF!</definedName>
    <definedName name="TABLE27">#REF!</definedName>
    <definedName name="TABLE28" localSheetId="7">#REF!</definedName>
    <definedName name="TABLE28" localSheetId="8">#REF!</definedName>
    <definedName name="TABLE28" localSheetId="9">#REF!</definedName>
    <definedName name="TABLE28" localSheetId="10">#REF!</definedName>
    <definedName name="TABLE28" localSheetId="12">#REF!</definedName>
    <definedName name="TABLE28" localSheetId="16">#REF!</definedName>
    <definedName name="TABLE28" localSheetId="18">#REF!</definedName>
    <definedName name="TABLE28" localSheetId="19">#REF!</definedName>
    <definedName name="TABLE28" localSheetId="20">#REF!</definedName>
    <definedName name="TABLE28" localSheetId="21">#REF!</definedName>
    <definedName name="TABLE28" localSheetId="22">#REF!</definedName>
    <definedName name="TABLE28" localSheetId="24">#REF!</definedName>
    <definedName name="TABLE28" localSheetId="25">#REF!</definedName>
    <definedName name="TABLE28" localSheetId="37">#REF!</definedName>
    <definedName name="TABLE28">#REF!</definedName>
    <definedName name="TABLE3" localSheetId="7">#REF!</definedName>
    <definedName name="TABLE3" localSheetId="8">#REF!</definedName>
    <definedName name="TABLE3" localSheetId="9">#REF!</definedName>
    <definedName name="TABLE3" localSheetId="10">#REF!</definedName>
    <definedName name="TABLE3" localSheetId="12">#REF!</definedName>
    <definedName name="TABLE3" localSheetId="16">#REF!</definedName>
    <definedName name="TABLE3" localSheetId="18">#REF!</definedName>
    <definedName name="TABLE3" localSheetId="19">#REF!</definedName>
    <definedName name="TABLE3" localSheetId="20">#REF!</definedName>
    <definedName name="TABLE3" localSheetId="21">#REF!</definedName>
    <definedName name="TABLE3" localSheetId="22">#REF!</definedName>
    <definedName name="TABLE3" localSheetId="24">#REF!</definedName>
    <definedName name="TABLE3" localSheetId="25">#REF!</definedName>
    <definedName name="TABLE3" localSheetId="37">#REF!</definedName>
    <definedName name="TABLE3">#REF!</definedName>
    <definedName name="TABLE46" localSheetId="7">#REF!</definedName>
    <definedName name="TABLE46" localSheetId="8">#REF!</definedName>
    <definedName name="TABLE46" localSheetId="9">#REF!</definedName>
    <definedName name="TABLE46" localSheetId="10">#REF!</definedName>
    <definedName name="TABLE46" localSheetId="12">#REF!</definedName>
    <definedName name="TABLE46" localSheetId="16">#REF!</definedName>
    <definedName name="TABLE46" localSheetId="18">#REF!</definedName>
    <definedName name="TABLE46" localSheetId="19">#REF!</definedName>
    <definedName name="TABLE46" localSheetId="20">#REF!</definedName>
    <definedName name="TABLE46" localSheetId="21">#REF!</definedName>
    <definedName name="TABLE46" localSheetId="22">#REF!</definedName>
    <definedName name="TABLE46" localSheetId="24">#REF!</definedName>
    <definedName name="TABLE46" localSheetId="25">#REF!</definedName>
    <definedName name="TABLE46" localSheetId="37">#REF!</definedName>
    <definedName name="TABLE46">#REF!</definedName>
    <definedName name="TABLE5" localSheetId="7">#REF!</definedName>
    <definedName name="TABLE5" localSheetId="8">#REF!</definedName>
    <definedName name="TABLE5" localSheetId="9">#REF!</definedName>
    <definedName name="TABLE5" localSheetId="10">#REF!</definedName>
    <definedName name="TABLE5" localSheetId="12">#REF!</definedName>
    <definedName name="TABLE5" localSheetId="16">#REF!</definedName>
    <definedName name="TABLE5" localSheetId="18">#REF!</definedName>
    <definedName name="TABLE5" localSheetId="19">#REF!</definedName>
    <definedName name="TABLE5" localSheetId="20">#REF!</definedName>
    <definedName name="TABLE5" localSheetId="21">#REF!</definedName>
    <definedName name="TABLE5" localSheetId="22">#REF!</definedName>
    <definedName name="TABLE5" localSheetId="24">#REF!</definedName>
    <definedName name="TABLE5" localSheetId="25">#REF!</definedName>
    <definedName name="TABLE5" localSheetId="37">#REF!</definedName>
    <definedName name="TABLE5">#REF!</definedName>
    <definedName name="TABLE6" localSheetId="7">#REF!</definedName>
    <definedName name="TABLE6" localSheetId="8">#REF!</definedName>
    <definedName name="TABLE6" localSheetId="9">#REF!</definedName>
    <definedName name="TABLE6" localSheetId="10">#REF!</definedName>
    <definedName name="TABLE6" localSheetId="12">#REF!</definedName>
    <definedName name="TABLE6" localSheetId="16">#REF!</definedName>
    <definedName name="TABLE6" localSheetId="18">#REF!</definedName>
    <definedName name="TABLE6" localSheetId="19">#REF!</definedName>
    <definedName name="TABLE6" localSheetId="20">#REF!</definedName>
    <definedName name="TABLE6" localSheetId="21">#REF!</definedName>
    <definedName name="TABLE6" localSheetId="22">#REF!</definedName>
    <definedName name="TABLE6" localSheetId="24">#REF!</definedName>
    <definedName name="TABLE6" localSheetId="25">#REF!</definedName>
    <definedName name="TABLE6" localSheetId="37">#REF!</definedName>
    <definedName name="TABLE6">#REF!</definedName>
    <definedName name="TABLE7" localSheetId="7">#REF!</definedName>
    <definedName name="TABLE7" localSheetId="8">#REF!</definedName>
    <definedName name="TABLE7" localSheetId="9">#REF!</definedName>
    <definedName name="TABLE7" localSheetId="10">#REF!</definedName>
    <definedName name="TABLE7" localSheetId="12">#REF!</definedName>
    <definedName name="TABLE7" localSheetId="16">#REF!</definedName>
    <definedName name="TABLE7" localSheetId="18">#REF!</definedName>
    <definedName name="TABLE7" localSheetId="19">#REF!</definedName>
    <definedName name="TABLE7" localSheetId="20">#REF!</definedName>
    <definedName name="TABLE7" localSheetId="21">#REF!</definedName>
    <definedName name="TABLE7" localSheetId="22">#REF!</definedName>
    <definedName name="TABLE7" localSheetId="24">#REF!</definedName>
    <definedName name="TABLE7" localSheetId="25">#REF!</definedName>
    <definedName name="TABLE7" localSheetId="37">#REF!</definedName>
    <definedName name="TABLE7">#REF!</definedName>
    <definedName name="TABLE8" localSheetId="7">#REF!</definedName>
    <definedName name="TABLE8" localSheetId="8">#REF!</definedName>
    <definedName name="TABLE8" localSheetId="9">#REF!</definedName>
    <definedName name="TABLE8" localSheetId="10">#REF!</definedName>
    <definedName name="TABLE8" localSheetId="12">#REF!</definedName>
    <definedName name="TABLE8" localSheetId="16">#REF!</definedName>
    <definedName name="TABLE8" localSheetId="18">#REF!</definedName>
    <definedName name="TABLE8" localSheetId="19">#REF!</definedName>
    <definedName name="TABLE8" localSheetId="20">#REF!</definedName>
    <definedName name="TABLE8" localSheetId="21">#REF!</definedName>
    <definedName name="TABLE8" localSheetId="22">#REF!</definedName>
    <definedName name="TABLE8" localSheetId="24">#REF!</definedName>
    <definedName name="TABLE8" localSheetId="25">#REF!</definedName>
    <definedName name="TABLE8" localSheetId="37">#REF!</definedName>
    <definedName name="TABLE8">#REF!</definedName>
    <definedName name="TABLE9" localSheetId="7">#REF!</definedName>
    <definedName name="TABLE9" localSheetId="8">#REF!</definedName>
    <definedName name="TABLE9" localSheetId="9">#REF!</definedName>
    <definedName name="TABLE9" localSheetId="10">#REF!</definedName>
    <definedName name="TABLE9" localSheetId="12">#REF!</definedName>
    <definedName name="TABLE9" localSheetId="16">#REF!</definedName>
    <definedName name="TABLE9" localSheetId="18">#REF!</definedName>
    <definedName name="TABLE9" localSheetId="19">#REF!</definedName>
    <definedName name="TABLE9" localSheetId="20">#REF!</definedName>
    <definedName name="TABLE9" localSheetId="21">#REF!</definedName>
    <definedName name="TABLE9" localSheetId="22">#REF!</definedName>
    <definedName name="TABLE9" localSheetId="24">#REF!</definedName>
    <definedName name="TABLE9" localSheetId="25">#REF!</definedName>
    <definedName name="TABLE9" localSheetId="37">#REF!</definedName>
    <definedName name="TABLE9">#REF!</definedName>
    <definedName name="TableA" localSheetId="7">#REF!</definedName>
    <definedName name="TableA" localSheetId="8">#REF!</definedName>
    <definedName name="TableA" localSheetId="9">#REF!</definedName>
    <definedName name="TableA" localSheetId="10">#REF!</definedName>
    <definedName name="TableA" localSheetId="12">#REF!</definedName>
    <definedName name="TableA" localSheetId="16">#REF!</definedName>
    <definedName name="TableA" localSheetId="18">#REF!</definedName>
    <definedName name="TableA" localSheetId="19">#REF!</definedName>
    <definedName name="TableA" localSheetId="20">#REF!</definedName>
    <definedName name="TableA" localSheetId="21">#REF!</definedName>
    <definedName name="TableA" localSheetId="22">#REF!</definedName>
    <definedName name="TableA" localSheetId="24">#REF!</definedName>
    <definedName name="TableA" localSheetId="25">#REF!</definedName>
    <definedName name="TableA" localSheetId="37">#REF!</definedName>
    <definedName name="TableA">#REF!</definedName>
    <definedName name="TableB1" localSheetId="7">#REF!</definedName>
    <definedName name="TableB1" localSheetId="8">#REF!</definedName>
    <definedName name="TableB1" localSheetId="9">#REF!</definedName>
    <definedName name="TableB1" localSheetId="10">#REF!</definedName>
    <definedName name="TableB1" localSheetId="12">#REF!</definedName>
    <definedName name="TableB1" localSheetId="16">#REF!</definedName>
    <definedName name="TableB1" localSheetId="18">#REF!</definedName>
    <definedName name="TableB1" localSheetId="19">#REF!</definedName>
    <definedName name="TableB1" localSheetId="20">#REF!</definedName>
    <definedName name="TableB1" localSheetId="21">#REF!</definedName>
    <definedName name="TableB1" localSheetId="22">#REF!</definedName>
    <definedName name="TableB1" localSheetId="24">#REF!</definedName>
    <definedName name="TableB1" localSheetId="25">#REF!</definedName>
    <definedName name="TableB1" localSheetId="37">#REF!</definedName>
    <definedName name="TableB1">#REF!</definedName>
    <definedName name="TableB2" localSheetId="7">#REF!</definedName>
    <definedName name="TableB2" localSheetId="8">#REF!</definedName>
    <definedName name="TableB2" localSheetId="9">#REF!</definedName>
    <definedName name="TableB2" localSheetId="10">#REF!</definedName>
    <definedName name="TableB2" localSheetId="12">#REF!</definedName>
    <definedName name="TableB2" localSheetId="16">#REF!</definedName>
    <definedName name="TableB2" localSheetId="18">#REF!</definedName>
    <definedName name="TableB2" localSheetId="19">#REF!</definedName>
    <definedName name="TableB2" localSheetId="20">#REF!</definedName>
    <definedName name="TableB2" localSheetId="21">#REF!</definedName>
    <definedName name="TableB2" localSheetId="22">#REF!</definedName>
    <definedName name="TableB2" localSheetId="24">#REF!</definedName>
    <definedName name="TableB2" localSheetId="25">#REF!</definedName>
    <definedName name="TableB2" localSheetId="37">#REF!</definedName>
    <definedName name="TableB2">#REF!</definedName>
    <definedName name="TableB3" localSheetId="7">#REF!</definedName>
    <definedName name="TableB3" localSheetId="8">#REF!</definedName>
    <definedName name="TableB3" localSheetId="9">#REF!</definedName>
    <definedName name="TableB3" localSheetId="10">#REF!</definedName>
    <definedName name="TableB3" localSheetId="12">#REF!</definedName>
    <definedName name="TableB3" localSheetId="16">#REF!</definedName>
    <definedName name="TableB3" localSheetId="18">#REF!</definedName>
    <definedName name="TableB3" localSheetId="19">#REF!</definedName>
    <definedName name="TableB3" localSheetId="20">#REF!</definedName>
    <definedName name="TableB3" localSheetId="21">#REF!</definedName>
    <definedName name="TableB3" localSheetId="22">#REF!</definedName>
    <definedName name="TableB3" localSheetId="24">#REF!</definedName>
    <definedName name="TableB3" localSheetId="25">#REF!</definedName>
    <definedName name="TableB3" localSheetId="37">#REF!</definedName>
    <definedName name="TableB3">#REF!</definedName>
    <definedName name="TableC1" localSheetId="7">#REF!</definedName>
    <definedName name="TableC1" localSheetId="8">#REF!</definedName>
    <definedName name="TableC1" localSheetId="9">#REF!</definedName>
    <definedName name="TableC1" localSheetId="10">#REF!</definedName>
    <definedName name="TableC1" localSheetId="12">#REF!</definedName>
    <definedName name="TableC1" localSheetId="16">#REF!</definedName>
    <definedName name="TableC1" localSheetId="18">#REF!</definedName>
    <definedName name="TableC1" localSheetId="19">#REF!</definedName>
    <definedName name="TableC1" localSheetId="20">#REF!</definedName>
    <definedName name="TableC1" localSheetId="21">#REF!</definedName>
    <definedName name="TableC1" localSheetId="22">#REF!</definedName>
    <definedName name="TableC1" localSheetId="24">#REF!</definedName>
    <definedName name="TableC1" localSheetId="25">#REF!</definedName>
    <definedName name="TableC1" localSheetId="37">#REF!</definedName>
    <definedName name="TableC1">#REF!</definedName>
    <definedName name="TableC2" localSheetId="7">#REF!</definedName>
    <definedName name="TableC2" localSheetId="8">#REF!</definedName>
    <definedName name="TableC2" localSheetId="9">#REF!</definedName>
    <definedName name="TableC2" localSheetId="10">#REF!</definedName>
    <definedName name="TableC2" localSheetId="12">#REF!</definedName>
    <definedName name="TableC2" localSheetId="16">#REF!</definedName>
    <definedName name="TableC2" localSheetId="18">#REF!</definedName>
    <definedName name="TableC2" localSheetId="19">#REF!</definedName>
    <definedName name="TableC2" localSheetId="20">#REF!</definedName>
    <definedName name="TableC2" localSheetId="21">#REF!</definedName>
    <definedName name="TableC2" localSheetId="22">#REF!</definedName>
    <definedName name="TableC2" localSheetId="24">#REF!</definedName>
    <definedName name="TableC2" localSheetId="25">#REF!</definedName>
    <definedName name="TableC2" localSheetId="37">#REF!</definedName>
    <definedName name="TableC2">#REF!</definedName>
    <definedName name="TableC3" localSheetId="7">#REF!</definedName>
    <definedName name="TableC3" localSheetId="8">#REF!</definedName>
    <definedName name="TableC3" localSheetId="9">#REF!</definedName>
    <definedName name="TableC3" localSheetId="10">#REF!</definedName>
    <definedName name="TableC3" localSheetId="12">#REF!</definedName>
    <definedName name="TableC3" localSheetId="16">#REF!</definedName>
    <definedName name="TableC3" localSheetId="18">#REF!</definedName>
    <definedName name="TableC3" localSheetId="19">#REF!</definedName>
    <definedName name="TableC3" localSheetId="20">#REF!</definedName>
    <definedName name="TableC3" localSheetId="21">#REF!</definedName>
    <definedName name="TableC3" localSheetId="22">#REF!</definedName>
    <definedName name="TableC3" localSheetId="24">#REF!</definedName>
    <definedName name="TableC3" localSheetId="25">#REF!</definedName>
    <definedName name="TableC3" localSheetId="37">#REF!</definedName>
    <definedName name="TableC3">#REF!</definedName>
    <definedName name="TB_S2" localSheetId="7">#REF!</definedName>
    <definedName name="TB_S2" localSheetId="8">#REF!</definedName>
    <definedName name="TB_S2" localSheetId="9">#REF!</definedName>
    <definedName name="TB_S2" localSheetId="10">#REF!</definedName>
    <definedName name="TB_S2" localSheetId="12">#REF!</definedName>
    <definedName name="TB_S2" localSheetId="16">#REF!</definedName>
    <definedName name="TB_S2" localSheetId="18">#REF!</definedName>
    <definedName name="TB_S2" localSheetId="19">#REF!</definedName>
    <definedName name="TB_S2" localSheetId="20">#REF!</definedName>
    <definedName name="TB_S2" localSheetId="21">#REF!</definedName>
    <definedName name="TB_S2" localSheetId="22">#REF!</definedName>
    <definedName name="TB_S2" localSheetId="24">#REF!</definedName>
    <definedName name="TB_S2" localSheetId="25">#REF!</definedName>
    <definedName name="TB_S2" localSheetId="37">#REF!</definedName>
    <definedName name="TB_S2">#REF!</definedName>
    <definedName name="TB_s2b" localSheetId="7">#REF!</definedName>
    <definedName name="TB_s2b" localSheetId="8">#REF!</definedName>
    <definedName name="TB_s2b" localSheetId="9">#REF!</definedName>
    <definedName name="TB_s2b" localSheetId="10">#REF!</definedName>
    <definedName name="TB_s2b" localSheetId="12">#REF!</definedName>
    <definedName name="TB_s2b" localSheetId="16">#REF!</definedName>
    <definedName name="TB_s2b" localSheetId="18">#REF!</definedName>
    <definedName name="TB_s2b" localSheetId="19">#REF!</definedName>
    <definedName name="TB_s2b" localSheetId="20">#REF!</definedName>
    <definedName name="TB_s2b" localSheetId="21">#REF!</definedName>
    <definedName name="TB_s2b" localSheetId="22">#REF!</definedName>
    <definedName name="TB_s2b" localSheetId="24">#REF!</definedName>
    <definedName name="TB_s2b" localSheetId="25">#REF!</definedName>
    <definedName name="TB_s2b" localSheetId="37">#REF!</definedName>
    <definedName name="TB_s2b">#REF!</definedName>
    <definedName name="TB_s2c" localSheetId="7">#REF!</definedName>
    <definedName name="TB_s2c" localSheetId="8">#REF!</definedName>
    <definedName name="TB_s2c" localSheetId="9">#REF!</definedName>
    <definedName name="TB_s2c" localSheetId="10">#REF!</definedName>
    <definedName name="TB_s2c" localSheetId="12">#REF!</definedName>
    <definedName name="TB_s2c" localSheetId="16">#REF!</definedName>
    <definedName name="TB_s2c" localSheetId="18">#REF!</definedName>
    <definedName name="TB_s2c" localSheetId="19">#REF!</definedName>
    <definedName name="TB_s2c" localSheetId="20">#REF!</definedName>
    <definedName name="TB_s2c" localSheetId="21">#REF!</definedName>
    <definedName name="TB_s2c" localSheetId="22">#REF!</definedName>
    <definedName name="TB_s2c" localSheetId="24">#REF!</definedName>
    <definedName name="TB_s2c" localSheetId="25">#REF!</definedName>
    <definedName name="TB_s2c" localSheetId="37">#REF!</definedName>
    <definedName name="TB_s2c">#REF!</definedName>
    <definedName name="TB_S3" localSheetId="7">#REF!</definedName>
    <definedName name="TB_S3" localSheetId="8">#REF!</definedName>
    <definedName name="TB_S3" localSheetId="9">#REF!</definedName>
    <definedName name="TB_S3" localSheetId="10">#REF!</definedName>
    <definedName name="TB_S3" localSheetId="12">#REF!</definedName>
    <definedName name="TB_S3" localSheetId="16">#REF!</definedName>
    <definedName name="TB_S3" localSheetId="18">#REF!</definedName>
    <definedName name="TB_S3" localSheetId="19">#REF!</definedName>
    <definedName name="TB_S3" localSheetId="20">#REF!</definedName>
    <definedName name="TB_S3" localSheetId="21">#REF!</definedName>
    <definedName name="TB_S3" localSheetId="22">#REF!</definedName>
    <definedName name="TB_S3" localSheetId="24">#REF!</definedName>
    <definedName name="TB_S3" localSheetId="25">#REF!</definedName>
    <definedName name="TB_S3" localSheetId="37">#REF!</definedName>
    <definedName name="TB_S3">#REF!</definedName>
    <definedName name="TB_S4" localSheetId="7">#REF!</definedName>
    <definedName name="TB_S4" localSheetId="8">#REF!</definedName>
    <definedName name="TB_S4" localSheetId="9">#REF!</definedName>
    <definedName name="TB_S4" localSheetId="10">#REF!</definedName>
    <definedName name="TB_S4" localSheetId="12">#REF!</definedName>
    <definedName name="TB_S4" localSheetId="16">#REF!</definedName>
    <definedName name="TB_S4" localSheetId="18">#REF!</definedName>
    <definedName name="TB_S4" localSheetId="19">#REF!</definedName>
    <definedName name="TB_S4" localSheetId="20">#REF!</definedName>
    <definedName name="TB_S4" localSheetId="21">#REF!</definedName>
    <definedName name="TB_S4" localSheetId="22">#REF!</definedName>
    <definedName name="TB_S4" localSheetId="24">#REF!</definedName>
    <definedName name="TB_S4" localSheetId="25">#REF!</definedName>
    <definedName name="TB_S4" localSheetId="37">#REF!</definedName>
    <definedName name="TB_S4">#REF!</definedName>
    <definedName name="TB_Sim_2" localSheetId="7">#REF!</definedName>
    <definedName name="TB_Sim_2" localSheetId="8">#REF!</definedName>
    <definedName name="TB_Sim_2" localSheetId="9">#REF!</definedName>
    <definedName name="TB_Sim_2" localSheetId="10">#REF!</definedName>
    <definedName name="TB_Sim_2" localSheetId="12">#REF!</definedName>
    <definedName name="TB_Sim_2" localSheetId="16">#REF!</definedName>
    <definedName name="TB_Sim_2" localSheetId="18">#REF!</definedName>
    <definedName name="TB_Sim_2" localSheetId="19">#REF!</definedName>
    <definedName name="TB_Sim_2" localSheetId="20">#REF!</definedName>
    <definedName name="TB_Sim_2" localSheetId="21">#REF!</definedName>
    <definedName name="TB_Sim_2" localSheetId="22">#REF!</definedName>
    <definedName name="TB_Sim_2" localSheetId="24">#REF!</definedName>
    <definedName name="TB_Sim_2" localSheetId="25">#REF!</definedName>
    <definedName name="TB_Sim_2" localSheetId="37">#REF!</definedName>
    <definedName name="TB_Sim_2">#REF!</definedName>
    <definedName name="TB_Sim_a" localSheetId="7">#REF!</definedName>
    <definedName name="TB_Sim_a" localSheetId="8">#REF!</definedName>
    <definedName name="TB_Sim_a" localSheetId="9">#REF!</definedName>
    <definedName name="TB_Sim_a" localSheetId="10">#REF!</definedName>
    <definedName name="TB_Sim_a" localSheetId="12">#REF!</definedName>
    <definedName name="TB_Sim_a" localSheetId="16">#REF!</definedName>
    <definedName name="TB_Sim_a" localSheetId="18">#REF!</definedName>
    <definedName name="TB_Sim_a" localSheetId="19">#REF!</definedName>
    <definedName name="TB_Sim_a" localSheetId="20">#REF!</definedName>
    <definedName name="TB_Sim_a" localSheetId="21">#REF!</definedName>
    <definedName name="TB_Sim_a" localSheetId="22">#REF!</definedName>
    <definedName name="TB_Sim_a" localSheetId="24">#REF!</definedName>
    <definedName name="TB_Sim_a" localSheetId="25">#REF!</definedName>
    <definedName name="TB_Sim_a" localSheetId="37">#REF!</definedName>
    <definedName name="TB_Sim_a">#REF!</definedName>
    <definedName name="TB_Sim_b" localSheetId="7">#REF!</definedName>
    <definedName name="TB_Sim_b" localSheetId="8">#REF!</definedName>
    <definedName name="TB_Sim_b" localSheetId="9">#REF!</definedName>
    <definedName name="TB_Sim_b" localSheetId="10">#REF!</definedName>
    <definedName name="TB_Sim_b" localSheetId="12">#REF!</definedName>
    <definedName name="TB_Sim_b" localSheetId="16">#REF!</definedName>
    <definedName name="TB_Sim_b" localSheetId="18">#REF!</definedName>
    <definedName name="TB_Sim_b" localSheetId="19">#REF!</definedName>
    <definedName name="TB_Sim_b" localSheetId="20">#REF!</definedName>
    <definedName name="TB_Sim_b" localSheetId="21">#REF!</definedName>
    <definedName name="TB_Sim_b" localSheetId="22">#REF!</definedName>
    <definedName name="TB_Sim_b" localSheetId="24">#REF!</definedName>
    <definedName name="TB_Sim_b" localSheetId="25">#REF!</definedName>
    <definedName name="TB_Sim_b" localSheetId="37">#REF!</definedName>
    <definedName name="TB_Sim_b">#REF!</definedName>
    <definedName name="TB_SR_1">[33]StRp_Tbl1!$B$4:$AF$109</definedName>
    <definedName name="TB_SR_2" localSheetId="7">#REF!</definedName>
    <definedName name="TB_SR_2" localSheetId="8">#REF!</definedName>
    <definedName name="TB_SR_2" localSheetId="9">#REF!</definedName>
    <definedName name="TB_SR_2" localSheetId="10">#REF!</definedName>
    <definedName name="TB_SR_2" localSheetId="12">#REF!</definedName>
    <definedName name="TB_SR_2" localSheetId="16">#REF!</definedName>
    <definedName name="TB_SR_2" localSheetId="18">#REF!</definedName>
    <definedName name="TB_SR_2" localSheetId="19">#REF!</definedName>
    <definedName name="TB_SR_2" localSheetId="20">#REF!</definedName>
    <definedName name="TB_SR_2" localSheetId="21">#REF!</definedName>
    <definedName name="TB_SR_2" localSheetId="22">#REF!</definedName>
    <definedName name="TB_SR_2" localSheetId="24">#REF!</definedName>
    <definedName name="TB_SR_2" localSheetId="25">#REF!</definedName>
    <definedName name="TB_SR_2" localSheetId="37">#REF!</definedName>
    <definedName name="TB_SR_2">#REF!</definedName>
    <definedName name="TB_Sub">[5]CGExp!$B$135:$CL$192</definedName>
    <definedName name="TB_Subsd" localSheetId="7">#REF!</definedName>
    <definedName name="TB_Subsd" localSheetId="8">#REF!</definedName>
    <definedName name="TB_Subsd" localSheetId="9">#REF!</definedName>
    <definedName name="TB_Subsd" localSheetId="10">#REF!</definedName>
    <definedName name="TB_Subsd" localSheetId="12">#REF!</definedName>
    <definedName name="TB_Subsd" localSheetId="16">#REF!</definedName>
    <definedName name="TB_Subsd" localSheetId="18">#REF!</definedName>
    <definedName name="TB_Subsd" localSheetId="19">#REF!</definedName>
    <definedName name="TB_Subsd" localSheetId="20">#REF!</definedName>
    <definedName name="TB_Subsd" localSheetId="21">#REF!</definedName>
    <definedName name="TB_Subsd" localSheetId="22">#REF!</definedName>
    <definedName name="TB_Subsd" localSheetId="24">#REF!</definedName>
    <definedName name="TB_Subsd" localSheetId="25">#REF!</definedName>
    <definedName name="TB_Subsd" localSheetId="37">#REF!</definedName>
    <definedName name="TB_Subsd">#REF!</definedName>
    <definedName name="Tb_Tax_3year">[5]TaxRev!$A$2:$L$66</definedName>
    <definedName name="TB_Taxes">'[5]JunPrg_9899&amp;beyond'!$A$487:$AE$559</definedName>
    <definedName name="TB1_x" localSheetId="7">#REF!</definedName>
    <definedName name="TB1_x" localSheetId="8">#REF!</definedName>
    <definedName name="TB1_x" localSheetId="9">#REF!</definedName>
    <definedName name="TB1_x" localSheetId="10">#REF!</definedName>
    <definedName name="TB1_x" localSheetId="12">#REF!</definedName>
    <definedName name="TB1_x" localSheetId="16">#REF!</definedName>
    <definedName name="TB1_x" localSheetId="18">#REF!</definedName>
    <definedName name="TB1_x" localSheetId="19">#REF!</definedName>
    <definedName name="TB1_x" localSheetId="20">#REF!</definedName>
    <definedName name="TB1_x" localSheetId="21">#REF!</definedName>
    <definedName name="TB1_x" localSheetId="22">#REF!</definedName>
    <definedName name="TB1_x" localSheetId="24">#REF!</definedName>
    <definedName name="TB1_x" localSheetId="25">#REF!</definedName>
    <definedName name="TB1_x" localSheetId="37">#REF!</definedName>
    <definedName name="TB1_x">#REF!</definedName>
    <definedName name="TB1_xx" localSheetId="7">#REF!</definedName>
    <definedName name="TB1_xx" localSheetId="8">#REF!</definedName>
    <definedName name="TB1_xx" localSheetId="9">#REF!</definedName>
    <definedName name="TB1_xx" localSheetId="10">#REF!</definedName>
    <definedName name="TB1_xx" localSheetId="12">#REF!</definedName>
    <definedName name="TB1_xx" localSheetId="16">#REF!</definedName>
    <definedName name="TB1_xx" localSheetId="18">#REF!</definedName>
    <definedName name="TB1_xx" localSheetId="19">#REF!</definedName>
    <definedName name="TB1_xx" localSheetId="20">#REF!</definedName>
    <definedName name="TB1_xx" localSheetId="21">#REF!</definedName>
    <definedName name="TB1_xx" localSheetId="22">#REF!</definedName>
    <definedName name="TB1_xx" localSheetId="24">#REF!</definedName>
    <definedName name="TB1_xx" localSheetId="25">#REF!</definedName>
    <definedName name="TB1_xx" localSheetId="37">#REF!</definedName>
    <definedName name="TB1_xx">#REF!</definedName>
    <definedName name="TB1b">[5]SummaryCG!$A$79:$CL$150</definedName>
    <definedName name="TB1b_x" localSheetId="7">#REF!</definedName>
    <definedName name="TB1b_x" localSheetId="8">#REF!</definedName>
    <definedName name="TB1b_x" localSheetId="9">#REF!</definedName>
    <definedName name="TB1b_x" localSheetId="10">#REF!</definedName>
    <definedName name="TB1b_x" localSheetId="12">#REF!</definedName>
    <definedName name="TB1b_x" localSheetId="16">#REF!</definedName>
    <definedName name="TB1b_x" localSheetId="18">#REF!</definedName>
    <definedName name="TB1b_x" localSheetId="19">#REF!</definedName>
    <definedName name="TB1b_x" localSheetId="20">#REF!</definedName>
    <definedName name="TB1b_x" localSheetId="21">#REF!</definedName>
    <definedName name="TB1b_x" localSheetId="22">#REF!</definedName>
    <definedName name="TB1b_x" localSheetId="24">#REF!</definedName>
    <definedName name="TB1b_x" localSheetId="25">#REF!</definedName>
    <definedName name="TB1b_x" localSheetId="37">#REF!</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 localSheetId="7">#REF!</definedName>
    <definedName name="TBPRJ4" localSheetId="8">#REF!</definedName>
    <definedName name="TBPRJ4" localSheetId="9">#REF!</definedName>
    <definedName name="TBPRJ4" localSheetId="10">#REF!</definedName>
    <definedName name="TBPRJ4" localSheetId="12">#REF!</definedName>
    <definedName name="TBPRJ4" localSheetId="16">#REF!</definedName>
    <definedName name="TBPRJ4" localSheetId="18">#REF!</definedName>
    <definedName name="TBPRJ4" localSheetId="19">#REF!</definedName>
    <definedName name="TBPRJ4" localSheetId="20">#REF!</definedName>
    <definedName name="TBPRJ4" localSheetId="21">#REF!</definedName>
    <definedName name="TBPRJ4" localSheetId="22">#REF!</definedName>
    <definedName name="TBPRJ4" localSheetId="24">#REF!</definedName>
    <definedName name="TBPRJ4" localSheetId="25">#REF!</definedName>
    <definedName name="TBPRJ4" localSheetId="37">#REF!</definedName>
    <definedName name="TBPRJ4">#REF!</definedName>
    <definedName name="Tbs1thr4" localSheetId="7">#REF!</definedName>
    <definedName name="Tbs1thr4" localSheetId="8">#REF!</definedName>
    <definedName name="Tbs1thr4" localSheetId="9">#REF!</definedName>
    <definedName name="Tbs1thr4" localSheetId="10">#REF!</definedName>
    <definedName name="Tbs1thr4" localSheetId="12">#REF!</definedName>
    <definedName name="Tbs1thr4" localSheetId="16">#REF!</definedName>
    <definedName name="Tbs1thr4" localSheetId="18">#REF!</definedName>
    <definedName name="Tbs1thr4" localSheetId="19">#REF!</definedName>
    <definedName name="Tbs1thr4" localSheetId="20">#REF!</definedName>
    <definedName name="Tbs1thr4" localSheetId="21">#REF!</definedName>
    <definedName name="Tbs1thr4" localSheetId="22">#REF!</definedName>
    <definedName name="Tbs1thr4" localSheetId="24">#REF!</definedName>
    <definedName name="Tbs1thr4" localSheetId="25">#REF!</definedName>
    <definedName name="Tbs1thr4" localSheetId="37">#REF!</definedName>
    <definedName name="Tbs1thr4">#REF!</definedName>
    <definedName name="test" localSheetId="7" hidden="1">#REF!</definedName>
    <definedName name="test" localSheetId="8" hidden="1">#REF!</definedName>
    <definedName name="test" localSheetId="9" hidden="1">#REF!</definedName>
    <definedName name="test" localSheetId="10" hidden="1">#REF!</definedName>
    <definedName name="test" localSheetId="12" hidden="1">#REF!</definedName>
    <definedName name="test" localSheetId="16"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4" hidden="1">#REF!</definedName>
    <definedName name="test" localSheetId="25" hidden="1">#REF!</definedName>
    <definedName name="test" localSheetId="37" hidden="1">#REF!</definedName>
    <definedName name="test" hidden="1">#REF!</definedName>
    <definedName name="Tetor_Ar_TOT_Lek" localSheetId="7">'[22]2003'!#REF!</definedName>
    <definedName name="Tetor_Ar_TOT_Lek" localSheetId="8">'[22]2003'!#REF!</definedName>
    <definedName name="Tetor_Ar_TOT_Lek" localSheetId="9">'[22]2003'!#REF!</definedName>
    <definedName name="Tetor_Ar_TOT_Lek" localSheetId="10">'[22]2003'!#REF!</definedName>
    <definedName name="Tetor_Ar_TOT_Lek" localSheetId="12">'[22]2003'!#REF!</definedName>
    <definedName name="Tetor_Ar_TOT_Lek" localSheetId="16">'[22]2003'!#REF!</definedName>
    <definedName name="Tetor_Ar_TOT_Lek" localSheetId="18">'[22]2003'!#REF!</definedName>
    <definedName name="Tetor_Ar_TOT_Lek" localSheetId="19">'[22]2003'!#REF!</definedName>
    <definedName name="Tetor_Ar_TOT_Lek" localSheetId="20">'[22]2003'!#REF!</definedName>
    <definedName name="Tetor_Ar_TOT_Lek" localSheetId="21">'[22]2003'!#REF!</definedName>
    <definedName name="Tetor_Ar_TOT_Lek" localSheetId="22">'[22]2003'!#REF!</definedName>
    <definedName name="Tetor_Ar_TOT_Lek" localSheetId="24">'[22]2003'!#REF!</definedName>
    <definedName name="Tetor_Ar_TOT_Lek" localSheetId="25">'[22]2003'!#REF!</definedName>
    <definedName name="Tetor_Ar_TOT_Lek" localSheetId="37">'[22]2003'!#REF!</definedName>
    <definedName name="Tetor_Ar_TOT_Lek">'[22]2003'!#REF!</definedName>
    <definedName name="Tetor_Ar_TOT_Valute" localSheetId="7">'[22]2003'!#REF!</definedName>
    <definedName name="Tetor_Ar_TOT_Valute" localSheetId="8">'[22]2003'!#REF!</definedName>
    <definedName name="Tetor_Ar_TOT_Valute" localSheetId="9">'[22]2003'!#REF!</definedName>
    <definedName name="Tetor_Ar_TOT_Valute" localSheetId="10">'[22]2003'!#REF!</definedName>
    <definedName name="Tetor_Ar_TOT_Valute" localSheetId="12">'[22]2003'!#REF!</definedName>
    <definedName name="Tetor_Ar_TOT_Valute" localSheetId="16">'[22]2003'!#REF!</definedName>
    <definedName name="Tetor_Ar_TOT_Valute" localSheetId="18">'[22]2003'!#REF!</definedName>
    <definedName name="Tetor_Ar_TOT_Valute" localSheetId="19">'[22]2003'!#REF!</definedName>
    <definedName name="Tetor_Ar_TOT_Valute" localSheetId="20">'[22]2003'!#REF!</definedName>
    <definedName name="Tetor_Ar_TOT_Valute" localSheetId="21">'[22]2003'!#REF!</definedName>
    <definedName name="Tetor_Ar_TOT_Valute" localSheetId="22">'[22]2003'!#REF!</definedName>
    <definedName name="Tetor_Ar_TOT_Valute" localSheetId="24">'[22]2003'!#REF!</definedName>
    <definedName name="Tetor_Ar_TOT_Valute" localSheetId="25">'[22]2003'!#REF!</definedName>
    <definedName name="Tetor_Ar_TOT_Valute" localSheetId="37">'[22]2003'!#REF!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 localSheetId="7">#REF!</definedName>
    <definedName name="Trade_balance" localSheetId="8">#REF!</definedName>
    <definedName name="Trade_balance" localSheetId="9">#REF!</definedName>
    <definedName name="Trade_balance" localSheetId="10">#REF!</definedName>
    <definedName name="Trade_balance" localSheetId="12">#REF!</definedName>
    <definedName name="Trade_balance" localSheetId="16">#REF!</definedName>
    <definedName name="Trade_balance" localSheetId="18">#REF!</definedName>
    <definedName name="Trade_balance" localSheetId="19">#REF!</definedName>
    <definedName name="Trade_balance" localSheetId="20">#REF!</definedName>
    <definedName name="Trade_balance" localSheetId="21">#REF!</definedName>
    <definedName name="Trade_balance" localSheetId="22">#REF!</definedName>
    <definedName name="Trade_balance" localSheetId="24">#REF!</definedName>
    <definedName name="Trade_balance" localSheetId="25">#REF!</definedName>
    <definedName name="Trade_balance" localSheetId="37">#REF!</definedName>
    <definedName name="Trade_balance">#REF!</definedName>
    <definedName name="TRANSFERTEST" localSheetId="7">#REF!</definedName>
    <definedName name="TRANSFERTEST" localSheetId="8">#REF!</definedName>
    <definedName name="TRANSFERTEST" localSheetId="9">#REF!</definedName>
    <definedName name="TRANSFERTEST" localSheetId="10">#REF!</definedName>
    <definedName name="TRANSFERTEST" localSheetId="12">#REF!</definedName>
    <definedName name="TRANSFERTEST" localSheetId="16">#REF!</definedName>
    <definedName name="TRANSFERTEST" localSheetId="18">#REF!</definedName>
    <definedName name="TRANSFERTEST" localSheetId="19">#REF!</definedName>
    <definedName name="TRANSFERTEST" localSheetId="20">#REF!</definedName>
    <definedName name="TRANSFERTEST" localSheetId="21">#REF!</definedName>
    <definedName name="TRANSFERTEST" localSheetId="22">#REF!</definedName>
    <definedName name="TRANSFERTEST" localSheetId="24">#REF!</definedName>
    <definedName name="TRANSFERTEST" localSheetId="25">#REF!</definedName>
    <definedName name="TRANSFERTEST" localSheetId="37">#REF!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 localSheetId="7">#REF!</definedName>
    <definedName name="UCC" localSheetId="8">#REF!</definedName>
    <definedName name="UCC" localSheetId="9">#REF!</definedName>
    <definedName name="UCC" localSheetId="10">#REF!</definedName>
    <definedName name="UCC" localSheetId="12">#REF!</definedName>
    <definedName name="UCC" localSheetId="16">#REF!</definedName>
    <definedName name="UCC" localSheetId="18">#REF!</definedName>
    <definedName name="UCC" localSheetId="19">#REF!</definedName>
    <definedName name="UCC" localSheetId="20">#REF!</definedName>
    <definedName name="UCC" localSheetId="21">#REF!</definedName>
    <definedName name="UCC" localSheetId="22">#REF!</definedName>
    <definedName name="UCC" localSheetId="24">#REF!</definedName>
    <definedName name="UCC" localSheetId="25">#REF!</definedName>
    <definedName name="UCC" localSheetId="37">#REF!</definedName>
    <definedName name="UCC">#REF!</definedName>
    <definedName name="USD" localSheetId="7">#REF!</definedName>
    <definedName name="USD" localSheetId="8">#REF!</definedName>
    <definedName name="USD" localSheetId="9">#REF!</definedName>
    <definedName name="USD" localSheetId="10">#REF!</definedName>
    <definedName name="USD" localSheetId="12">#REF!</definedName>
    <definedName name="USD" localSheetId="16">#REF!</definedName>
    <definedName name="USD" localSheetId="18">#REF!</definedName>
    <definedName name="USD" localSheetId="19">#REF!</definedName>
    <definedName name="USD" localSheetId="20">#REF!</definedName>
    <definedName name="USD" localSheetId="21">#REF!</definedName>
    <definedName name="USD" localSheetId="22">#REF!</definedName>
    <definedName name="USD" localSheetId="24">#REF!</definedName>
    <definedName name="USD" localSheetId="25">#REF!</definedName>
    <definedName name="USD" localSheetId="37">#REF!</definedName>
    <definedName name="USD">#REF!</definedName>
    <definedName name="USERNAME" localSheetId="7">#REF!</definedName>
    <definedName name="USERNAME" localSheetId="8">#REF!</definedName>
    <definedName name="USERNAME" localSheetId="9">#REF!</definedName>
    <definedName name="USERNAME" localSheetId="10">#REF!</definedName>
    <definedName name="USERNAME" localSheetId="12">#REF!</definedName>
    <definedName name="USERNAME" localSheetId="16">#REF!</definedName>
    <definedName name="USERNAME" localSheetId="18">#REF!</definedName>
    <definedName name="USERNAME" localSheetId="19">#REF!</definedName>
    <definedName name="USERNAME" localSheetId="20">#REF!</definedName>
    <definedName name="USERNAME" localSheetId="21">#REF!</definedName>
    <definedName name="USERNAME" localSheetId="22">#REF!</definedName>
    <definedName name="USERNAME" localSheetId="24">#REF!</definedName>
    <definedName name="USERNAME" localSheetId="25">#REF!</definedName>
    <definedName name="USERNAME" localSheetId="37">#REF!</definedName>
    <definedName name="USERNAME">#REF!</definedName>
    <definedName name="ValidationList" localSheetId="7">#REF!</definedName>
    <definedName name="ValidationList" localSheetId="8">#REF!</definedName>
    <definedName name="ValidationList" localSheetId="9">#REF!</definedName>
    <definedName name="ValidationList" localSheetId="10">#REF!</definedName>
    <definedName name="ValidationList" localSheetId="12">#REF!</definedName>
    <definedName name="ValidationList" localSheetId="16">#REF!</definedName>
    <definedName name="ValidationList" localSheetId="18">#REF!</definedName>
    <definedName name="ValidationList" localSheetId="19">#REF!</definedName>
    <definedName name="ValidationList" localSheetId="20">#REF!</definedName>
    <definedName name="ValidationList" localSheetId="21">#REF!</definedName>
    <definedName name="ValidationList" localSheetId="22">#REF!</definedName>
    <definedName name="ValidationList" localSheetId="24">#REF!</definedName>
    <definedName name="ValidationList" localSheetId="25">#REF!</definedName>
    <definedName name="ValidationList" localSheetId="37">#REF!</definedName>
    <definedName name="ValidationList">#REF!</definedName>
    <definedName name="viti2006" localSheetId="7">[34]kursi!$A$27:$M$37</definedName>
    <definedName name="viti2006" localSheetId="8">[34]kursi!$A$27:$M$37</definedName>
    <definedName name="viti2006" localSheetId="9">[34]kursi!$A$27:$M$37</definedName>
    <definedName name="viti2006" localSheetId="10">[34]kursi!$A$27:$M$37</definedName>
    <definedName name="viti2006" localSheetId="12">[34]kursi!$A$27:$M$37</definedName>
    <definedName name="viti2006" localSheetId="16">[34]kursi!$A$27:$M$37</definedName>
    <definedName name="viti2006" localSheetId="18">[34]kursi!$A$27:$M$37</definedName>
    <definedName name="viti2006" localSheetId="19">[34]kursi!$A$27:$M$37</definedName>
    <definedName name="viti2006" localSheetId="20">[34]kursi!$A$27:$M$37</definedName>
    <definedName name="viti2006" localSheetId="21">[34]kursi!$A$27:$M$37</definedName>
    <definedName name="viti2006" localSheetId="22">[34]kursi!$A$27:$M$37</definedName>
    <definedName name="viti2006" localSheetId="24">[34]kursi!$A$27:$M$37</definedName>
    <definedName name="viti2006" localSheetId="25">[34]kursi!$A$27:$M$37</definedName>
    <definedName name="viti2006" localSheetId="37">[34]kursi!$A$27:$M$37</definedName>
    <definedName name="viti2006">[35]kursi!$A$27:$M$37</definedName>
    <definedName name="viti2007" localSheetId="7">[34]kursi!$A$41:$M$51</definedName>
    <definedName name="viti2007" localSheetId="8">[34]kursi!$A$41:$M$51</definedName>
    <definedName name="viti2007" localSheetId="9">[34]kursi!$A$41:$M$51</definedName>
    <definedName name="viti2007" localSheetId="10">[34]kursi!$A$41:$M$51</definedName>
    <definedName name="viti2007" localSheetId="12">[34]kursi!$A$41:$M$51</definedName>
    <definedName name="viti2007" localSheetId="16">[34]kursi!$A$41:$M$51</definedName>
    <definedName name="viti2007" localSheetId="18">[34]kursi!$A$41:$M$51</definedName>
    <definedName name="viti2007" localSheetId="19">[34]kursi!$A$41:$M$51</definedName>
    <definedName name="viti2007" localSheetId="20">[34]kursi!$A$41:$M$51</definedName>
    <definedName name="viti2007" localSheetId="21">[34]kursi!$A$41:$M$51</definedName>
    <definedName name="viti2007" localSheetId="22">[34]kursi!$A$41:$M$51</definedName>
    <definedName name="viti2007" localSheetId="24">[34]kursi!$A$41:$M$51</definedName>
    <definedName name="viti2007" localSheetId="25">[34]kursi!$A$41:$M$51</definedName>
    <definedName name="viti2007" localSheetId="37">[34]kursi!$A$41:$M$51</definedName>
    <definedName name="viti2007">[35]kursi!$A$41:$M$51</definedName>
    <definedName name="WEO" localSheetId="7">#REF!</definedName>
    <definedName name="WEO" localSheetId="8">#REF!</definedName>
    <definedName name="WEO" localSheetId="9">#REF!</definedName>
    <definedName name="WEO" localSheetId="10">#REF!</definedName>
    <definedName name="WEO" localSheetId="12">#REF!</definedName>
    <definedName name="WEO" localSheetId="16">#REF!</definedName>
    <definedName name="WEO" localSheetId="18">#REF!</definedName>
    <definedName name="WEO" localSheetId="19">#REF!</definedName>
    <definedName name="WEO" localSheetId="20">#REF!</definedName>
    <definedName name="WEO" localSheetId="21">#REF!</definedName>
    <definedName name="WEO" localSheetId="22">#REF!</definedName>
    <definedName name="WEO" localSheetId="24">#REF!</definedName>
    <definedName name="WEO" localSheetId="25">#REF!</definedName>
    <definedName name="WEO" localSheetId="37">#REF!</definedName>
    <definedName name="WEO">#REF!</definedName>
    <definedName name="WEODATES" localSheetId="7">#REF!</definedName>
    <definedName name="WEODATES" localSheetId="8">#REF!</definedName>
    <definedName name="WEODATES" localSheetId="9">#REF!</definedName>
    <definedName name="WEODATES" localSheetId="10">#REF!</definedName>
    <definedName name="WEODATES" localSheetId="12">#REF!</definedName>
    <definedName name="WEODATES" localSheetId="16">#REF!</definedName>
    <definedName name="WEODATES" localSheetId="18">#REF!</definedName>
    <definedName name="WEODATES" localSheetId="19">#REF!</definedName>
    <definedName name="WEODATES" localSheetId="20">#REF!</definedName>
    <definedName name="WEODATES" localSheetId="21">#REF!</definedName>
    <definedName name="WEODATES" localSheetId="22">#REF!</definedName>
    <definedName name="WEODATES" localSheetId="24">#REF!</definedName>
    <definedName name="WEODATES" localSheetId="25">#REF!</definedName>
    <definedName name="WEODATES" localSheetId="37">#REF!</definedName>
    <definedName name="WEODATES">#REF!</definedName>
    <definedName name="weonames" localSheetId="7">#REF!</definedName>
    <definedName name="weonames" localSheetId="8">#REF!</definedName>
    <definedName name="weonames" localSheetId="9">#REF!</definedName>
    <definedName name="weonames" localSheetId="10">#REF!</definedName>
    <definedName name="weonames" localSheetId="12">#REF!</definedName>
    <definedName name="weonames" localSheetId="16">#REF!</definedName>
    <definedName name="weonames" localSheetId="18">#REF!</definedName>
    <definedName name="weonames" localSheetId="19">#REF!</definedName>
    <definedName name="weonames" localSheetId="20">#REF!</definedName>
    <definedName name="weonames" localSheetId="21">#REF!</definedName>
    <definedName name="weonames" localSheetId="22">#REF!</definedName>
    <definedName name="weonames" localSheetId="24">#REF!</definedName>
    <definedName name="weonames" localSheetId="25">#REF!</definedName>
    <definedName name="weonames" localSheetId="37">#REF!</definedName>
    <definedName name="weonames">#REF!</definedName>
    <definedName name="what" localSheetId="7"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2"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37" hidden="1">{"BOP_TAB",#N/A,FALSE,"N";"MIDTERM_TAB",#N/A,FALSE,"O"}</definedName>
    <definedName name="wrn.BOP_MIDTERM." hidden="1">{"BOP_TAB",#N/A,FALSE,"N";"MIDTERM_TAB",#N/A,FALSE,"O"}</definedName>
    <definedName name="wrn.formula." localSheetId="7" hidden="1">{#N/A,#N/A,FALSE,"MS"}</definedName>
    <definedName name="wrn.formula." localSheetId="8" hidden="1">{#N/A,#N/A,FALSE,"MS"}</definedName>
    <definedName name="wrn.formula." localSheetId="9" hidden="1">{#N/A,#N/A,FALSE,"MS"}</definedName>
    <definedName name="wrn.formula." localSheetId="10" hidden="1">{#N/A,#N/A,FALSE,"MS"}</definedName>
    <definedName name="wrn.formula." localSheetId="12" hidden="1">{#N/A,#N/A,FALSE,"MS"}</definedName>
    <definedName name="wrn.formula." localSheetId="16" hidden="1">{#N/A,#N/A,FALSE,"MS"}</definedName>
    <definedName name="wrn.formula." localSheetId="18" hidden="1">{#N/A,#N/A,FALSE,"MS"}</definedName>
    <definedName name="wrn.formula." localSheetId="19" hidden="1">{#N/A,#N/A,FALSE,"MS"}</definedName>
    <definedName name="wrn.formula." localSheetId="20" hidden="1">{#N/A,#N/A,FALSE,"MS"}</definedName>
    <definedName name="wrn.formula." localSheetId="21" hidden="1">{#N/A,#N/A,FALSE,"MS"}</definedName>
    <definedName name="wrn.formula." localSheetId="22" hidden="1">{#N/A,#N/A,FALSE,"MS"}</definedName>
    <definedName name="wrn.formula." localSheetId="24" hidden="1">{#N/A,#N/A,FALSE,"MS"}</definedName>
    <definedName name="wrn.formula." localSheetId="25" hidden="1">{#N/A,#N/A,FALSE,"MS"}</definedName>
    <definedName name="wrn.formula." localSheetId="37" hidden="1">{#N/A,#N/A,FALSE,"MS"}</definedName>
    <definedName name="wrn.formula." hidden="1">{#N/A,#N/A,FALSE,"MS"}</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localSheetId="16"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37"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7" hidden="1">{"MONA",#N/A,FALSE,"S"}</definedName>
    <definedName name="wrn.MONA." localSheetId="8" hidden="1">{"MONA",#N/A,FALSE,"S"}</definedName>
    <definedName name="wrn.MONA." localSheetId="9" hidden="1">{"MONA",#N/A,FALSE,"S"}</definedName>
    <definedName name="wrn.MONA." localSheetId="10" hidden="1">{"MONA",#N/A,FALSE,"S"}</definedName>
    <definedName name="wrn.MONA." localSheetId="12" hidden="1">{"MONA",#N/A,FALSE,"S"}</definedName>
    <definedName name="wrn.MONA." localSheetId="16"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22" hidden="1">{"MONA",#N/A,FALSE,"S"}</definedName>
    <definedName name="wrn.MONA." localSheetId="24" hidden="1">{"MONA",#N/A,FALSE,"S"}</definedName>
    <definedName name="wrn.MONA." localSheetId="25" hidden="1">{"MONA",#N/A,FALSE,"S"}</definedName>
    <definedName name="wrn.MONA." localSheetId="37" hidden="1">{"MONA",#N/A,FALSE,"S"}</definedName>
    <definedName name="wrn.MONA." hidden="1">{"MONA",#N/A,FALSE,"S"}</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2"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WEO." localSheetId="7" hidden="1">{"WEO",#N/A,FALSE,"T"}</definedName>
    <definedName name="wrn.WEO." localSheetId="8" hidden="1">{"WEO",#N/A,FALSE,"T"}</definedName>
    <definedName name="wrn.WEO." localSheetId="9" hidden="1">{"WEO",#N/A,FALSE,"T"}</definedName>
    <definedName name="wrn.WEO." localSheetId="10" hidden="1">{"WEO",#N/A,FALSE,"T"}</definedName>
    <definedName name="wrn.WEO." localSheetId="12" hidden="1">{"WEO",#N/A,FALSE,"T"}</definedName>
    <definedName name="wrn.WEO." localSheetId="16"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22" hidden="1">{"WEO",#N/A,FALSE,"T"}</definedName>
    <definedName name="wrn.WEO." localSheetId="24" hidden="1">{"WEO",#N/A,FALSE,"T"}</definedName>
    <definedName name="wrn.WEO." localSheetId="25" hidden="1">{"WEO",#N/A,FALSE,"T"}</definedName>
    <definedName name="wrn.WEO." localSheetId="37" hidden="1">{"WEO",#N/A,FALSE,"T"}</definedName>
    <definedName name="wrn.WEO." hidden="1">{"WEO",#N/A,FALSE,"T"}</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XGS" localSheetId="7">#REF!</definedName>
    <definedName name="XGS" localSheetId="8">#REF!</definedName>
    <definedName name="XGS" localSheetId="9">#REF!</definedName>
    <definedName name="XGS" localSheetId="10">#REF!</definedName>
    <definedName name="XGS" localSheetId="12">#REF!</definedName>
    <definedName name="XGS" localSheetId="16">#REF!</definedName>
    <definedName name="XGS" localSheetId="18">#REF!</definedName>
    <definedName name="XGS" localSheetId="19">#REF!</definedName>
    <definedName name="XGS" localSheetId="20">#REF!</definedName>
    <definedName name="XGS" localSheetId="21">#REF!</definedName>
    <definedName name="XGS" localSheetId="22">#REF!</definedName>
    <definedName name="XGS" localSheetId="24">#REF!</definedName>
    <definedName name="XGS" localSheetId="25">#REF!</definedName>
    <definedName name="XGS" localSheetId="37">#REF!</definedName>
    <definedName name="XGS">#REF!</definedName>
    <definedName name="xrate_lari">[19]Work!$DW$5:$EP$97</definedName>
    <definedName name="xrates">[19]Work!$CG$5:$CZ$97</definedName>
    <definedName name="xxWRS_1" localSheetId="7">#REF!</definedName>
    <definedName name="xxWRS_1" localSheetId="8">#REF!</definedName>
    <definedName name="xxWRS_1" localSheetId="9">#REF!</definedName>
    <definedName name="xxWRS_1" localSheetId="10">#REF!</definedName>
    <definedName name="xxWRS_1" localSheetId="12">#REF!</definedName>
    <definedName name="xxWRS_1" localSheetId="16">#REF!</definedName>
    <definedName name="xxWRS_1" localSheetId="18">#REF!</definedName>
    <definedName name="xxWRS_1" localSheetId="19">#REF!</definedName>
    <definedName name="xxWRS_1" localSheetId="20">#REF!</definedName>
    <definedName name="xxWRS_1" localSheetId="21">#REF!</definedName>
    <definedName name="xxWRS_1" localSheetId="22">#REF!</definedName>
    <definedName name="xxWRS_1" localSheetId="24">#REF!</definedName>
    <definedName name="xxWRS_1" localSheetId="25">#REF!</definedName>
    <definedName name="xxWRS_1" localSheetId="37">#REF!</definedName>
    <definedName name="xxWRS_1">#REF!</definedName>
    <definedName name="xxWRS_2" localSheetId="7">#REF!</definedName>
    <definedName name="xxWRS_2" localSheetId="8">#REF!</definedName>
    <definedName name="xxWRS_2" localSheetId="9">#REF!</definedName>
    <definedName name="xxWRS_2" localSheetId="10">#REF!</definedName>
    <definedName name="xxWRS_2" localSheetId="12">#REF!</definedName>
    <definedName name="xxWRS_2" localSheetId="16">#REF!</definedName>
    <definedName name="xxWRS_2" localSheetId="18">#REF!</definedName>
    <definedName name="xxWRS_2" localSheetId="19">#REF!</definedName>
    <definedName name="xxWRS_2" localSheetId="20">#REF!</definedName>
    <definedName name="xxWRS_2" localSheetId="21">#REF!</definedName>
    <definedName name="xxWRS_2" localSheetId="22">#REF!</definedName>
    <definedName name="xxWRS_2" localSheetId="24">#REF!</definedName>
    <definedName name="xxWRS_2" localSheetId="25">#REF!</definedName>
    <definedName name="xxWRS_2" localSheetId="37">#REF!</definedName>
    <definedName name="xxWRS_2">#REF!</definedName>
    <definedName name="xxWRS_3" localSheetId="7">#REF!</definedName>
    <definedName name="xxWRS_3" localSheetId="8">#REF!</definedName>
    <definedName name="xxWRS_3" localSheetId="9">#REF!</definedName>
    <definedName name="xxWRS_3" localSheetId="10">#REF!</definedName>
    <definedName name="xxWRS_3" localSheetId="12">#REF!</definedName>
    <definedName name="xxWRS_3" localSheetId="16">#REF!</definedName>
    <definedName name="xxWRS_3" localSheetId="18">#REF!</definedName>
    <definedName name="xxWRS_3" localSheetId="19">#REF!</definedName>
    <definedName name="xxWRS_3" localSheetId="20">#REF!</definedName>
    <definedName name="xxWRS_3" localSheetId="21">#REF!</definedName>
    <definedName name="xxWRS_3" localSheetId="22">#REF!</definedName>
    <definedName name="xxWRS_3" localSheetId="24">#REF!</definedName>
    <definedName name="xxWRS_3" localSheetId="25">#REF!</definedName>
    <definedName name="xxWRS_3" localSheetId="37">#REF!</definedName>
    <definedName name="xxWRS_3">#REF!</definedName>
    <definedName name="Year" localSheetId="7">#REF!</definedName>
    <definedName name="Year" localSheetId="8">#REF!</definedName>
    <definedName name="Year" localSheetId="9">#REF!</definedName>
    <definedName name="Year" localSheetId="10">#REF!</definedName>
    <definedName name="Year" localSheetId="12">#REF!</definedName>
    <definedName name="Year" localSheetId="16">#REF!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4">#REF!</definedName>
    <definedName name="Year" localSheetId="25">#REF!</definedName>
    <definedName name="Year" localSheetId="37">#REF!</definedName>
    <definedName name="Year">#REF!</definedName>
    <definedName name="YEAR2009" localSheetId="7">#REF!</definedName>
    <definedName name="YEAR2009" localSheetId="8">#REF!</definedName>
    <definedName name="YEAR2009" localSheetId="9">#REF!</definedName>
    <definedName name="YEAR2009" localSheetId="10">#REF!</definedName>
    <definedName name="YEAR2009" localSheetId="12">#REF!</definedName>
    <definedName name="YEAR2009" localSheetId="16">#REF!</definedName>
    <definedName name="YEAR2009" localSheetId="18">#REF!</definedName>
    <definedName name="YEAR2009" localSheetId="19">#REF!</definedName>
    <definedName name="YEAR2009" localSheetId="20">#REF!</definedName>
    <definedName name="YEAR2009" localSheetId="21">#REF!</definedName>
    <definedName name="YEAR2009" localSheetId="22">#REF!</definedName>
    <definedName name="YEAR2009" localSheetId="24">#REF!</definedName>
    <definedName name="YEAR2009" localSheetId="25">#REF!</definedName>
    <definedName name="YEAR2009" localSheetId="37">#REF!</definedName>
    <definedName name="YEAR2009">#REF!</definedName>
    <definedName name="YEAR2013" localSheetId="7">#REF!</definedName>
    <definedName name="YEAR2013" localSheetId="8">#REF!</definedName>
    <definedName name="YEAR2013" localSheetId="9">#REF!</definedName>
    <definedName name="YEAR2013" localSheetId="10">#REF!</definedName>
    <definedName name="YEAR2013" localSheetId="12">#REF!</definedName>
    <definedName name="YEAR2013" localSheetId="16">#REF!</definedName>
    <definedName name="YEAR2013" localSheetId="18">#REF!</definedName>
    <definedName name="YEAR2013" localSheetId="19">#REF!</definedName>
    <definedName name="YEAR2013" localSheetId="20">#REF!</definedName>
    <definedName name="YEAR2013" localSheetId="21">#REF!</definedName>
    <definedName name="YEAR2013" localSheetId="22">#REF!</definedName>
    <definedName name="YEAR2013" localSheetId="24">#REF!</definedName>
    <definedName name="YEAR2013" localSheetId="25">#REF!</definedName>
    <definedName name="YEAR2013" localSheetId="37">#REF!</definedName>
    <definedName name="YEAR2013">#REF!</definedName>
    <definedName name="Years" localSheetId="7">#REF!</definedName>
    <definedName name="Years" localSheetId="8">#REF!</definedName>
    <definedName name="Years" localSheetId="9">#REF!</definedName>
    <definedName name="Years" localSheetId="10">#REF!</definedName>
    <definedName name="Years" localSheetId="12">#REF!</definedName>
    <definedName name="Years" localSheetId="16">#REF!</definedName>
    <definedName name="Years" localSheetId="18">#REF!</definedName>
    <definedName name="Years" localSheetId="19">#REF!</definedName>
    <definedName name="Years" localSheetId="20">#REF!</definedName>
    <definedName name="Years" localSheetId="21">#REF!</definedName>
    <definedName name="Years" localSheetId="22">#REF!</definedName>
    <definedName name="Years" localSheetId="24">#REF!</definedName>
    <definedName name="Years" localSheetId="25">#REF!</definedName>
    <definedName name="Years" localSheetId="37">#REF!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05" i="293" l="1"/>
  <c r="D305" i="293"/>
  <c r="C305" i="293"/>
  <c r="B305" i="293"/>
  <c r="E304" i="293"/>
  <c r="D304" i="293"/>
  <c r="C304" i="293"/>
  <c r="B304" i="293"/>
  <c r="E303" i="293"/>
  <c r="D303" i="293"/>
  <c r="C303" i="293"/>
  <c r="B303" i="293"/>
  <c r="E302" i="293"/>
  <c r="D302" i="293"/>
  <c r="C302" i="293"/>
  <c r="B302" i="293"/>
  <c r="B301" i="293" s="1"/>
  <c r="E301" i="293"/>
  <c r="D301" i="293"/>
  <c r="C301" i="293"/>
  <c r="E300" i="293"/>
  <c r="D300" i="293"/>
  <c r="C300" i="293"/>
  <c r="B300" i="293"/>
  <c r="E299" i="293"/>
  <c r="D299" i="293"/>
  <c r="C299" i="293"/>
  <c r="B299" i="293"/>
  <c r="E298" i="293"/>
  <c r="D298" i="293"/>
  <c r="C298" i="293"/>
  <c r="B298" i="293"/>
  <c r="E297" i="293"/>
  <c r="D297" i="293"/>
  <c r="C297" i="293"/>
  <c r="B297" i="293"/>
  <c r="E296" i="293"/>
  <c r="D296" i="293"/>
  <c r="C296" i="293"/>
  <c r="B296" i="293"/>
  <c r="E295" i="293"/>
  <c r="D295" i="293"/>
  <c r="C295" i="293"/>
  <c r="B295" i="293"/>
  <c r="E294" i="293"/>
  <c r="D294" i="293"/>
  <c r="C294" i="293"/>
  <c r="B294" i="293"/>
  <c r="C293" i="293"/>
  <c r="E292" i="293"/>
  <c r="D292" i="293"/>
  <c r="C292" i="293"/>
  <c r="B292" i="293"/>
  <c r="E291" i="293"/>
  <c r="D291" i="293"/>
  <c r="C291" i="293"/>
  <c r="B291" i="293"/>
  <c r="B290" i="293" s="1"/>
  <c r="E290" i="293"/>
  <c r="D290" i="293"/>
  <c r="C290" i="293"/>
  <c r="E289" i="293"/>
  <c r="D289" i="293"/>
  <c r="C289" i="293"/>
  <c r="B289" i="293"/>
  <c r="E288" i="293"/>
  <c r="D288" i="293"/>
  <c r="C288" i="293"/>
  <c r="B288" i="293"/>
  <c r="B287" i="293" s="1"/>
  <c r="E287" i="293"/>
  <c r="D287" i="293"/>
  <c r="C287" i="293"/>
  <c r="E286" i="293"/>
  <c r="D286" i="293"/>
  <c r="C286" i="293"/>
  <c r="B286" i="293"/>
  <c r="E285" i="293"/>
  <c r="D285" i="293"/>
  <c r="C285" i="293"/>
  <c r="B285" i="293"/>
  <c r="E284" i="293"/>
  <c r="D284" i="293"/>
  <c r="C284" i="293"/>
  <c r="B284" i="293"/>
  <c r="E283" i="293"/>
  <c r="D283" i="293"/>
  <c r="C283" i="293"/>
  <c r="B283" i="293"/>
  <c r="E282" i="293"/>
  <c r="D282" i="293"/>
  <c r="C282" i="293"/>
  <c r="B282" i="293"/>
  <c r="B281" i="293" s="1"/>
  <c r="E281" i="293"/>
  <c r="D281" i="293"/>
  <c r="C281" i="293"/>
  <c r="E280" i="293"/>
  <c r="D280" i="293"/>
  <c r="C280" i="293"/>
  <c r="B280" i="293"/>
  <c r="E279" i="293"/>
  <c r="D279" i="293"/>
  <c r="C279" i="293"/>
  <c r="B279" i="293"/>
  <c r="B278" i="293" s="1"/>
  <c r="E278" i="293"/>
  <c r="D278" i="293"/>
  <c r="C278" i="293"/>
  <c r="E277" i="293"/>
  <c r="D277" i="293"/>
  <c r="C277" i="293"/>
  <c r="B277" i="293"/>
  <c r="E276" i="293"/>
  <c r="D276" i="293"/>
  <c r="C276" i="293"/>
  <c r="B276" i="293"/>
  <c r="B275" i="293" s="1"/>
  <c r="E275" i="293"/>
  <c r="D275" i="293"/>
  <c r="C275" i="293"/>
  <c r="E266" i="293"/>
  <c r="D266" i="293"/>
  <c r="C266" i="293"/>
  <c r="B266" i="293"/>
  <c r="E261" i="293"/>
  <c r="E271" i="293" s="1"/>
  <c r="E253" i="293" s="1"/>
  <c r="D261" i="293"/>
  <c r="D271" i="293" s="1"/>
  <c r="D253" i="293" s="1"/>
  <c r="C261" i="293"/>
  <c r="C271" i="293" s="1"/>
  <c r="C253" i="293" s="1"/>
  <c r="B261" i="293"/>
  <c r="B271" i="293" s="1"/>
  <c r="B253" i="293" s="1"/>
  <c r="B254" i="293" s="1"/>
  <c r="C245" i="293"/>
  <c r="C227" i="293" s="1"/>
  <c r="B241" i="293"/>
  <c r="E240" i="293"/>
  <c r="D240" i="293"/>
  <c r="C240" i="293"/>
  <c r="B240" i="293"/>
  <c r="E235" i="293"/>
  <c r="E245" i="293" s="1"/>
  <c r="E227" i="293" s="1"/>
  <c r="D235" i="293"/>
  <c r="D245" i="293" s="1"/>
  <c r="D227" i="293" s="1"/>
  <c r="C235" i="293"/>
  <c r="B235" i="293"/>
  <c r="B245" i="293" s="1"/>
  <c r="B227" i="293" s="1"/>
  <c r="B228" i="293" s="1"/>
  <c r="E229" i="293"/>
  <c r="D229" i="293"/>
  <c r="C229" i="293"/>
  <c r="E212" i="293"/>
  <c r="D212" i="293"/>
  <c r="C212" i="293"/>
  <c r="B212" i="293"/>
  <c r="E207" i="293"/>
  <c r="E217" i="293" s="1"/>
  <c r="D207" i="293"/>
  <c r="D217" i="293" s="1"/>
  <c r="C207" i="293"/>
  <c r="C217" i="293" s="1"/>
  <c r="B207" i="293"/>
  <c r="B217" i="293" s="1"/>
  <c r="E201" i="293"/>
  <c r="D201" i="293"/>
  <c r="C201" i="293"/>
  <c r="E187" i="293"/>
  <c r="D187" i="293"/>
  <c r="C187" i="293"/>
  <c r="B187" i="293"/>
  <c r="E182" i="293"/>
  <c r="E192" i="293" s="1"/>
  <c r="E174" i="293" s="1"/>
  <c r="D182" i="293"/>
  <c r="D192" i="293" s="1"/>
  <c r="D174" i="293" s="1"/>
  <c r="C182" i="293"/>
  <c r="C192" i="293" s="1"/>
  <c r="C174" i="293" s="1"/>
  <c r="C175" i="293" s="1"/>
  <c r="B182" i="293"/>
  <c r="B192" i="293" s="1"/>
  <c r="B174" i="293" s="1"/>
  <c r="D173" i="293"/>
  <c r="E176" i="293" s="1"/>
  <c r="C173" i="293"/>
  <c r="E162" i="293"/>
  <c r="D162" i="293"/>
  <c r="C162" i="293"/>
  <c r="B162" i="293"/>
  <c r="E157" i="293"/>
  <c r="E167" i="293" s="1"/>
  <c r="E149" i="293" s="1"/>
  <c r="D157" i="293"/>
  <c r="D167" i="293" s="1"/>
  <c r="D149" i="293" s="1"/>
  <c r="C157" i="293"/>
  <c r="C167" i="293" s="1"/>
  <c r="C149" i="293" s="1"/>
  <c r="B157" i="293"/>
  <c r="B167" i="293" s="1"/>
  <c r="B149" i="293" s="1"/>
  <c r="E137" i="293"/>
  <c r="E108" i="293" s="1"/>
  <c r="D137" i="293"/>
  <c r="D138" i="293" s="1"/>
  <c r="C137" i="293"/>
  <c r="C138" i="293" s="1"/>
  <c r="B137" i="293"/>
  <c r="B138" i="293" s="1"/>
  <c r="D111" i="293"/>
  <c r="E110" i="293"/>
  <c r="D110" i="293"/>
  <c r="C110" i="293"/>
  <c r="D108" i="293"/>
  <c r="D109" i="293" s="1"/>
  <c r="C108" i="293"/>
  <c r="C111" i="293" s="1"/>
  <c r="B108" i="293"/>
  <c r="B109" i="293" s="1"/>
  <c r="E100" i="293"/>
  <c r="E101" i="293" s="1"/>
  <c r="D100" i="293"/>
  <c r="C100" i="293"/>
  <c r="C101" i="293" s="1"/>
  <c r="B100" i="293"/>
  <c r="B71" i="293" s="1"/>
  <c r="B72" i="293" s="1"/>
  <c r="E73" i="293"/>
  <c r="D73" i="293"/>
  <c r="C73" i="293"/>
  <c r="E71" i="293"/>
  <c r="E72" i="293" s="1"/>
  <c r="C71" i="293"/>
  <c r="C72" i="293" s="1"/>
  <c r="E60" i="293"/>
  <c r="E293" i="293" s="1"/>
  <c r="D60" i="293"/>
  <c r="D293" i="293" s="1"/>
  <c r="B60" i="293"/>
  <c r="B63" i="293" s="1"/>
  <c r="E57" i="293"/>
  <c r="D57" i="293"/>
  <c r="C57" i="293"/>
  <c r="B57" i="293"/>
  <c r="B49" i="293"/>
  <c r="E48" i="293"/>
  <c r="D48" i="293"/>
  <c r="C48" i="293"/>
  <c r="C63" i="293" s="1"/>
  <c r="C64" i="293" s="1"/>
  <c r="B48" i="293"/>
  <c r="E45" i="293"/>
  <c r="D45" i="293"/>
  <c r="C45" i="293"/>
  <c r="B45" i="293"/>
  <c r="B43" i="293"/>
  <c r="E42" i="293"/>
  <c r="D42" i="293"/>
  <c r="C42" i="293"/>
  <c r="B42" i="293"/>
  <c r="D38" i="293"/>
  <c r="E37" i="293"/>
  <c r="D37" i="293"/>
  <c r="E36" i="293"/>
  <c r="D36" i="293"/>
  <c r="C36" i="293"/>
  <c r="E35" i="293"/>
  <c r="E38" i="293" s="1"/>
  <c r="D35" i="293"/>
  <c r="C35" i="293"/>
  <c r="B250" i="292"/>
  <c r="E249" i="292"/>
  <c r="D249" i="292"/>
  <c r="C249" i="292"/>
  <c r="B249" i="292"/>
  <c r="E248" i="292"/>
  <c r="D248" i="292"/>
  <c r="C248" i="292"/>
  <c r="B248" i="292"/>
  <c r="C247" i="292"/>
  <c r="B247" i="292"/>
  <c r="C246" i="292"/>
  <c r="B246" i="292"/>
  <c r="E245" i="292"/>
  <c r="D245" i="292"/>
  <c r="C245" i="292"/>
  <c r="B245" i="292"/>
  <c r="E244" i="292"/>
  <c r="D244" i="292"/>
  <c r="C244" i="292"/>
  <c r="B244" i="292"/>
  <c r="E243" i="292"/>
  <c r="D243" i="292"/>
  <c r="C243" i="292"/>
  <c r="B243" i="292"/>
  <c r="E242" i="292"/>
  <c r="D242" i="292"/>
  <c r="C242" i="292"/>
  <c r="B242" i="292"/>
  <c r="E241" i="292"/>
  <c r="D241" i="292"/>
  <c r="C241" i="292"/>
  <c r="B241" i="292"/>
  <c r="E240" i="292"/>
  <c r="D240" i="292"/>
  <c r="C240" i="292"/>
  <c r="B240" i="292"/>
  <c r="E239" i="292"/>
  <c r="D239" i="292"/>
  <c r="C239" i="292"/>
  <c r="B239" i="292"/>
  <c r="E238" i="292"/>
  <c r="D238" i="292"/>
  <c r="C238" i="292"/>
  <c r="B238" i="292"/>
  <c r="E237" i="292"/>
  <c r="D237" i="292"/>
  <c r="C237" i="292"/>
  <c r="B237" i="292"/>
  <c r="E236" i="292"/>
  <c r="D236" i="292"/>
  <c r="C236" i="292"/>
  <c r="B236" i="292"/>
  <c r="E235" i="292"/>
  <c r="D235" i="292"/>
  <c r="C235" i="292"/>
  <c r="B235" i="292"/>
  <c r="E234" i="292"/>
  <c r="D234" i="292"/>
  <c r="C234" i="292"/>
  <c r="B234" i="292"/>
  <c r="E233" i="292"/>
  <c r="D233" i="292"/>
  <c r="C233" i="292"/>
  <c r="B233" i="292"/>
  <c r="E232" i="292"/>
  <c r="D232" i="292"/>
  <c r="C232" i="292"/>
  <c r="B232" i="292"/>
  <c r="E231" i="292"/>
  <c r="D231" i="292"/>
  <c r="C231" i="292"/>
  <c r="B231" i="292"/>
  <c r="E230" i="292"/>
  <c r="D230" i="292"/>
  <c r="C230" i="292"/>
  <c r="B230" i="292"/>
  <c r="E229" i="292"/>
  <c r="D229" i="292"/>
  <c r="C229" i="292"/>
  <c r="B229" i="292"/>
  <c r="E228" i="292"/>
  <c r="D228" i="292"/>
  <c r="C228" i="292"/>
  <c r="B228" i="292"/>
  <c r="E226" i="292"/>
  <c r="E224" i="292"/>
  <c r="D224" i="292"/>
  <c r="C224" i="292"/>
  <c r="B224" i="292"/>
  <c r="E217" i="292"/>
  <c r="E216" i="292"/>
  <c r="D216" i="292"/>
  <c r="C216" i="292"/>
  <c r="E215" i="292"/>
  <c r="E218" i="292" s="1"/>
  <c r="D215" i="292"/>
  <c r="D218" i="292" s="1"/>
  <c r="C215" i="292"/>
  <c r="D214" i="292"/>
  <c r="D217" i="292" s="1"/>
  <c r="C214" i="292"/>
  <c r="C217" i="292" s="1"/>
  <c r="B214" i="292"/>
  <c r="B215" i="292" s="1"/>
  <c r="E203" i="292"/>
  <c r="D203" i="292"/>
  <c r="B203" i="292"/>
  <c r="E197" i="292"/>
  <c r="E196" i="292"/>
  <c r="D196" i="292"/>
  <c r="E195" i="292"/>
  <c r="D195" i="292"/>
  <c r="C195" i="292"/>
  <c r="E194" i="292"/>
  <c r="D194" i="292"/>
  <c r="D197" i="292" s="1"/>
  <c r="C194" i="292"/>
  <c r="C197" i="292" s="1"/>
  <c r="B194" i="292"/>
  <c r="B193" i="292"/>
  <c r="C196" i="292" s="1"/>
  <c r="D183" i="292"/>
  <c r="D177" i="292"/>
  <c r="E176" i="292"/>
  <c r="D176" i="292"/>
  <c r="C176" i="292"/>
  <c r="E175" i="292"/>
  <c r="D175" i="292"/>
  <c r="C175" i="292"/>
  <c r="E174" i="292"/>
  <c r="E177" i="292" s="1"/>
  <c r="D174" i="292"/>
  <c r="C174" i="292"/>
  <c r="C177" i="292" s="1"/>
  <c r="B174" i="292"/>
  <c r="E164" i="292"/>
  <c r="E250" i="292" s="1"/>
  <c r="D164" i="292"/>
  <c r="D165" i="292" s="1"/>
  <c r="C164" i="292"/>
  <c r="C165" i="292" s="1"/>
  <c r="B164" i="292"/>
  <c r="B165" i="292" s="1"/>
  <c r="E159" i="292"/>
  <c r="E158" i="292"/>
  <c r="D158" i="292"/>
  <c r="C158" i="292"/>
  <c r="E157" i="292"/>
  <c r="D157" i="292"/>
  <c r="C157" i="292"/>
  <c r="E156" i="292"/>
  <c r="D156" i="292"/>
  <c r="D159" i="292" s="1"/>
  <c r="C156" i="292"/>
  <c r="C159" i="292" s="1"/>
  <c r="B156" i="292"/>
  <c r="E147" i="292"/>
  <c r="D147" i="292"/>
  <c r="C147" i="292"/>
  <c r="E146" i="292"/>
  <c r="D146" i="292"/>
  <c r="C146" i="292"/>
  <c r="E145" i="292"/>
  <c r="E148" i="292" s="1"/>
  <c r="D145" i="292"/>
  <c r="D148" i="292" s="1"/>
  <c r="C145" i="292"/>
  <c r="C148" i="292" s="1"/>
  <c r="B145" i="292"/>
  <c r="E132" i="292"/>
  <c r="E133" i="292" s="1"/>
  <c r="D132" i="292"/>
  <c r="D133" i="292" s="1"/>
  <c r="C132" i="292"/>
  <c r="C133" i="292" s="1"/>
  <c r="B132" i="292"/>
  <c r="B133" i="292" s="1"/>
  <c r="E106" i="292"/>
  <c r="D106" i="292"/>
  <c r="C106" i="292"/>
  <c r="B106" i="292"/>
  <c r="E105" i="292"/>
  <c r="D105" i="292"/>
  <c r="C105" i="292"/>
  <c r="E104" i="292"/>
  <c r="E107" i="292" s="1"/>
  <c r="D104" i="292"/>
  <c r="D107" i="292" s="1"/>
  <c r="C104" i="292"/>
  <c r="B104" i="292"/>
  <c r="B107" i="292" s="1"/>
  <c r="E95" i="292"/>
  <c r="E96" i="292" s="1"/>
  <c r="D95" i="292"/>
  <c r="D96" i="292" s="1"/>
  <c r="C95" i="292"/>
  <c r="C96" i="292" s="1"/>
  <c r="B95" i="292"/>
  <c r="B96" i="292" s="1"/>
  <c r="B70" i="292"/>
  <c r="E69" i="292"/>
  <c r="D69" i="292"/>
  <c r="C69" i="292"/>
  <c r="B69" i="292"/>
  <c r="E68" i="292"/>
  <c r="D68" i="292"/>
  <c r="C68" i="292"/>
  <c r="E67" i="292"/>
  <c r="E70" i="292" s="1"/>
  <c r="D67" i="292"/>
  <c r="C70" i="292" s="1"/>
  <c r="C67" i="292"/>
  <c r="B67" i="292"/>
  <c r="D57" i="292"/>
  <c r="D58" i="292" s="1"/>
  <c r="C57" i="292"/>
  <c r="C58" i="292" s="1"/>
  <c r="B57" i="292"/>
  <c r="B58" i="292" s="1"/>
  <c r="E55" i="292"/>
  <c r="E247" i="292" s="1"/>
  <c r="D55" i="292"/>
  <c r="D247" i="292" s="1"/>
  <c r="D54" i="292"/>
  <c r="D246" i="292" s="1"/>
  <c r="E32" i="292"/>
  <c r="D32" i="292"/>
  <c r="E31" i="292"/>
  <c r="D31" i="292"/>
  <c r="C31" i="292"/>
  <c r="E30" i="292"/>
  <c r="D30" i="292"/>
  <c r="C30" i="292"/>
  <c r="E29" i="292"/>
  <c r="D29" i="292"/>
  <c r="C29" i="292"/>
  <c r="C32" i="292" s="1"/>
  <c r="B29" i="292"/>
  <c r="E378" i="291"/>
  <c r="D378" i="291"/>
  <c r="C378" i="291"/>
  <c r="B378" i="291"/>
  <c r="B374" i="291" s="1"/>
  <c r="E377" i="291"/>
  <c r="D377" i="291"/>
  <c r="C377" i="291"/>
  <c r="B377" i="291"/>
  <c r="E376" i="291"/>
  <c r="D376" i="291"/>
  <c r="C376" i="291"/>
  <c r="B376" i="291"/>
  <c r="E375" i="291"/>
  <c r="D375" i="291"/>
  <c r="C375" i="291"/>
  <c r="B375" i="291"/>
  <c r="E374" i="291"/>
  <c r="D374" i="291"/>
  <c r="C374" i="291"/>
  <c r="E373" i="291"/>
  <c r="D373" i="291"/>
  <c r="C373" i="291"/>
  <c r="B373" i="291"/>
  <c r="E372" i="291"/>
  <c r="D372" i="291"/>
  <c r="C372" i="291"/>
  <c r="B372" i="291"/>
  <c r="E371" i="291"/>
  <c r="D371" i="291"/>
  <c r="C371" i="291"/>
  <c r="B371" i="291"/>
  <c r="E370" i="291"/>
  <c r="D370" i="291"/>
  <c r="C370" i="291"/>
  <c r="C369" i="291" s="1"/>
  <c r="B370" i="291"/>
  <c r="B369" i="291" s="1"/>
  <c r="E369" i="291"/>
  <c r="D369" i="291"/>
  <c r="E368" i="291"/>
  <c r="D368" i="291"/>
  <c r="C368" i="291"/>
  <c r="B368" i="291"/>
  <c r="E367" i="291"/>
  <c r="D367" i="291"/>
  <c r="C367" i="291"/>
  <c r="B367" i="291"/>
  <c r="C366" i="291"/>
  <c r="B366" i="291"/>
  <c r="E365" i="291"/>
  <c r="D365" i="291"/>
  <c r="C365" i="291"/>
  <c r="B365" i="291"/>
  <c r="E364" i="291"/>
  <c r="D364" i="291"/>
  <c r="C364" i="291"/>
  <c r="C363" i="291" s="1"/>
  <c r="B364" i="291"/>
  <c r="B363" i="291" s="1"/>
  <c r="E363" i="291"/>
  <c r="D363" i="291"/>
  <c r="E362" i="291"/>
  <c r="D362" i="291"/>
  <c r="C362" i="291"/>
  <c r="B362" i="291"/>
  <c r="E361" i="291"/>
  <c r="D361" i="291"/>
  <c r="C361" i="291"/>
  <c r="C360" i="291" s="1"/>
  <c r="B361" i="291"/>
  <c r="B360" i="291" s="1"/>
  <c r="E360" i="291"/>
  <c r="D360" i="291"/>
  <c r="E359" i="291"/>
  <c r="D359" i="291"/>
  <c r="C359" i="291"/>
  <c r="B359" i="291"/>
  <c r="E358" i="291"/>
  <c r="D358" i="291"/>
  <c r="C358" i="291"/>
  <c r="B358" i="291"/>
  <c r="E357" i="291"/>
  <c r="D357" i="291"/>
  <c r="C357" i="291"/>
  <c r="B357" i="291"/>
  <c r="E356" i="291"/>
  <c r="D356" i="291"/>
  <c r="C356" i="291"/>
  <c r="B356" i="291"/>
  <c r="E355" i="291"/>
  <c r="D355" i="291"/>
  <c r="C355" i="291"/>
  <c r="C354" i="291" s="1"/>
  <c r="B355" i="291"/>
  <c r="B354" i="291" s="1"/>
  <c r="E354" i="291"/>
  <c r="D354" i="291"/>
  <c r="E353" i="291"/>
  <c r="D353" i="291"/>
  <c r="C353" i="291"/>
  <c r="B353" i="291"/>
  <c r="E352" i="291"/>
  <c r="D352" i="291"/>
  <c r="C352" i="291"/>
  <c r="C351" i="291" s="1"/>
  <c r="B352" i="291"/>
  <c r="B351" i="291" s="1"/>
  <c r="E351" i="291"/>
  <c r="D351" i="291"/>
  <c r="E350" i="291"/>
  <c r="D350" i="291"/>
  <c r="C350" i="291"/>
  <c r="B350" i="291"/>
  <c r="E349" i="291"/>
  <c r="D349" i="291"/>
  <c r="C349" i="291"/>
  <c r="C348" i="291" s="1"/>
  <c r="B349" i="291"/>
  <c r="E348" i="291"/>
  <c r="D348" i="291"/>
  <c r="B348" i="291"/>
  <c r="E339" i="291"/>
  <c r="D339" i="291"/>
  <c r="C339" i="291"/>
  <c r="B339" i="291"/>
  <c r="E334" i="291"/>
  <c r="E344" i="291" s="1"/>
  <c r="E326" i="291" s="1"/>
  <c r="D334" i="291"/>
  <c r="D344" i="291" s="1"/>
  <c r="D326" i="291" s="1"/>
  <c r="C334" i="291"/>
  <c r="C344" i="291" s="1"/>
  <c r="C326" i="291" s="1"/>
  <c r="B334" i="291"/>
  <c r="B344" i="291" s="1"/>
  <c r="B326" i="291" s="1"/>
  <c r="B327" i="291" s="1"/>
  <c r="E328" i="291"/>
  <c r="D328" i="291"/>
  <c r="C328" i="291"/>
  <c r="C318" i="291"/>
  <c r="C300" i="291" s="1"/>
  <c r="E313" i="291"/>
  <c r="D313" i="291"/>
  <c r="D250" i="291" s="1"/>
  <c r="D251" i="291" s="1"/>
  <c r="C313" i="291"/>
  <c r="C250" i="291" s="1"/>
  <c r="B313" i="291"/>
  <c r="E308" i="291"/>
  <c r="E318" i="291" s="1"/>
  <c r="E300" i="291" s="1"/>
  <c r="D308" i="291"/>
  <c r="D318" i="291" s="1"/>
  <c r="C308" i="291"/>
  <c r="B308" i="291"/>
  <c r="B318" i="291" s="1"/>
  <c r="B300" i="291" s="1"/>
  <c r="B301" i="291" s="1"/>
  <c r="E302" i="291"/>
  <c r="D302" i="291"/>
  <c r="C302" i="291"/>
  <c r="D300" i="291"/>
  <c r="D303" i="291" s="1"/>
  <c r="E288" i="291"/>
  <c r="D288" i="291"/>
  <c r="C288" i="291"/>
  <c r="B288" i="291"/>
  <c r="E283" i="291"/>
  <c r="E293" i="291" s="1"/>
  <c r="D283" i="291"/>
  <c r="D293" i="291" s="1"/>
  <c r="C283" i="291"/>
  <c r="C293" i="291" s="1"/>
  <c r="B283" i="291"/>
  <c r="B293" i="291" s="1"/>
  <c r="D279" i="291"/>
  <c r="E278" i="291"/>
  <c r="D278" i="291"/>
  <c r="C278" i="291"/>
  <c r="E277" i="291"/>
  <c r="D277" i="291"/>
  <c r="C277" i="291"/>
  <c r="E276" i="291"/>
  <c r="E279" i="291" s="1"/>
  <c r="D276" i="291"/>
  <c r="C276" i="291"/>
  <c r="C279" i="291" s="1"/>
  <c r="B276" i="291"/>
  <c r="E263" i="291"/>
  <c r="D263" i="291"/>
  <c r="C263" i="291"/>
  <c r="B263" i="291"/>
  <c r="E258" i="291"/>
  <c r="E268" i="291" s="1"/>
  <c r="E250" i="291" s="1"/>
  <c r="D258" i="291"/>
  <c r="D268" i="291" s="1"/>
  <c r="C258" i="291"/>
  <c r="C268" i="291" s="1"/>
  <c r="B258" i="291"/>
  <c r="B268" i="291" s="1"/>
  <c r="E252" i="291"/>
  <c r="D252" i="291"/>
  <c r="C252" i="291"/>
  <c r="B250" i="291"/>
  <c r="B251" i="291" s="1"/>
  <c r="E234" i="291"/>
  <c r="D234" i="291"/>
  <c r="C234" i="291"/>
  <c r="B234" i="291"/>
  <c r="E229" i="291"/>
  <c r="E239" i="291" s="1"/>
  <c r="D229" i="291"/>
  <c r="D239" i="291" s="1"/>
  <c r="C229" i="291"/>
  <c r="C239" i="291" s="1"/>
  <c r="B229" i="291"/>
  <c r="B239" i="291" s="1"/>
  <c r="D224" i="291"/>
  <c r="E223" i="291"/>
  <c r="D223" i="291"/>
  <c r="C223" i="291"/>
  <c r="D222" i="291"/>
  <c r="C222" i="291"/>
  <c r="E208" i="291"/>
  <c r="D208" i="291"/>
  <c r="C208" i="291"/>
  <c r="B208" i="291"/>
  <c r="E203" i="291"/>
  <c r="E213" i="291" s="1"/>
  <c r="E195" i="291" s="1"/>
  <c r="D203" i="291"/>
  <c r="D213" i="291" s="1"/>
  <c r="D195" i="291" s="1"/>
  <c r="D196" i="291" s="1"/>
  <c r="C203" i="291"/>
  <c r="C213" i="291" s="1"/>
  <c r="C195" i="291" s="1"/>
  <c r="B203" i="291"/>
  <c r="B213" i="291" s="1"/>
  <c r="E197" i="291"/>
  <c r="D197" i="291"/>
  <c r="C197" i="291"/>
  <c r="B195" i="291"/>
  <c r="B196" i="291" s="1"/>
  <c r="E183" i="291"/>
  <c r="D183" i="291"/>
  <c r="C183" i="291"/>
  <c r="B183" i="291"/>
  <c r="E178" i="291"/>
  <c r="E188" i="291" s="1"/>
  <c r="D178" i="291"/>
  <c r="D188" i="291" s="1"/>
  <c r="D170" i="291" s="1"/>
  <c r="C178" i="291"/>
  <c r="C188" i="291" s="1"/>
  <c r="C170" i="291" s="1"/>
  <c r="B178" i="291"/>
  <c r="B188" i="291" s="1"/>
  <c r="B170" i="291" s="1"/>
  <c r="B171" i="291" s="1"/>
  <c r="E172" i="291"/>
  <c r="D172" i="291"/>
  <c r="C172" i="291"/>
  <c r="E171" i="291"/>
  <c r="E158" i="291"/>
  <c r="D158" i="291"/>
  <c r="C158" i="291"/>
  <c r="B158" i="291"/>
  <c r="E153" i="291"/>
  <c r="E163" i="291" s="1"/>
  <c r="E145" i="291" s="1"/>
  <c r="E146" i="291" s="1"/>
  <c r="D153" i="291"/>
  <c r="D163" i="291" s="1"/>
  <c r="D145" i="291" s="1"/>
  <c r="C153" i="291"/>
  <c r="C163" i="291" s="1"/>
  <c r="C145" i="291" s="1"/>
  <c r="B153" i="291"/>
  <c r="B163" i="291" s="1"/>
  <c r="B145" i="291" s="1"/>
  <c r="B146" i="291" s="1"/>
  <c r="E147" i="291"/>
  <c r="D147" i="291"/>
  <c r="C147" i="291"/>
  <c r="C134" i="291"/>
  <c r="E133" i="291"/>
  <c r="E134" i="291" s="1"/>
  <c r="D133" i="291"/>
  <c r="C133" i="291"/>
  <c r="C104" i="291" s="1"/>
  <c r="B133" i="291"/>
  <c r="B134" i="291" s="1"/>
  <c r="E106" i="291"/>
  <c r="D106" i="291"/>
  <c r="C106" i="291"/>
  <c r="E104" i="291"/>
  <c r="D104" i="291"/>
  <c r="D107" i="291" s="1"/>
  <c r="B104" i="291"/>
  <c r="B105" i="291" s="1"/>
  <c r="E96" i="291"/>
  <c r="D96" i="291"/>
  <c r="D67" i="291" s="1"/>
  <c r="C96" i="291"/>
  <c r="C97" i="291" s="1"/>
  <c r="B96" i="291"/>
  <c r="B97" i="291" s="1"/>
  <c r="C70" i="291"/>
  <c r="E69" i="291"/>
  <c r="D69" i="291"/>
  <c r="C69" i="291"/>
  <c r="E67" i="291"/>
  <c r="E70" i="291" s="1"/>
  <c r="C67" i="291"/>
  <c r="C68" i="291" s="1"/>
  <c r="B67" i="291"/>
  <c r="B68" i="291" s="1"/>
  <c r="E59" i="291"/>
  <c r="E30" i="291" s="1"/>
  <c r="E56" i="291"/>
  <c r="E366" i="291" s="1"/>
  <c r="D56" i="291"/>
  <c r="D59" i="291" s="1"/>
  <c r="C56" i="291"/>
  <c r="C59" i="291" s="1"/>
  <c r="B56" i="291"/>
  <c r="B59" i="291" s="1"/>
  <c r="E53" i="291"/>
  <c r="D53" i="291"/>
  <c r="C53" i="291"/>
  <c r="B53" i="291"/>
  <c r="E44" i="291"/>
  <c r="D44" i="291"/>
  <c r="C44" i="291"/>
  <c r="B44" i="291"/>
  <c r="E41" i="291"/>
  <c r="D41" i="291"/>
  <c r="C41" i="291"/>
  <c r="B41" i="291"/>
  <c r="E38" i="291"/>
  <c r="D38" i="291"/>
  <c r="C38" i="291"/>
  <c r="B38" i="291"/>
  <c r="E32" i="291"/>
  <c r="D32" i="291"/>
  <c r="C32" i="291"/>
  <c r="E246" i="290"/>
  <c r="D246" i="290"/>
  <c r="C246" i="290"/>
  <c r="B246" i="290"/>
  <c r="E245" i="290"/>
  <c r="D245" i="290"/>
  <c r="C245" i="290"/>
  <c r="B245" i="290"/>
  <c r="E244" i="290"/>
  <c r="D244" i="290"/>
  <c r="C244" i="290"/>
  <c r="B244" i="290"/>
  <c r="E243" i="290"/>
  <c r="D243" i="290"/>
  <c r="C243" i="290"/>
  <c r="B243" i="290"/>
  <c r="B242" i="290" s="1"/>
  <c r="E242" i="290"/>
  <c r="D242" i="290"/>
  <c r="C242" i="290"/>
  <c r="E241" i="290"/>
  <c r="D241" i="290"/>
  <c r="C241" i="290"/>
  <c r="B241" i="290"/>
  <c r="E240" i="290"/>
  <c r="D240" i="290"/>
  <c r="C240" i="290"/>
  <c r="B240" i="290"/>
  <c r="E239" i="290"/>
  <c r="D239" i="290"/>
  <c r="C239" i="290"/>
  <c r="B239" i="290"/>
  <c r="E238" i="290"/>
  <c r="D238" i="290"/>
  <c r="C238" i="290"/>
  <c r="B238" i="290"/>
  <c r="E237" i="290"/>
  <c r="D237" i="290"/>
  <c r="C237" i="290"/>
  <c r="B237" i="290"/>
  <c r="E236" i="290"/>
  <c r="D236" i="290"/>
  <c r="C236" i="290"/>
  <c r="B236" i="290"/>
  <c r="E235" i="290"/>
  <c r="D235" i="290"/>
  <c r="C235" i="290"/>
  <c r="B235" i="290"/>
  <c r="C234" i="290"/>
  <c r="B234" i="290"/>
  <c r="E233" i="290"/>
  <c r="D233" i="290"/>
  <c r="C233" i="290"/>
  <c r="B233" i="290"/>
  <c r="E232" i="290"/>
  <c r="D232" i="290"/>
  <c r="C232" i="290"/>
  <c r="B232" i="290"/>
  <c r="B231" i="290" s="1"/>
  <c r="E231" i="290"/>
  <c r="D231" i="290"/>
  <c r="C231" i="290"/>
  <c r="E230" i="290"/>
  <c r="D230" i="290"/>
  <c r="C230" i="290"/>
  <c r="B230" i="290"/>
  <c r="E229" i="290"/>
  <c r="D229" i="290"/>
  <c r="C229" i="290"/>
  <c r="B229" i="290"/>
  <c r="B228" i="290" s="1"/>
  <c r="E228" i="290"/>
  <c r="D228" i="290"/>
  <c r="C228" i="290"/>
  <c r="E227" i="290"/>
  <c r="D227" i="290"/>
  <c r="C227" i="290"/>
  <c r="B227" i="290"/>
  <c r="E226" i="290"/>
  <c r="D226" i="290"/>
  <c r="C226" i="290"/>
  <c r="B226" i="290"/>
  <c r="B225" i="290" s="1"/>
  <c r="E225" i="290"/>
  <c r="D225" i="290"/>
  <c r="C225" i="290"/>
  <c r="E224" i="290"/>
  <c r="D224" i="290"/>
  <c r="C224" i="290"/>
  <c r="B224" i="290"/>
  <c r="E223" i="290"/>
  <c r="D223" i="290"/>
  <c r="C223" i="290"/>
  <c r="B223" i="290"/>
  <c r="E222" i="290"/>
  <c r="D222" i="290"/>
  <c r="C222" i="290"/>
  <c r="B222" i="290"/>
  <c r="E221" i="290"/>
  <c r="D221" i="290"/>
  <c r="C221" i="290"/>
  <c r="B221" i="290"/>
  <c r="E220" i="290"/>
  <c r="D220" i="290"/>
  <c r="C220" i="290"/>
  <c r="B220" i="290"/>
  <c r="B219" i="290" s="1"/>
  <c r="E219" i="290"/>
  <c r="D219" i="290"/>
  <c r="C219" i="290"/>
  <c r="E218" i="290"/>
  <c r="D218" i="290"/>
  <c r="C218" i="290"/>
  <c r="B218" i="290"/>
  <c r="E217" i="290"/>
  <c r="D217" i="290"/>
  <c r="C217" i="290"/>
  <c r="B217" i="290"/>
  <c r="B216" i="290" s="1"/>
  <c r="E216" i="290"/>
  <c r="D216" i="290"/>
  <c r="C216" i="290"/>
  <c r="E207" i="290"/>
  <c r="D207" i="290"/>
  <c r="C207" i="290"/>
  <c r="B207" i="290"/>
  <c r="E202" i="290"/>
  <c r="E212" i="290" s="1"/>
  <c r="D202" i="290"/>
  <c r="D212" i="290" s="1"/>
  <c r="C202" i="290"/>
  <c r="C212" i="290" s="1"/>
  <c r="B202" i="290"/>
  <c r="B212" i="290" s="1"/>
  <c r="E196" i="290"/>
  <c r="D196" i="290"/>
  <c r="C196" i="290"/>
  <c r="E182" i="290"/>
  <c r="D182" i="290"/>
  <c r="C182" i="290"/>
  <c r="B182" i="290"/>
  <c r="E177" i="290"/>
  <c r="E187" i="290" s="1"/>
  <c r="D177" i="290"/>
  <c r="D187" i="290" s="1"/>
  <c r="C177" i="290"/>
  <c r="C187" i="290" s="1"/>
  <c r="B177" i="290"/>
  <c r="B187" i="290" s="1"/>
  <c r="C173" i="290"/>
  <c r="E172" i="290"/>
  <c r="D172" i="290"/>
  <c r="C172" i="290"/>
  <c r="E171" i="290"/>
  <c r="D171" i="290"/>
  <c r="C171" i="290"/>
  <c r="E170" i="290"/>
  <c r="E173" i="290" s="1"/>
  <c r="D170" i="290"/>
  <c r="D173" i="290" s="1"/>
  <c r="C170" i="290"/>
  <c r="B170" i="290"/>
  <c r="E157" i="290"/>
  <c r="D157" i="290"/>
  <c r="C157" i="290"/>
  <c r="B157" i="290"/>
  <c r="E152" i="290"/>
  <c r="E162" i="290" s="1"/>
  <c r="D152" i="290"/>
  <c r="D162" i="290" s="1"/>
  <c r="C152" i="290"/>
  <c r="C162" i="290" s="1"/>
  <c r="B152" i="290"/>
  <c r="B162" i="290" s="1"/>
  <c r="D148" i="290"/>
  <c r="E147" i="290"/>
  <c r="D147" i="290"/>
  <c r="C147" i="290"/>
  <c r="E146" i="290"/>
  <c r="D146" i="290"/>
  <c r="C146" i="290"/>
  <c r="E145" i="290"/>
  <c r="E148" i="290" s="1"/>
  <c r="D145" i="290"/>
  <c r="C145" i="290"/>
  <c r="C148" i="290" s="1"/>
  <c r="B145" i="290"/>
  <c r="E132" i="290"/>
  <c r="E103" i="290" s="1"/>
  <c r="D132" i="290"/>
  <c r="D133" i="290" s="1"/>
  <c r="C132" i="290"/>
  <c r="C133" i="290" s="1"/>
  <c r="B132" i="290"/>
  <c r="B133" i="290" s="1"/>
  <c r="D106" i="290"/>
  <c r="E105" i="290"/>
  <c r="D105" i="290"/>
  <c r="C105" i="290"/>
  <c r="D103" i="290"/>
  <c r="D104" i="290" s="1"/>
  <c r="C103" i="290"/>
  <c r="C106" i="290" s="1"/>
  <c r="B103" i="290"/>
  <c r="B104" i="290" s="1"/>
  <c r="E95" i="290"/>
  <c r="E96" i="290" s="1"/>
  <c r="D95" i="290"/>
  <c r="D96" i="290" s="1"/>
  <c r="C95" i="290"/>
  <c r="C96" i="290" s="1"/>
  <c r="B95" i="290"/>
  <c r="B66" i="290" s="1"/>
  <c r="E69" i="290"/>
  <c r="E68" i="290"/>
  <c r="D68" i="290"/>
  <c r="C68" i="290"/>
  <c r="E66" i="290"/>
  <c r="D66" i="290"/>
  <c r="D69" i="290" s="1"/>
  <c r="C66" i="290"/>
  <c r="C58" i="290"/>
  <c r="C59" i="290" s="1"/>
  <c r="D55" i="290"/>
  <c r="D234" i="290" s="1"/>
  <c r="E52" i="290"/>
  <c r="D52" i="290"/>
  <c r="C52" i="290"/>
  <c r="B52" i="290"/>
  <c r="B58" i="290" s="1"/>
  <c r="B59" i="290" s="1"/>
  <c r="E43" i="290"/>
  <c r="D43" i="290"/>
  <c r="C43" i="290"/>
  <c r="B43" i="290"/>
  <c r="E40" i="290"/>
  <c r="D40" i="290"/>
  <c r="C40" i="290"/>
  <c r="B40" i="290"/>
  <c r="E37" i="290"/>
  <c r="D37" i="290"/>
  <c r="C37" i="290"/>
  <c r="B37" i="290"/>
  <c r="E33" i="290"/>
  <c r="E32" i="290"/>
  <c r="D32" i="290"/>
  <c r="C32" i="290"/>
  <c r="E31" i="290"/>
  <c r="D31" i="290"/>
  <c r="C31" i="290"/>
  <c r="E30" i="290"/>
  <c r="D30" i="290"/>
  <c r="D33" i="290" s="1"/>
  <c r="C30" i="290"/>
  <c r="C33" i="290" s="1"/>
  <c r="B30" i="290"/>
  <c r="E378" i="289"/>
  <c r="D378" i="289"/>
  <c r="C378" i="289"/>
  <c r="B378" i="289"/>
  <c r="E377" i="289"/>
  <c r="D377" i="289"/>
  <c r="C377" i="289"/>
  <c r="B377" i="289"/>
  <c r="B374" i="289" s="1"/>
  <c r="E376" i="289"/>
  <c r="D376" i="289"/>
  <c r="C376" i="289"/>
  <c r="B376" i="289"/>
  <c r="E374" i="289"/>
  <c r="D374" i="289"/>
  <c r="C374" i="289"/>
  <c r="E373" i="289"/>
  <c r="D373" i="289"/>
  <c r="C373" i="289"/>
  <c r="B373" i="289"/>
  <c r="E372" i="289"/>
  <c r="D372" i="289"/>
  <c r="C372" i="289"/>
  <c r="B372" i="289"/>
  <c r="E371" i="289"/>
  <c r="D371" i="289"/>
  <c r="C371" i="289"/>
  <c r="B371" i="289"/>
  <c r="E370" i="289"/>
  <c r="D370" i="289"/>
  <c r="C370" i="289"/>
  <c r="B370" i="289"/>
  <c r="B369" i="289" s="1"/>
  <c r="E369" i="289"/>
  <c r="D369" i="289"/>
  <c r="C369" i="289"/>
  <c r="E368" i="289"/>
  <c r="D368" i="289"/>
  <c r="C368" i="289"/>
  <c r="B368" i="289"/>
  <c r="E367" i="289"/>
  <c r="D367" i="289"/>
  <c r="C367" i="289"/>
  <c r="B367" i="289"/>
  <c r="C366" i="289"/>
  <c r="B366" i="289"/>
  <c r="E365" i="289"/>
  <c r="D365" i="289"/>
  <c r="C365" i="289"/>
  <c r="B365" i="289"/>
  <c r="E364" i="289"/>
  <c r="D364" i="289"/>
  <c r="C364" i="289"/>
  <c r="B364" i="289"/>
  <c r="B363" i="289" s="1"/>
  <c r="E363" i="289"/>
  <c r="D363" i="289"/>
  <c r="C363" i="289"/>
  <c r="E362" i="289"/>
  <c r="D362" i="289"/>
  <c r="C362" i="289"/>
  <c r="B362" i="289"/>
  <c r="E361" i="289"/>
  <c r="D361" i="289"/>
  <c r="C361" i="289"/>
  <c r="B361" i="289"/>
  <c r="B360" i="289" s="1"/>
  <c r="E360" i="289"/>
  <c r="D360" i="289"/>
  <c r="C360" i="289"/>
  <c r="E359" i="289"/>
  <c r="D359" i="289"/>
  <c r="C359" i="289"/>
  <c r="B359" i="289"/>
  <c r="E358" i="289"/>
  <c r="D358" i="289"/>
  <c r="C358" i="289"/>
  <c r="B358" i="289"/>
  <c r="B357" i="289" s="1"/>
  <c r="E357" i="289"/>
  <c r="D357" i="289"/>
  <c r="C357" i="289"/>
  <c r="E356" i="289"/>
  <c r="D356" i="289"/>
  <c r="C356" i="289"/>
  <c r="B356" i="289"/>
  <c r="E355" i="289"/>
  <c r="D355" i="289"/>
  <c r="C355" i="289"/>
  <c r="B355" i="289"/>
  <c r="B354" i="289" s="1"/>
  <c r="E354" i="289"/>
  <c r="D354" i="289"/>
  <c r="C354" i="289"/>
  <c r="E353" i="289"/>
  <c r="D353" i="289"/>
  <c r="C353" i="289"/>
  <c r="B353" i="289"/>
  <c r="E352" i="289"/>
  <c r="D352" i="289"/>
  <c r="C352" i="289"/>
  <c r="B352" i="289"/>
  <c r="B351" i="289" s="1"/>
  <c r="E351" i="289"/>
  <c r="D351" i="289"/>
  <c r="C351" i="289"/>
  <c r="E350" i="289"/>
  <c r="D350" i="289"/>
  <c r="C350" i="289"/>
  <c r="B350" i="289"/>
  <c r="E349" i="289"/>
  <c r="D349" i="289"/>
  <c r="C349" i="289"/>
  <c r="B349" i="289"/>
  <c r="B348" i="289" s="1"/>
  <c r="E348" i="289"/>
  <c r="D348" i="289"/>
  <c r="C348" i="289"/>
  <c r="E339" i="289"/>
  <c r="D339" i="289"/>
  <c r="C339" i="289"/>
  <c r="B339" i="289"/>
  <c r="E334" i="289"/>
  <c r="E344" i="289" s="1"/>
  <c r="E326" i="289" s="1"/>
  <c r="D334" i="289"/>
  <c r="D344" i="289" s="1"/>
  <c r="D326" i="289" s="1"/>
  <c r="C334" i="289"/>
  <c r="C344" i="289" s="1"/>
  <c r="C326" i="289" s="1"/>
  <c r="B334" i="289"/>
  <c r="B344" i="289" s="1"/>
  <c r="B326" i="289" s="1"/>
  <c r="B327" i="289" s="1"/>
  <c r="E328" i="289"/>
  <c r="D328" i="289"/>
  <c r="C328" i="289"/>
  <c r="E313" i="289"/>
  <c r="D313" i="289"/>
  <c r="C313" i="289"/>
  <c r="C250" i="289" s="1"/>
  <c r="B313" i="289"/>
  <c r="E308" i="289"/>
  <c r="E318" i="289" s="1"/>
  <c r="E300" i="289" s="1"/>
  <c r="D308" i="289"/>
  <c r="D318" i="289" s="1"/>
  <c r="D300" i="289" s="1"/>
  <c r="C308" i="289"/>
  <c r="C318" i="289" s="1"/>
  <c r="C300" i="289" s="1"/>
  <c r="B308" i="289"/>
  <c r="B318" i="289" s="1"/>
  <c r="B300" i="289" s="1"/>
  <c r="B301" i="289" s="1"/>
  <c r="E302" i="289"/>
  <c r="D302" i="289"/>
  <c r="C302" i="289"/>
  <c r="E288" i="289"/>
  <c r="D288" i="289"/>
  <c r="C288" i="289"/>
  <c r="B288" i="289"/>
  <c r="E283" i="289"/>
  <c r="E293" i="289" s="1"/>
  <c r="D283" i="289"/>
  <c r="D293" i="289" s="1"/>
  <c r="C283" i="289"/>
  <c r="C293" i="289" s="1"/>
  <c r="B283" i="289"/>
  <c r="B293" i="289" s="1"/>
  <c r="D279" i="289"/>
  <c r="E278" i="289"/>
  <c r="D278" i="289"/>
  <c r="C278" i="289"/>
  <c r="E277" i="289"/>
  <c r="D277" i="289"/>
  <c r="C277" i="289"/>
  <c r="E276" i="289"/>
  <c r="E279" i="289" s="1"/>
  <c r="D276" i="289"/>
  <c r="C276" i="289"/>
  <c r="B276" i="289"/>
  <c r="C279" i="289" s="1"/>
  <c r="E263" i="289"/>
  <c r="D263" i="289"/>
  <c r="C263" i="289"/>
  <c r="B263" i="289"/>
  <c r="E258" i="289"/>
  <c r="E268" i="289" s="1"/>
  <c r="E250" i="289" s="1"/>
  <c r="D258" i="289"/>
  <c r="D268" i="289" s="1"/>
  <c r="C258" i="289"/>
  <c r="C268" i="289" s="1"/>
  <c r="B258" i="289"/>
  <c r="B268" i="289" s="1"/>
  <c r="E252" i="289"/>
  <c r="D252" i="289"/>
  <c r="C252" i="289"/>
  <c r="D250" i="289"/>
  <c r="D251" i="289" s="1"/>
  <c r="B250" i="289"/>
  <c r="B251" i="289" s="1"/>
  <c r="E234" i="289"/>
  <c r="D234" i="289"/>
  <c r="C234" i="289"/>
  <c r="B234" i="289"/>
  <c r="E229" i="289"/>
  <c r="E239" i="289" s="1"/>
  <c r="D229" i="289"/>
  <c r="D239" i="289" s="1"/>
  <c r="C229" i="289"/>
  <c r="C239" i="289" s="1"/>
  <c r="B229" i="289"/>
  <c r="B239" i="289" s="1"/>
  <c r="E223" i="289"/>
  <c r="D223" i="289"/>
  <c r="C223" i="289"/>
  <c r="E208" i="289"/>
  <c r="D208" i="289"/>
  <c r="C208" i="289"/>
  <c r="B208" i="289"/>
  <c r="E203" i="289"/>
  <c r="E213" i="289" s="1"/>
  <c r="E195" i="289" s="1"/>
  <c r="D203" i="289"/>
  <c r="D213" i="289" s="1"/>
  <c r="D195" i="289" s="1"/>
  <c r="C203" i="289"/>
  <c r="C213" i="289" s="1"/>
  <c r="C195" i="289" s="1"/>
  <c r="B203" i="289"/>
  <c r="B213" i="289" s="1"/>
  <c r="B195" i="289" s="1"/>
  <c r="B196" i="289" s="1"/>
  <c r="E197" i="289"/>
  <c r="D197" i="289"/>
  <c r="C197" i="289"/>
  <c r="E183" i="289"/>
  <c r="D183" i="289"/>
  <c r="C183" i="289"/>
  <c r="B183" i="289"/>
  <c r="E178" i="289"/>
  <c r="E188" i="289" s="1"/>
  <c r="D178" i="289"/>
  <c r="D188" i="289" s="1"/>
  <c r="C178" i="289"/>
  <c r="C188" i="289" s="1"/>
  <c r="C170" i="289" s="1"/>
  <c r="B178" i="289"/>
  <c r="B188" i="289" s="1"/>
  <c r="E173" i="289"/>
  <c r="E172" i="289"/>
  <c r="D172" i="289"/>
  <c r="C172" i="289"/>
  <c r="E171" i="289"/>
  <c r="E174" i="289" s="1"/>
  <c r="D171" i="289"/>
  <c r="B171" i="289"/>
  <c r="E158" i="289"/>
  <c r="D158" i="289"/>
  <c r="C158" i="289"/>
  <c r="B158" i="289"/>
  <c r="E153" i="289"/>
  <c r="E163" i="289" s="1"/>
  <c r="D153" i="289"/>
  <c r="D163" i="289" s="1"/>
  <c r="C153" i="289"/>
  <c r="C163" i="289" s="1"/>
  <c r="B153" i="289"/>
  <c r="B163" i="289" s="1"/>
  <c r="E148" i="289"/>
  <c r="D148" i="289"/>
  <c r="C148" i="289"/>
  <c r="E147" i="289"/>
  <c r="D147" i="289"/>
  <c r="C147" i="289"/>
  <c r="E146" i="289"/>
  <c r="E149" i="289" s="1"/>
  <c r="D146" i="289"/>
  <c r="D149" i="289" s="1"/>
  <c r="C146" i="289"/>
  <c r="C149" i="289" s="1"/>
  <c r="B146" i="289"/>
  <c r="E133" i="289"/>
  <c r="E134" i="289" s="1"/>
  <c r="D133" i="289"/>
  <c r="D134" i="289" s="1"/>
  <c r="C133" i="289"/>
  <c r="C104" i="289" s="1"/>
  <c r="B133" i="289"/>
  <c r="B134" i="289" s="1"/>
  <c r="E106" i="289"/>
  <c r="D106" i="289"/>
  <c r="C106" i="289"/>
  <c r="E104" i="289"/>
  <c r="E107" i="289" s="1"/>
  <c r="D104" i="289"/>
  <c r="D107" i="289" s="1"/>
  <c r="B104" i="289"/>
  <c r="B105" i="289" s="1"/>
  <c r="E81" i="289"/>
  <c r="E96" i="289" s="1"/>
  <c r="E97" i="289" s="1"/>
  <c r="D81" i="289"/>
  <c r="D96" i="289" s="1"/>
  <c r="D97" i="289" s="1"/>
  <c r="C81" i="289"/>
  <c r="C96" i="289" s="1"/>
  <c r="C97" i="289" s="1"/>
  <c r="B81" i="289"/>
  <c r="B96" i="289" s="1"/>
  <c r="B97" i="289" s="1"/>
  <c r="D71" i="289"/>
  <c r="E70" i="289"/>
  <c r="D70" i="289"/>
  <c r="C70" i="289"/>
  <c r="E69" i="289"/>
  <c r="D69" i="289"/>
  <c r="C69" i="289"/>
  <c r="E68" i="289"/>
  <c r="E71" i="289" s="1"/>
  <c r="D68" i="289"/>
  <c r="C68" i="289"/>
  <c r="C71" i="289" s="1"/>
  <c r="B68" i="289"/>
  <c r="E56" i="289"/>
  <c r="E366" i="289" s="1"/>
  <c r="D56" i="289"/>
  <c r="D59" i="289" s="1"/>
  <c r="D60" i="289" s="1"/>
  <c r="E53" i="289"/>
  <c r="D53" i="289"/>
  <c r="C53" i="289"/>
  <c r="C59" i="289" s="1"/>
  <c r="C60" i="289" s="1"/>
  <c r="B53" i="289"/>
  <c r="B59" i="289" s="1"/>
  <c r="B60" i="289" s="1"/>
  <c r="E44" i="289"/>
  <c r="D44" i="289"/>
  <c r="C44" i="289"/>
  <c r="B44" i="289"/>
  <c r="E41" i="289"/>
  <c r="D41" i="289"/>
  <c r="C41" i="289"/>
  <c r="B41" i="289"/>
  <c r="E38" i="289"/>
  <c r="D38" i="289"/>
  <c r="C38" i="289"/>
  <c r="B38" i="289"/>
  <c r="C34" i="289"/>
  <c r="E33" i="289"/>
  <c r="D33" i="289"/>
  <c r="C33" i="289"/>
  <c r="E32" i="289"/>
  <c r="D32" i="289"/>
  <c r="C32" i="289"/>
  <c r="E31" i="289"/>
  <c r="E34" i="289" s="1"/>
  <c r="D31" i="289"/>
  <c r="D34" i="289" s="1"/>
  <c r="C31" i="289"/>
  <c r="B31" i="289"/>
  <c r="E119" i="288"/>
  <c r="D119" i="288"/>
  <c r="C119" i="288"/>
  <c r="B119" i="288"/>
  <c r="E114" i="288"/>
  <c r="D114" i="288"/>
  <c r="C114" i="288"/>
  <c r="B114" i="288"/>
  <c r="E113" i="288"/>
  <c r="D113" i="288"/>
  <c r="C113" i="288"/>
  <c r="B113" i="288"/>
  <c r="E112" i="288"/>
  <c r="D112" i="288"/>
  <c r="C112" i="288"/>
  <c r="B112" i="288"/>
  <c r="C111" i="288"/>
  <c r="E110" i="288"/>
  <c r="D110" i="288"/>
  <c r="C110" i="288"/>
  <c r="B110" i="288"/>
  <c r="E109" i="288"/>
  <c r="D109" i="288"/>
  <c r="C109" i="288"/>
  <c r="B109" i="288"/>
  <c r="E108" i="288"/>
  <c r="D108" i="288"/>
  <c r="C108" i="288"/>
  <c r="B108" i="288"/>
  <c r="E107" i="288"/>
  <c r="D107" i="288"/>
  <c r="C107" i="288"/>
  <c r="B107" i="288"/>
  <c r="E106" i="288"/>
  <c r="D106" i="288"/>
  <c r="C106" i="288"/>
  <c r="B106" i="288"/>
  <c r="E105" i="288"/>
  <c r="D105" i="288"/>
  <c r="C105" i="288"/>
  <c r="B105" i="288"/>
  <c r="E104" i="288"/>
  <c r="D104" i="288"/>
  <c r="C104" i="288"/>
  <c r="B104" i="288"/>
  <c r="E103" i="288"/>
  <c r="D103" i="288"/>
  <c r="C103" i="288"/>
  <c r="B103" i="288"/>
  <c r="E102" i="288"/>
  <c r="D102" i="288"/>
  <c r="C102" i="288"/>
  <c r="B102" i="288"/>
  <c r="E101" i="288"/>
  <c r="E99" i="288" s="1"/>
  <c r="D101" i="288"/>
  <c r="C101" i="288"/>
  <c r="B101" i="288"/>
  <c r="B99" i="288" s="1"/>
  <c r="D100" i="288"/>
  <c r="C100" i="288"/>
  <c r="D99" i="288"/>
  <c r="C99" i="288"/>
  <c r="E98" i="288"/>
  <c r="D98" i="288"/>
  <c r="D96" i="288" s="1"/>
  <c r="C98" i="288"/>
  <c r="C96" i="288" s="1"/>
  <c r="C92" i="288" s="1"/>
  <c r="B98" i="288"/>
  <c r="C97" i="288"/>
  <c r="B97" i="288"/>
  <c r="B96" i="288" s="1"/>
  <c r="E96" i="288"/>
  <c r="E95" i="288"/>
  <c r="D95" i="288"/>
  <c r="C95" i="288"/>
  <c r="B95" i="288"/>
  <c r="E94" i="288"/>
  <c r="D94" i="288"/>
  <c r="C94" i="288"/>
  <c r="B94" i="288"/>
  <c r="E93" i="288"/>
  <c r="D93" i="288"/>
  <c r="C93" i="288"/>
  <c r="B93" i="288"/>
  <c r="E85" i="288"/>
  <c r="E72" i="288" s="1"/>
  <c r="D85" i="288"/>
  <c r="C85" i="288"/>
  <c r="B85" i="288"/>
  <c r="B72" i="288" s="1"/>
  <c r="E74" i="288"/>
  <c r="D74" i="288"/>
  <c r="C74" i="288"/>
  <c r="C73" i="288"/>
  <c r="D72" i="288"/>
  <c r="C72" i="288"/>
  <c r="D75" i="288" s="1"/>
  <c r="C60" i="288"/>
  <c r="C61" i="288" s="1"/>
  <c r="D57" i="288"/>
  <c r="D111" i="288" s="1"/>
  <c r="B57" i="288"/>
  <c r="B60" i="288" s="1"/>
  <c r="E45" i="288"/>
  <c r="D45" i="288"/>
  <c r="C45" i="288"/>
  <c r="B45" i="288"/>
  <c r="E42" i="288"/>
  <c r="D42" i="288"/>
  <c r="C42" i="288"/>
  <c r="B42" i="288"/>
  <c r="E39" i="288"/>
  <c r="D39" i="288"/>
  <c r="C39" i="288"/>
  <c r="B39" i="288"/>
  <c r="E33" i="288"/>
  <c r="D33" i="288"/>
  <c r="C33" i="288"/>
  <c r="C31" i="288"/>
  <c r="E256" i="287"/>
  <c r="D256" i="287"/>
  <c r="C256" i="287"/>
  <c r="B256" i="287"/>
  <c r="E255" i="287"/>
  <c r="D255" i="287"/>
  <c r="C255" i="287"/>
  <c r="B255" i="287"/>
  <c r="E254" i="287"/>
  <c r="D254" i="287"/>
  <c r="C254" i="287"/>
  <c r="B254" i="287"/>
  <c r="E253" i="287"/>
  <c r="D253" i="287"/>
  <c r="C253" i="287"/>
  <c r="B253" i="287"/>
  <c r="B252" i="287"/>
  <c r="E251" i="287"/>
  <c r="D251" i="287"/>
  <c r="C251" i="287"/>
  <c r="B251" i="287"/>
  <c r="E250" i="287"/>
  <c r="D250" i="287"/>
  <c r="C250" i="287"/>
  <c r="B250" i="287"/>
  <c r="E249" i="287"/>
  <c r="D249" i="287"/>
  <c r="C249" i="287"/>
  <c r="B249" i="287"/>
  <c r="E248" i="287"/>
  <c r="D248" i="287"/>
  <c r="C248" i="287"/>
  <c r="B248" i="287"/>
  <c r="E247" i="287"/>
  <c r="D247" i="287"/>
  <c r="C247" i="287"/>
  <c r="B247" i="287"/>
  <c r="E246" i="287"/>
  <c r="D246" i="287"/>
  <c r="C246" i="287"/>
  <c r="B246" i="287"/>
  <c r="B244" i="287" s="1"/>
  <c r="E245" i="287"/>
  <c r="E244" i="287" s="1"/>
  <c r="D245" i="287"/>
  <c r="D244" i="287"/>
  <c r="C244" i="287"/>
  <c r="E243" i="287"/>
  <c r="D243" i="287"/>
  <c r="C243" i="287"/>
  <c r="B243" i="287"/>
  <c r="E242" i="287"/>
  <c r="D242" i="287"/>
  <c r="C242" i="287"/>
  <c r="B242" i="287"/>
  <c r="D241" i="287"/>
  <c r="E240" i="287"/>
  <c r="D240" i="287"/>
  <c r="C240" i="287"/>
  <c r="B240" i="287"/>
  <c r="E239" i="287"/>
  <c r="D239" i="287"/>
  <c r="C239" i="287"/>
  <c r="B239" i="287"/>
  <c r="D238" i="287"/>
  <c r="E237" i="287"/>
  <c r="D237" i="287"/>
  <c r="C237" i="287"/>
  <c r="B237" i="287"/>
  <c r="E236" i="287"/>
  <c r="D236" i="287"/>
  <c r="C236" i="287"/>
  <c r="B236" i="287"/>
  <c r="D235" i="287"/>
  <c r="E234" i="287"/>
  <c r="D234" i="287"/>
  <c r="C234" i="287"/>
  <c r="B234" i="287"/>
  <c r="E233" i="287"/>
  <c r="D233" i="287"/>
  <c r="D257" i="287" s="1"/>
  <c r="C233" i="287"/>
  <c r="B233" i="287"/>
  <c r="D232" i="287"/>
  <c r="E231" i="287"/>
  <c r="D231" i="287"/>
  <c r="C231" i="287"/>
  <c r="B231" i="287"/>
  <c r="E230" i="287"/>
  <c r="D230" i="287"/>
  <c r="C230" i="287"/>
  <c r="B230" i="287"/>
  <c r="D229" i="287"/>
  <c r="E228" i="287"/>
  <c r="D228" i="287"/>
  <c r="C228" i="287"/>
  <c r="B228" i="287"/>
  <c r="E227" i="287"/>
  <c r="D227" i="287"/>
  <c r="D226" i="287" s="1"/>
  <c r="D225" i="287" s="1"/>
  <c r="C227" i="287"/>
  <c r="B227" i="287"/>
  <c r="E226" i="287"/>
  <c r="C226" i="287"/>
  <c r="B226" i="287"/>
  <c r="E222" i="287"/>
  <c r="D222" i="287"/>
  <c r="C222" i="287"/>
  <c r="B222" i="287"/>
  <c r="E216" i="287"/>
  <c r="E252" i="287" s="1"/>
  <c r="D216" i="287"/>
  <c r="D252" i="287" s="1"/>
  <c r="C216" i="287"/>
  <c r="C221" i="287" s="1"/>
  <c r="E211" i="287"/>
  <c r="E221" i="287" s="1"/>
  <c r="E203" i="287" s="1"/>
  <c r="B211" i="287"/>
  <c r="B221" i="287" s="1"/>
  <c r="C204" i="287"/>
  <c r="B204" i="287"/>
  <c r="D203" i="287"/>
  <c r="E189" i="287"/>
  <c r="E194" i="287" s="1"/>
  <c r="E195" i="287" s="1"/>
  <c r="D189" i="287"/>
  <c r="D194" i="287" s="1"/>
  <c r="D195" i="287" s="1"/>
  <c r="C189" i="287"/>
  <c r="C194" i="287" s="1"/>
  <c r="C195" i="287" s="1"/>
  <c r="B189" i="287"/>
  <c r="B194" i="287" s="1"/>
  <c r="B195" i="287" s="1"/>
  <c r="E184" i="287"/>
  <c r="D184" i="287"/>
  <c r="C184" i="287"/>
  <c r="B184" i="287"/>
  <c r="E176" i="287"/>
  <c r="D176" i="287"/>
  <c r="C176" i="287"/>
  <c r="B176" i="287"/>
  <c r="E167" i="287"/>
  <c r="E168" i="287" s="1"/>
  <c r="D167" i="287"/>
  <c r="D168" i="287" s="1"/>
  <c r="C167" i="287"/>
  <c r="C168" i="287" s="1"/>
  <c r="B167" i="287"/>
  <c r="B168" i="287" s="1"/>
  <c r="E162" i="287"/>
  <c r="D162" i="287"/>
  <c r="C162" i="287"/>
  <c r="B162" i="287"/>
  <c r="E157" i="287"/>
  <c r="D157" i="287"/>
  <c r="C157" i="287"/>
  <c r="B157" i="287"/>
  <c r="E149" i="287"/>
  <c r="E150" i="287" s="1"/>
  <c r="D149" i="287"/>
  <c r="D150" i="287" s="1"/>
  <c r="C149" i="287"/>
  <c r="C150" i="287" s="1"/>
  <c r="B149" i="287"/>
  <c r="B150" i="287" s="1"/>
  <c r="E134" i="287"/>
  <c r="E137" i="287" s="1"/>
  <c r="E138" i="287" s="1"/>
  <c r="D134" i="287"/>
  <c r="D137" i="287" s="1"/>
  <c r="D138" i="287" s="1"/>
  <c r="C134" i="287"/>
  <c r="C137" i="287" s="1"/>
  <c r="C138" i="287" s="1"/>
  <c r="B134" i="287"/>
  <c r="B137" i="287" s="1"/>
  <c r="B138" i="287" s="1"/>
  <c r="E131" i="287"/>
  <c r="D131" i="287"/>
  <c r="C131" i="287"/>
  <c r="B131" i="287"/>
  <c r="E128" i="287"/>
  <c r="D128" i="287"/>
  <c r="C128" i="287"/>
  <c r="B128" i="287"/>
  <c r="E125" i="287"/>
  <c r="D125" i="287"/>
  <c r="C125" i="287"/>
  <c r="B125" i="287"/>
  <c r="E122" i="287"/>
  <c r="D122" i="287"/>
  <c r="C122" i="287"/>
  <c r="B122" i="287"/>
  <c r="E119" i="287"/>
  <c r="D119" i="287"/>
  <c r="C119" i="287"/>
  <c r="B119" i="287"/>
  <c r="E116" i="287"/>
  <c r="D116" i="287"/>
  <c r="C116" i="287"/>
  <c r="B116" i="287"/>
  <c r="C108" i="287"/>
  <c r="B108" i="287"/>
  <c r="E96" i="287"/>
  <c r="E99" i="287" s="1"/>
  <c r="E100" i="287" s="1"/>
  <c r="D96" i="287"/>
  <c r="D99" i="287" s="1"/>
  <c r="D100" i="287" s="1"/>
  <c r="C96" i="287"/>
  <c r="C99" i="287" s="1"/>
  <c r="C100" i="287" s="1"/>
  <c r="B96" i="287"/>
  <c r="B99" i="287" s="1"/>
  <c r="B100" i="287" s="1"/>
  <c r="E93" i="287"/>
  <c r="D93" i="287"/>
  <c r="C93" i="287"/>
  <c r="B93" i="287"/>
  <c r="E90" i="287"/>
  <c r="D90" i="287"/>
  <c r="C90" i="287"/>
  <c r="B90" i="287"/>
  <c r="E87" i="287"/>
  <c r="D87" i="287"/>
  <c r="C87" i="287"/>
  <c r="B87" i="287"/>
  <c r="E84" i="287"/>
  <c r="D84" i="287"/>
  <c r="C84" i="287"/>
  <c r="B84" i="287"/>
  <c r="E81" i="287"/>
  <c r="D81" i="287"/>
  <c r="C81" i="287"/>
  <c r="B81" i="287"/>
  <c r="E78" i="287"/>
  <c r="D78" i="287"/>
  <c r="C78" i="287"/>
  <c r="B78" i="287"/>
  <c r="E70" i="287"/>
  <c r="D70" i="287"/>
  <c r="C70" i="287"/>
  <c r="B70" i="287"/>
  <c r="E58" i="287"/>
  <c r="E61" i="287" s="1"/>
  <c r="D58" i="287"/>
  <c r="D61" i="287" s="1"/>
  <c r="C58" i="287"/>
  <c r="C61" i="287" s="1"/>
  <c r="B58" i="287"/>
  <c r="B61" i="287" s="1"/>
  <c r="E55" i="287"/>
  <c r="E241" i="287" s="1"/>
  <c r="D55" i="287"/>
  <c r="C55" i="287"/>
  <c r="C241" i="287" s="1"/>
  <c r="B55" i="287"/>
  <c r="B241" i="287" s="1"/>
  <c r="E52" i="287"/>
  <c r="E238" i="287" s="1"/>
  <c r="D52" i="287"/>
  <c r="C52" i="287"/>
  <c r="C238" i="287" s="1"/>
  <c r="B52" i="287"/>
  <c r="B238" i="287" s="1"/>
  <c r="E49" i="287"/>
  <c r="E235" i="287" s="1"/>
  <c r="D49" i="287"/>
  <c r="C49" i="287"/>
  <c r="C235" i="287" s="1"/>
  <c r="B49" i="287"/>
  <c r="B235" i="287" s="1"/>
  <c r="E46" i="287"/>
  <c r="E232" i="287" s="1"/>
  <c r="D46" i="287"/>
  <c r="C46" i="287"/>
  <c r="C232" i="287" s="1"/>
  <c r="B46" i="287"/>
  <c r="B232" i="287" s="1"/>
  <c r="B257" i="287" s="1"/>
  <c r="E43" i="287"/>
  <c r="E229" i="287" s="1"/>
  <c r="E225" i="287" s="1"/>
  <c r="D43" i="287"/>
  <c r="C43" i="287"/>
  <c r="C229" i="287" s="1"/>
  <c r="B43" i="287"/>
  <c r="B229" i="287" s="1"/>
  <c r="B225" i="287" s="1"/>
  <c r="E40" i="287"/>
  <c r="D40" i="287"/>
  <c r="C40" i="287"/>
  <c r="B40" i="287"/>
  <c r="E108" i="286"/>
  <c r="D108" i="286"/>
  <c r="C108" i="286"/>
  <c r="B108" i="286"/>
  <c r="E107" i="286"/>
  <c r="D107" i="286"/>
  <c r="C107" i="286"/>
  <c r="B107" i="286"/>
  <c r="E106" i="286"/>
  <c r="D106" i="286"/>
  <c r="C106" i="286"/>
  <c r="B106" i="286"/>
  <c r="C105" i="286"/>
  <c r="C104" i="286"/>
  <c r="E103" i="286"/>
  <c r="D103" i="286"/>
  <c r="C103" i="286"/>
  <c r="B103" i="286"/>
  <c r="C102" i="286"/>
  <c r="C101" i="286"/>
  <c r="E100" i="286"/>
  <c r="D100" i="286"/>
  <c r="C100" i="286"/>
  <c r="B100" i="286"/>
  <c r="E99" i="286"/>
  <c r="D99" i="286"/>
  <c r="C99" i="286"/>
  <c r="B99" i="286"/>
  <c r="E98" i="286"/>
  <c r="D98" i="286"/>
  <c r="C98" i="286"/>
  <c r="B98" i="286"/>
  <c r="E97" i="286"/>
  <c r="D97" i="286"/>
  <c r="C97" i="286"/>
  <c r="B97" i="286"/>
  <c r="E96" i="286"/>
  <c r="D96" i="286"/>
  <c r="C96" i="286"/>
  <c r="B96" i="286"/>
  <c r="E95" i="286"/>
  <c r="D95" i="286"/>
  <c r="C95" i="286"/>
  <c r="B95" i="286"/>
  <c r="E94" i="286"/>
  <c r="D94" i="286"/>
  <c r="C94" i="286"/>
  <c r="B94" i="286"/>
  <c r="C93" i="286"/>
  <c r="C92" i="286"/>
  <c r="E91" i="286"/>
  <c r="D91" i="286"/>
  <c r="C91" i="286"/>
  <c r="B91" i="286"/>
  <c r="C90" i="286"/>
  <c r="C89" i="286"/>
  <c r="E88" i="286"/>
  <c r="D88" i="286"/>
  <c r="C88" i="286"/>
  <c r="B88" i="286"/>
  <c r="D87" i="286"/>
  <c r="D86" i="286"/>
  <c r="E81" i="286"/>
  <c r="D81" i="286"/>
  <c r="C81" i="286"/>
  <c r="C85" i="286" s="1"/>
  <c r="B81" i="286"/>
  <c r="B85" i="286" s="1"/>
  <c r="C75" i="286"/>
  <c r="E74" i="286"/>
  <c r="D74" i="286"/>
  <c r="C74" i="286"/>
  <c r="E73" i="286"/>
  <c r="D73" i="286"/>
  <c r="C73" i="286"/>
  <c r="E72" i="286"/>
  <c r="E75" i="286" s="1"/>
  <c r="D72" i="286"/>
  <c r="D75" i="286" s="1"/>
  <c r="C72" i="286"/>
  <c r="B72" i="286"/>
  <c r="C59" i="286"/>
  <c r="C60" i="286" s="1"/>
  <c r="B59" i="286"/>
  <c r="B30" i="286" s="1"/>
  <c r="E57" i="286"/>
  <c r="E105" i="286" s="1"/>
  <c r="E104" i="286" s="1"/>
  <c r="D57" i="286"/>
  <c r="D105" i="286" s="1"/>
  <c r="D104" i="286" s="1"/>
  <c r="C57" i="286"/>
  <c r="B57" i="286"/>
  <c r="B105" i="286" s="1"/>
  <c r="B104" i="286" s="1"/>
  <c r="E54" i="286"/>
  <c r="E102" i="286" s="1"/>
  <c r="E101" i="286" s="1"/>
  <c r="D54" i="286"/>
  <c r="D102" i="286" s="1"/>
  <c r="D101" i="286" s="1"/>
  <c r="C54" i="286"/>
  <c r="B54" i="286"/>
  <c r="B102" i="286" s="1"/>
  <c r="B101" i="286" s="1"/>
  <c r="E45" i="286"/>
  <c r="E93" i="286" s="1"/>
  <c r="E92" i="286" s="1"/>
  <c r="D45" i="286"/>
  <c r="D93" i="286" s="1"/>
  <c r="D92" i="286" s="1"/>
  <c r="C45" i="286"/>
  <c r="B45" i="286"/>
  <c r="B93" i="286" s="1"/>
  <c r="B92" i="286" s="1"/>
  <c r="C42" i="286"/>
  <c r="B42" i="286"/>
  <c r="B90" i="286" s="1"/>
  <c r="B89" i="286" s="1"/>
  <c r="D41" i="286"/>
  <c r="E41" i="286" s="1"/>
  <c r="E39" i="286"/>
  <c r="E87" i="286" s="1"/>
  <c r="E86" i="286" s="1"/>
  <c r="D39" i="286"/>
  <c r="C39" i="286"/>
  <c r="C87" i="286" s="1"/>
  <c r="C86" i="286" s="1"/>
  <c r="B39" i="286"/>
  <c r="B87" i="286" s="1"/>
  <c r="B86" i="286" s="1"/>
  <c r="E32" i="286"/>
  <c r="D32" i="286"/>
  <c r="C32" i="286"/>
  <c r="C30" i="286"/>
  <c r="C31" i="286" s="1"/>
  <c r="E177" i="293" l="1"/>
  <c r="E175" i="293"/>
  <c r="B199" i="293"/>
  <c r="B200" i="293" s="1"/>
  <c r="B274" i="293"/>
  <c r="C228" i="293"/>
  <c r="C231" i="293" s="1"/>
  <c r="C230" i="293"/>
  <c r="C274" i="293"/>
  <c r="C306" i="293" s="1"/>
  <c r="C199" i="293"/>
  <c r="D228" i="293"/>
  <c r="D231" i="293" s="1"/>
  <c r="D230" i="293"/>
  <c r="D101" i="293"/>
  <c r="E109" i="293"/>
  <c r="E112" i="293" s="1"/>
  <c r="E111" i="293"/>
  <c r="E273" i="293"/>
  <c r="D199" i="293"/>
  <c r="E230" i="293"/>
  <c r="E228" i="293"/>
  <c r="B34" i="293"/>
  <c r="C273" i="293"/>
  <c r="C75" i="293"/>
  <c r="D177" i="293"/>
  <c r="D175" i="293"/>
  <c r="D178" i="293" s="1"/>
  <c r="E274" i="293"/>
  <c r="E306" i="293" s="1"/>
  <c r="E199" i="293"/>
  <c r="B101" i="293"/>
  <c r="E138" i="293"/>
  <c r="D63" i="293"/>
  <c r="D64" i="293" s="1"/>
  <c r="D71" i="293"/>
  <c r="C109" i="293"/>
  <c r="C112" i="293" s="1"/>
  <c r="E63" i="293"/>
  <c r="E64" i="293" s="1"/>
  <c r="C74" i="293"/>
  <c r="D176" i="293"/>
  <c r="B293" i="293"/>
  <c r="D227" i="292"/>
  <c r="B227" i="292"/>
  <c r="C218" i="292"/>
  <c r="C227" i="292"/>
  <c r="C107" i="292"/>
  <c r="C226" i="292"/>
  <c r="C250" i="292"/>
  <c r="E165" i="292"/>
  <c r="B226" i="292"/>
  <c r="E54" i="292"/>
  <c r="D70" i="292"/>
  <c r="D226" i="292"/>
  <c r="D250" i="292"/>
  <c r="E196" i="291"/>
  <c r="E199" i="291" s="1"/>
  <c r="E198" i="291"/>
  <c r="C148" i="291"/>
  <c r="C346" i="291"/>
  <c r="C146" i="291"/>
  <c r="C149" i="291" s="1"/>
  <c r="E251" i="291"/>
  <c r="E254" i="291" s="1"/>
  <c r="E253" i="291"/>
  <c r="B221" i="291"/>
  <c r="B347" i="291"/>
  <c r="B60" i="291"/>
  <c r="E31" i="291"/>
  <c r="E33" i="291"/>
  <c r="C173" i="291"/>
  <c r="C198" i="291"/>
  <c r="C196" i="291"/>
  <c r="C199" i="291" s="1"/>
  <c r="C347" i="291"/>
  <c r="D329" i="291"/>
  <c r="D327" i="291"/>
  <c r="D330" i="291" s="1"/>
  <c r="B30" i="291"/>
  <c r="B31" i="291" s="1"/>
  <c r="C30" i="291"/>
  <c r="C60" i="291" s="1"/>
  <c r="E60" i="291"/>
  <c r="E68" i="291"/>
  <c r="D68" i="291"/>
  <c r="D71" i="291" s="1"/>
  <c r="D70" i="291"/>
  <c r="C105" i="291"/>
  <c r="C108" i="291" s="1"/>
  <c r="C107" i="291"/>
  <c r="D148" i="291"/>
  <c r="D146" i="291"/>
  <c r="D149" i="291" s="1"/>
  <c r="C171" i="291"/>
  <c r="C174" i="291" s="1"/>
  <c r="D173" i="291"/>
  <c r="D171" i="291"/>
  <c r="D174" i="291" s="1"/>
  <c r="D198" i="291"/>
  <c r="D225" i="291"/>
  <c r="D347" i="291"/>
  <c r="D253" i="291"/>
  <c r="D301" i="291"/>
  <c r="E303" i="291"/>
  <c r="E301" i="291"/>
  <c r="E304" i="291" s="1"/>
  <c r="E327" i="291"/>
  <c r="E330" i="291" s="1"/>
  <c r="E329" i="291"/>
  <c r="D30" i="291"/>
  <c r="E97" i="291"/>
  <c r="E107" i="291"/>
  <c r="D134" i="291"/>
  <c r="E148" i="291"/>
  <c r="E149" i="291"/>
  <c r="E173" i="291"/>
  <c r="E347" i="291"/>
  <c r="E221" i="291"/>
  <c r="C301" i="291"/>
  <c r="C304" i="291" s="1"/>
  <c r="C303" i="291"/>
  <c r="C71" i="291"/>
  <c r="D97" i="291"/>
  <c r="D105" i="291"/>
  <c r="C253" i="291"/>
  <c r="C251" i="291"/>
  <c r="C254" i="291" s="1"/>
  <c r="C329" i="291"/>
  <c r="C327" i="291"/>
  <c r="C330" i="291" s="1"/>
  <c r="E105" i="291"/>
  <c r="E108" i="291" s="1"/>
  <c r="D366" i="291"/>
  <c r="B194" i="290"/>
  <c r="B195" i="290" s="1"/>
  <c r="B215" i="290"/>
  <c r="C69" i="290"/>
  <c r="C215" i="290"/>
  <c r="C194" i="290"/>
  <c r="E104" i="290"/>
  <c r="E107" i="290" s="1"/>
  <c r="E106" i="290"/>
  <c r="D194" i="290"/>
  <c r="B67" i="290"/>
  <c r="B214" i="290"/>
  <c r="E194" i="290"/>
  <c r="C67" i="290"/>
  <c r="C70" i="290" s="1"/>
  <c r="D58" i="290"/>
  <c r="D59" i="290" s="1"/>
  <c r="D67" i="290"/>
  <c r="C104" i="290"/>
  <c r="C107" i="290" s="1"/>
  <c r="C214" i="290"/>
  <c r="B96" i="290"/>
  <c r="E133" i="290"/>
  <c r="E55" i="290"/>
  <c r="E67" i="290"/>
  <c r="E70" i="290" s="1"/>
  <c r="D214" i="290"/>
  <c r="E198" i="289"/>
  <c r="E196" i="289"/>
  <c r="C301" i="289"/>
  <c r="C304" i="289" s="1"/>
  <c r="C303" i="289"/>
  <c r="C347" i="289"/>
  <c r="C221" i="289"/>
  <c r="D303" i="289"/>
  <c r="D301" i="289"/>
  <c r="D304" i="289" s="1"/>
  <c r="E327" i="289"/>
  <c r="E329" i="289"/>
  <c r="B221" i="289"/>
  <c r="B347" i="289"/>
  <c r="E251" i="289"/>
  <c r="E254" i="289" s="1"/>
  <c r="E253" i="289"/>
  <c r="D329" i="289"/>
  <c r="D327" i="289"/>
  <c r="C105" i="289"/>
  <c r="C108" i="289" s="1"/>
  <c r="C107" i="289"/>
  <c r="C196" i="289"/>
  <c r="C199" i="289" s="1"/>
  <c r="C198" i="289"/>
  <c r="D347" i="289"/>
  <c r="D221" i="289"/>
  <c r="E303" i="289"/>
  <c r="E301" i="289"/>
  <c r="E304" i="289" s="1"/>
  <c r="C253" i="289"/>
  <c r="D253" i="289"/>
  <c r="C251" i="289"/>
  <c r="C254" i="289" s="1"/>
  <c r="C171" i="289"/>
  <c r="C173" i="289"/>
  <c r="D173" i="289"/>
  <c r="D198" i="289"/>
  <c r="D196" i="289"/>
  <c r="E221" i="289"/>
  <c r="C329" i="289"/>
  <c r="C327" i="289"/>
  <c r="C330" i="289" s="1"/>
  <c r="E105" i="289"/>
  <c r="E108" i="289" s="1"/>
  <c r="D105" i="289"/>
  <c r="D108" i="289" s="1"/>
  <c r="C134" i="289"/>
  <c r="D366" i="289"/>
  <c r="E59" i="289"/>
  <c r="E60" i="289" s="1"/>
  <c r="D92" i="288"/>
  <c r="C124" i="288"/>
  <c r="B73" i="288"/>
  <c r="C76" i="288" s="1"/>
  <c r="B91" i="288"/>
  <c r="C34" i="288"/>
  <c r="B31" i="288"/>
  <c r="B32" i="288" s="1"/>
  <c r="E73" i="288"/>
  <c r="E75" i="288"/>
  <c r="C32" i="288"/>
  <c r="C35" i="288" s="1"/>
  <c r="D60" i="288"/>
  <c r="D73" i="288"/>
  <c r="D76" i="288" s="1"/>
  <c r="C91" i="288"/>
  <c r="B111" i="288"/>
  <c r="B92" i="288" s="1"/>
  <c r="B124" i="288" s="1"/>
  <c r="E57" i="288"/>
  <c r="C75" i="288"/>
  <c r="E32" i="287"/>
  <c r="E33" i="287" s="1"/>
  <c r="E224" i="287"/>
  <c r="B62" i="287"/>
  <c r="B32" i="287"/>
  <c r="B33" i="287" s="1"/>
  <c r="B224" i="287"/>
  <c r="C257" i="287"/>
  <c r="C224" i="287"/>
  <c r="C32" i="287"/>
  <c r="C33" i="287" s="1"/>
  <c r="D62" i="287"/>
  <c r="D32" i="287"/>
  <c r="D33" i="287" s="1"/>
  <c r="D224" i="287"/>
  <c r="E257" i="287"/>
  <c r="C252" i="287"/>
  <c r="C225" i="287" s="1"/>
  <c r="D221" i="287"/>
  <c r="B84" i="286"/>
  <c r="B31" i="286"/>
  <c r="C34" i="286" s="1"/>
  <c r="E85" i="286"/>
  <c r="E59" i="286"/>
  <c r="E42" i="286"/>
  <c r="E90" i="286" s="1"/>
  <c r="E89" i="286" s="1"/>
  <c r="B109" i="286"/>
  <c r="C33" i="286"/>
  <c r="B60" i="286"/>
  <c r="C84" i="286"/>
  <c r="C109" i="286" s="1"/>
  <c r="D42" i="286"/>
  <c r="D90" i="286" s="1"/>
  <c r="D89" i="286" s="1"/>
  <c r="D59" i="286"/>
  <c r="E413" i="285"/>
  <c r="D413" i="285"/>
  <c r="C413" i="285"/>
  <c r="B413" i="285"/>
  <c r="E412" i="285"/>
  <c r="D412" i="285"/>
  <c r="C412" i="285"/>
  <c r="B412" i="285"/>
  <c r="E411" i="285"/>
  <c r="D411" i="285"/>
  <c r="C411" i="285"/>
  <c r="B411" i="285"/>
  <c r="E410" i="285"/>
  <c r="D410" i="285"/>
  <c r="C410" i="285"/>
  <c r="B410" i="285"/>
  <c r="B409" i="285" s="1"/>
  <c r="E409" i="285"/>
  <c r="D409" i="285"/>
  <c r="C409" i="285"/>
  <c r="E408" i="285"/>
  <c r="D408" i="285"/>
  <c r="C408" i="285"/>
  <c r="B408" i="285"/>
  <c r="E407" i="285"/>
  <c r="D407" i="285"/>
  <c r="C407" i="285"/>
  <c r="B407" i="285"/>
  <c r="E406" i="285"/>
  <c r="D406" i="285"/>
  <c r="C406" i="285"/>
  <c r="B406" i="285"/>
  <c r="E405" i="285"/>
  <c r="D405" i="285"/>
  <c r="C405" i="285"/>
  <c r="B405" i="285"/>
  <c r="B404" i="285" s="1"/>
  <c r="E404" i="285"/>
  <c r="D404" i="285"/>
  <c r="C404" i="285"/>
  <c r="E403" i="285"/>
  <c r="D403" i="285"/>
  <c r="C403" i="285"/>
  <c r="B403" i="285"/>
  <c r="E402" i="285"/>
  <c r="D402" i="285"/>
  <c r="C402" i="285"/>
  <c r="B402" i="285"/>
  <c r="C401" i="285"/>
  <c r="B401" i="285"/>
  <c r="E400" i="285"/>
  <c r="D400" i="285"/>
  <c r="C400" i="285"/>
  <c r="B400" i="285"/>
  <c r="E399" i="285"/>
  <c r="D399" i="285"/>
  <c r="C399" i="285"/>
  <c r="B399" i="285"/>
  <c r="E398" i="285"/>
  <c r="D398" i="285"/>
  <c r="C398" i="285"/>
  <c r="B398" i="285"/>
  <c r="E397" i="285"/>
  <c r="D397" i="285"/>
  <c r="C397" i="285"/>
  <c r="B397" i="285"/>
  <c r="E396" i="285"/>
  <c r="D396" i="285"/>
  <c r="C396" i="285"/>
  <c r="B396" i="285"/>
  <c r="B395" i="285" s="1"/>
  <c r="E395" i="285"/>
  <c r="D395" i="285"/>
  <c r="C395" i="285"/>
  <c r="E394" i="285"/>
  <c r="D394" i="285"/>
  <c r="C394" i="285"/>
  <c r="B394" i="285"/>
  <c r="E393" i="285"/>
  <c r="D393" i="285"/>
  <c r="C393" i="285"/>
  <c r="B393" i="285"/>
  <c r="B392" i="285" s="1"/>
  <c r="E392" i="285"/>
  <c r="D392" i="285"/>
  <c r="C392" i="285"/>
  <c r="E391" i="285"/>
  <c r="D391" i="285"/>
  <c r="C391" i="285"/>
  <c r="B391" i="285"/>
  <c r="E390" i="285"/>
  <c r="D390" i="285"/>
  <c r="C390" i="285"/>
  <c r="B390" i="285"/>
  <c r="B389" i="285" s="1"/>
  <c r="E389" i="285"/>
  <c r="D389" i="285"/>
  <c r="C389" i="285"/>
  <c r="E388" i="285"/>
  <c r="D388" i="285"/>
  <c r="C388" i="285"/>
  <c r="B388" i="285"/>
  <c r="E387" i="285"/>
  <c r="D387" i="285"/>
  <c r="C387" i="285"/>
  <c r="B387" i="285"/>
  <c r="B386" i="285" s="1"/>
  <c r="E386" i="285"/>
  <c r="D386" i="285"/>
  <c r="C386" i="285"/>
  <c r="E385" i="285"/>
  <c r="D385" i="285"/>
  <c r="C385" i="285"/>
  <c r="B385" i="285"/>
  <c r="E384" i="285"/>
  <c r="D384" i="285"/>
  <c r="C384" i="285"/>
  <c r="B384" i="285"/>
  <c r="B383" i="285" s="1"/>
  <c r="E383" i="285"/>
  <c r="D383" i="285"/>
  <c r="C383" i="285"/>
  <c r="E374" i="285"/>
  <c r="D374" i="285"/>
  <c r="C374" i="285"/>
  <c r="B374" i="285"/>
  <c r="E369" i="285"/>
  <c r="E379" i="285" s="1"/>
  <c r="E361" i="285" s="1"/>
  <c r="D369" i="285"/>
  <c r="D379" i="285" s="1"/>
  <c r="D361" i="285" s="1"/>
  <c r="C369" i="285"/>
  <c r="C379" i="285" s="1"/>
  <c r="C361" i="285" s="1"/>
  <c r="B369" i="285"/>
  <c r="B379" i="285" s="1"/>
  <c r="B361" i="285" s="1"/>
  <c r="B362" i="285" s="1"/>
  <c r="E363" i="285"/>
  <c r="D363" i="285"/>
  <c r="C363" i="285"/>
  <c r="E348" i="285"/>
  <c r="D348" i="285"/>
  <c r="C348" i="285"/>
  <c r="C285" i="285" s="1"/>
  <c r="B348" i="285"/>
  <c r="E343" i="285"/>
  <c r="E353" i="285" s="1"/>
  <c r="E335" i="285" s="1"/>
  <c r="D343" i="285"/>
  <c r="D353" i="285" s="1"/>
  <c r="D335" i="285" s="1"/>
  <c r="C343" i="285"/>
  <c r="C353" i="285" s="1"/>
  <c r="C335" i="285" s="1"/>
  <c r="B343" i="285"/>
  <c r="B353" i="285" s="1"/>
  <c r="B335" i="285" s="1"/>
  <c r="B336" i="285" s="1"/>
  <c r="E337" i="285"/>
  <c r="D337" i="285"/>
  <c r="C337" i="285"/>
  <c r="E323" i="285"/>
  <c r="D323" i="285"/>
  <c r="C323" i="285"/>
  <c r="B323" i="285"/>
  <c r="E318" i="285"/>
  <c r="E328" i="285" s="1"/>
  <c r="D318" i="285"/>
  <c r="D328" i="285" s="1"/>
  <c r="C318" i="285"/>
  <c r="C328" i="285" s="1"/>
  <c r="B318" i="285"/>
  <c r="B328" i="285" s="1"/>
  <c r="D314" i="285"/>
  <c r="E313" i="285"/>
  <c r="D313" i="285"/>
  <c r="C313" i="285"/>
  <c r="E312" i="285"/>
  <c r="D312" i="285"/>
  <c r="C312" i="285"/>
  <c r="E311" i="285"/>
  <c r="E314" i="285" s="1"/>
  <c r="D311" i="285"/>
  <c r="C311" i="285"/>
  <c r="B311" i="285"/>
  <c r="C314" i="285" s="1"/>
  <c r="E298" i="285"/>
  <c r="D298" i="285"/>
  <c r="C298" i="285"/>
  <c r="B298" i="285"/>
  <c r="E293" i="285"/>
  <c r="E303" i="285" s="1"/>
  <c r="E285" i="285" s="1"/>
  <c r="D293" i="285"/>
  <c r="D303" i="285" s="1"/>
  <c r="C293" i="285"/>
  <c r="C303" i="285" s="1"/>
  <c r="B293" i="285"/>
  <c r="B303" i="285" s="1"/>
  <c r="E287" i="285"/>
  <c r="D287" i="285"/>
  <c r="C287" i="285"/>
  <c r="D285" i="285"/>
  <c r="D286" i="285" s="1"/>
  <c r="B285" i="285"/>
  <c r="B286" i="285" s="1"/>
  <c r="E269" i="285"/>
  <c r="D269" i="285"/>
  <c r="C269" i="285"/>
  <c r="B269" i="285"/>
  <c r="E264" i="285"/>
  <c r="E274" i="285" s="1"/>
  <c r="D264" i="285"/>
  <c r="D274" i="285" s="1"/>
  <c r="C264" i="285"/>
  <c r="C274" i="285" s="1"/>
  <c r="B264" i="285"/>
  <c r="B274" i="285" s="1"/>
  <c r="E258" i="285"/>
  <c r="D258" i="285"/>
  <c r="C258" i="285"/>
  <c r="E243" i="285"/>
  <c r="D243" i="285"/>
  <c r="C243" i="285"/>
  <c r="B243" i="285"/>
  <c r="E238" i="285"/>
  <c r="E248" i="285" s="1"/>
  <c r="E230" i="285" s="1"/>
  <c r="D238" i="285"/>
  <c r="D248" i="285" s="1"/>
  <c r="D230" i="285" s="1"/>
  <c r="C238" i="285"/>
  <c r="C248" i="285" s="1"/>
  <c r="C230" i="285" s="1"/>
  <c r="B238" i="285"/>
  <c r="B248" i="285" s="1"/>
  <c r="B230" i="285" s="1"/>
  <c r="B231" i="285" s="1"/>
  <c r="E232" i="285"/>
  <c r="D232" i="285"/>
  <c r="C232" i="285"/>
  <c r="E218" i="285"/>
  <c r="D218" i="285"/>
  <c r="C218" i="285"/>
  <c r="B218" i="285"/>
  <c r="E213" i="285"/>
  <c r="E223" i="285" s="1"/>
  <c r="E205" i="285" s="1"/>
  <c r="D213" i="285"/>
  <c r="D223" i="285" s="1"/>
  <c r="D205" i="285" s="1"/>
  <c r="C213" i="285"/>
  <c r="C223" i="285" s="1"/>
  <c r="C205" i="285" s="1"/>
  <c r="B213" i="285"/>
  <c r="B223" i="285" s="1"/>
  <c r="B205" i="285" s="1"/>
  <c r="B206" i="285" s="1"/>
  <c r="E207" i="285"/>
  <c r="C204" i="285"/>
  <c r="D207" i="285" s="1"/>
  <c r="E193" i="285"/>
  <c r="D193" i="285"/>
  <c r="C193" i="285"/>
  <c r="B193" i="285"/>
  <c r="E188" i="285"/>
  <c r="E198" i="285" s="1"/>
  <c r="E180" i="285" s="1"/>
  <c r="D188" i="285"/>
  <c r="D198" i="285" s="1"/>
  <c r="D180" i="285" s="1"/>
  <c r="C188" i="285"/>
  <c r="C198" i="285" s="1"/>
  <c r="C180" i="285" s="1"/>
  <c r="B188" i="285"/>
  <c r="B198" i="285" s="1"/>
  <c r="E182" i="285"/>
  <c r="D182" i="285"/>
  <c r="C182" i="285"/>
  <c r="B181" i="285"/>
  <c r="B168" i="285"/>
  <c r="B169" i="285" s="1"/>
  <c r="D165" i="285"/>
  <c r="E165" i="285" s="1"/>
  <c r="E168" i="285" s="1"/>
  <c r="E169" i="285" s="1"/>
  <c r="E162" i="285"/>
  <c r="D162" i="285"/>
  <c r="C162" i="285"/>
  <c r="C168" i="285" s="1"/>
  <c r="B162" i="285"/>
  <c r="E159" i="285"/>
  <c r="C159" i="285"/>
  <c r="B159" i="285"/>
  <c r="E153" i="285"/>
  <c r="D153" i="285"/>
  <c r="C153" i="285"/>
  <c r="B153" i="285"/>
  <c r="E150" i="285"/>
  <c r="D150" i="285"/>
  <c r="C150" i="285"/>
  <c r="B150" i="285"/>
  <c r="E147" i="285"/>
  <c r="D147" i="285"/>
  <c r="C147" i="285"/>
  <c r="B147" i="285"/>
  <c r="E142" i="285"/>
  <c r="E141" i="285"/>
  <c r="D141" i="285"/>
  <c r="C141" i="285"/>
  <c r="E140" i="285"/>
  <c r="E143" i="285" s="1"/>
  <c r="D140" i="285"/>
  <c r="B139" i="285"/>
  <c r="B140" i="285" s="1"/>
  <c r="E131" i="285"/>
  <c r="E132" i="285" s="1"/>
  <c r="D131" i="285"/>
  <c r="D132" i="285" s="1"/>
  <c r="C131" i="285"/>
  <c r="C132" i="285" s="1"/>
  <c r="B131" i="285"/>
  <c r="B102" i="285" s="1"/>
  <c r="B103" i="285" s="1"/>
  <c r="E105" i="285"/>
  <c r="E104" i="285"/>
  <c r="D104" i="285"/>
  <c r="C104" i="285"/>
  <c r="E102" i="285"/>
  <c r="E103" i="285" s="1"/>
  <c r="D102" i="285"/>
  <c r="D105" i="285" s="1"/>
  <c r="C102" i="285"/>
  <c r="C105" i="285" s="1"/>
  <c r="E94" i="285"/>
  <c r="E95" i="285" s="1"/>
  <c r="D94" i="285"/>
  <c r="D95" i="285" s="1"/>
  <c r="C94" i="285"/>
  <c r="C65" i="285" s="1"/>
  <c r="B94" i="285"/>
  <c r="B95" i="285" s="1"/>
  <c r="E67" i="285"/>
  <c r="D67" i="285"/>
  <c r="C67" i="285"/>
  <c r="E65" i="285"/>
  <c r="E68" i="285" s="1"/>
  <c r="D65" i="285"/>
  <c r="D68" i="285" s="1"/>
  <c r="B65" i="285"/>
  <c r="B66" i="285" s="1"/>
  <c r="D54" i="285"/>
  <c r="D401" i="285" s="1"/>
  <c r="E51" i="285"/>
  <c r="D51" i="285"/>
  <c r="C51" i="285"/>
  <c r="B51" i="285"/>
  <c r="B57" i="285" s="1"/>
  <c r="B58" i="285" s="1"/>
  <c r="E48" i="285"/>
  <c r="D48" i="285"/>
  <c r="B48" i="285"/>
  <c r="E42" i="285"/>
  <c r="D42" i="285"/>
  <c r="C42" i="285"/>
  <c r="C57" i="285" s="1"/>
  <c r="C58" i="285" s="1"/>
  <c r="B42" i="285"/>
  <c r="E39" i="285"/>
  <c r="D39" i="285"/>
  <c r="C39" i="285"/>
  <c r="B39" i="285"/>
  <c r="E36" i="285"/>
  <c r="D36" i="285"/>
  <c r="C36" i="285"/>
  <c r="B36" i="285"/>
  <c r="E32" i="285"/>
  <c r="E31" i="285"/>
  <c r="D31" i="285"/>
  <c r="E30" i="285"/>
  <c r="D30" i="285"/>
  <c r="C30" i="285"/>
  <c r="E29" i="285"/>
  <c r="D29" i="285"/>
  <c r="B29" i="285"/>
  <c r="C28" i="285"/>
  <c r="C31" i="285" s="1"/>
  <c r="C276" i="284"/>
  <c r="F275" i="284"/>
  <c r="E275" i="284"/>
  <c r="D275" i="284"/>
  <c r="C275" i="284"/>
  <c r="F271" i="284"/>
  <c r="E271" i="284"/>
  <c r="F270" i="284"/>
  <c r="D270" i="284"/>
  <c r="C270" i="284"/>
  <c r="F269" i="284"/>
  <c r="E269" i="284"/>
  <c r="D269" i="284"/>
  <c r="C269" i="284"/>
  <c r="F268" i="284"/>
  <c r="E268" i="284"/>
  <c r="D268" i="284"/>
  <c r="D267" i="284"/>
  <c r="F266" i="284"/>
  <c r="E266" i="284"/>
  <c r="D266" i="284"/>
  <c r="C266" i="284"/>
  <c r="F265" i="284"/>
  <c r="F264" i="284" s="1"/>
  <c r="E265" i="284"/>
  <c r="D265" i="284"/>
  <c r="C265" i="284"/>
  <c r="E264" i="284"/>
  <c r="D264" i="284"/>
  <c r="C264" i="284"/>
  <c r="F263" i="284"/>
  <c r="E263" i="284"/>
  <c r="D263" i="284"/>
  <c r="C263" i="284"/>
  <c r="F262" i="284"/>
  <c r="E262" i="284"/>
  <c r="D262" i="284"/>
  <c r="C262" i="284"/>
  <c r="F261" i="284"/>
  <c r="E261" i="284"/>
  <c r="D261" i="284"/>
  <c r="C261" i="284"/>
  <c r="F260" i="284"/>
  <c r="E260" i="284"/>
  <c r="D260" i="284"/>
  <c r="C260" i="284"/>
  <c r="F259" i="284"/>
  <c r="F258" i="284" s="1"/>
  <c r="E259" i="284"/>
  <c r="D259" i="284"/>
  <c r="C259" i="284"/>
  <c r="E258" i="284"/>
  <c r="D258" i="284"/>
  <c r="C258" i="284"/>
  <c r="F257" i="284"/>
  <c r="E257" i="284"/>
  <c r="D257" i="284"/>
  <c r="C257" i="284"/>
  <c r="F256" i="284"/>
  <c r="F255" i="284" s="1"/>
  <c r="E256" i="284"/>
  <c r="D256" i="284"/>
  <c r="C256" i="284"/>
  <c r="E255" i="284"/>
  <c r="D255" i="284"/>
  <c r="C255" i="284"/>
  <c r="F254" i="284"/>
  <c r="E254" i="284"/>
  <c r="D254" i="284"/>
  <c r="C254" i="284"/>
  <c r="F253" i="284"/>
  <c r="F252" i="284" s="1"/>
  <c r="E253" i="284"/>
  <c r="D253" i="284"/>
  <c r="E252" i="284"/>
  <c r="D252" i="284"/>
  <c r="F251" i="284"/>
  <c r="E251" i="284"/>
  <c r="D251" i="284"/>
  <c r="C251" i="284"/>
  <c r="F250" i="284"/>
  <c r="E250" i="284"/>
  <c r="D250" i="284"/>
  <c r="C250" i="284"/>
  <c r="F249" i="284"/>
  <c r="E249" i="284"/>
  <c r="D249" i="284"/>
  <c r="C249" i="284"/>
  <c r="D248" i="284"/>
  <c r="F238" i="284"/>
  <c r="F234" i="284"/>
  <c r="E234" i="284"/>
  <c r="D234" i="284"/>
  <c r="C234" i="284"/>
  <c r="F229" i="284"/>
  <c r="E229" i="284"/>
  <c r="D228" i="284"/>
  <c r="C228" i="284"/>
  <c r="D222" i="284"/>
  <c r="D221" i="284"/>
  <c r="F209" i="284"/>
  <c r="D209" i="284"/>
  <c r="F205" i="284"/>
  <c r="F276" i="284" s="1"/>
  <c r="E205" i="284"/>
  <c r="E276" i="284" s="1"/>
  <c r="D205" i="284"/>
  <c r="D276" i="284" s="1"/>
  <c r="C205" i="284"/>
  <c r="F200" i="284"/>
  <c r="E200" i="284"/>
  <c r="D200" i="284"/>
  <c r="C200" i="284"/>
  <c r="D192" i="284"/>
  <c r="F181" i="284"/>
  <c r="E181" i="284"/>
  <c r="D181" i="284"/>
  <c r="C181" i="284"/>
  <c r="F177" i="284"/>
  <c r="E177" i="284"/>
  <c r="D177" i="284"/>
  <c r="C177" i="284"/>
  <c r="F167" i="284"/>
  <c r="E167" i="284"/>
  <c r="F166" i="284"/>
  <c r="E166" i="284"/>
  <c r="D166" i="284"/>
  <c r="F165" i="284"/>
  <c r="E165" i="284"/>
  <c r="D165" i="284"/>
  <c r="F164" i="284"/>
  <c r="E164" i="284"/>
  <c r="D164" i="284"/>
  <c r="D167" i="284" s="1"/>
  <c r="C164" i="284"/>
  <c r="F156" i="284"/>
  <c r="E156" i="284"/>
  <c r="C156" i="284"/>
  <c r="F152" i="284"/>
  <c r="E152" i="284"/>
  <c r="D152" i="284"/>
  <c r="C152" i="284"/>
  <c r="F142" i="284"/>
  <c r="E142" i="284"/>
  <c r="F141" i="284"/>
  <c r="E141" i="284"/>
  <c r="D141" i="284"/>
  <c r="F140" i="284"/>
  <c r="E140" i="284"/>
  <c r="D140" i="284"/>
  <c r="F139" i="284"/>
  <c r="E139" i="284"/>
  <c r="D139" i="284"/>
  <c r="D142" i="284" s="1"/>
  <c r="C139" i="284"/>
  <c r="F127" i="284"/>
  <c r="E127" i="284"/>
  <c r="E128" i="284" s="1"/>
  <c r="D127" i="284"/>
  <c r="D128" i="284" s="1"/>
  <c r="C127" i="284"/>
  <c r="C98" i="284" s="1"/>
  <c r="C99" i="284" s="1"/>
  <c r="F100" i="284"/>
  <c r="E100" i="284"/>
  <c r="D100" i="284"/>
  <c r="E98" i="284"/>
  <c r="E99" i="284" s="1"/>
  <c r="D98" i="284"/>
  <c r="E101" i="284" s="1"/>
  <c r="F90" i="284"/>
  <c r="F91" i="284" s="1"/>
  <c r="E90" i="284"/>
  <c r="E91" i="284" s="1"/>
  <c r="D90" i="284"/>
  <c r="D61" i="284" s="1"/>
  <c r="C90" i="284"/>
  <c r="F63" i="284"/>
  <c r="E63" i="284"/>
  <c r="D63" i="284"/>
  <c r="F61" i="284"/>
  <c r="E61" i="284"/>
  <c r="F64" i="284" s="1"/>
  <c r="D54" i="284"/>
  <c r="D55" i="284" s="1"/>
  <c r="C54" i="284"/>
  <c r="C248" i="284" s="1"/>
  <c r="E51" i="284"/>
  <c r="E267" i="284" s="1"/>
  <c r="F29" i="284"/>
  <c r="F28" i="284"/>
  <c r="E28" i="284"/>
  <c r="D28" i="284"/>
  <c r="F27" i="284"/>
  <c r="E27" i="284"/>
  <c r="D27" i="284"/>
  <c r="F26" i="284"/>
  <c r="E26" i="284"/>
  <c r="E29" i="284" s="1"/>
  <c r="D26" i="284"/>
  <c r="D29" i="284" s="1"/>
  <c r="C26" i="284"/>
  <c r="E424" i="283"/>
  <c r="D424" i="283"/>
  <c r="C424" i="283"/>
  <c r="B424" i="283"/>
  <c r="E423" i="283"/>
  <c r="D423" i="283"/>
  <c r="C423" i="283"/>
  <c r="B423" i="283"/>
  <c r="E422" i="283"/>
  <c r="D422" i="283"/>
  <c r="C422" i="283"/>
  <c r="B422" i="283"/>
  <c r="E421" i="283"/>
  <c r="D421" i="283"/>
  <c r="C421" i="283"/>
  <c r="B421" i="283"/>
  <c r="B420" i="283" s="1"/>
  <c r="E420" i="283"/>
  <c r="D420" i="283"/>
  <c r="C420" i="283"/>
  <c r="E419" i="283"/>
  <c r="D419" i="283"/>
  <c r="C419" i="283"/>
  <c r="B419" i="283"/>
  <c r="E418" i="283"/>
  <c r="D418" i="283"/>
  <c r="C418" i="283"/>
  <c r="B418" i="283"/>
  <c r="E417" i="283"/>
  <c r="D417" i="283"/>
  <c r="C417" i="283"/>
  <c r="B417" i="283"/>
  <c r="E416" i="283"/>
  <c r="D416" i="283"/>
  <c r="C416" i="283"/>
  <c r="B416" i="283"/>
  <c r="B415" i="283" s="1"/>
  <c r="E415" i="283"/>
  <c r="D415" i="283"/>
  <c r="C415" i="283"/>
  <c r="E414" i="283"/>
  <c r="D414" i="283"/>
  <c r="C414" i="283"/>
  <c r="B414" i="283"/>
  <c r="E413" i="283"/>
  <c r="D413" i="283"/>
  <c r="C413" i="283"/>
  <c r="E412" i="283"/>
  <c r="B412" i="283"/>
  <c r="E411" i="283"/>
  <c r="D411" i="283"/>
  <c r="C411" i="283"/>
  <c r="B411" i="283"/>
  <c r="E410" i="283"/>
  <c r="E409" i="283" s="1"/>
  <c r="D410" i="283"/>
  <c r="C410" i="283"/>
  <c r="B410" i="283"/>
  <c r="D409" i="283"/>
  <c r="C409" i="283"/>
  <c r="B409" i="283"/>
  <c r="E408" i="283"/>
  <c r="D408" i="283"/>
  <c r="C408" i="283"/>
  <c r="B408" i="283"/>
  <c r="E407" i="283"/>
  <c r="E406" i="283" s="1"/>
  <c r="D407" i="283"/>
  <c r="C407" i="283"/>
  <c r="B407" i="283"/>
  <c r="D406" i="283"/>
  <c r="C406" i="283"/>
  <c r="B406" i="283"/>
  <c r="E405" i="283"/>
  <c r="D405" i="283"/>
  <c r="C405" i="283"/>
  <c r="B405" i="283"/>
  <c r="E404" i="283"/>
  <c r="E403" i="283" s="1"/>
  <c r="D404" i="283"/>
  <c r="C404" i="283"/>
  <c r="B404" i="283"/>
  <c r="D403" i="283"/>
  <c r="C403" i="283"/>
  <c r="B403" i="283"/>
  <c r="B402" i="283"/>
  <c r="B400" i="283" s="1"/>
  <c r="B401" i="283"/>
  <c r="E400" i="283"/>
  <c r="D400" i="283"/>
  <c r="C400" i="283"/>
  <c r="E399" i="283"/>
  <c r="D399" i="283"/>
  <c r="C399" i="283"/>
  <c r="B399" i="283"/>
  <c r="E398" i="283"/>
  <c r="D398" i="283"/>
  <c r="C398" i="283"/>
  <c r="B398" i="283"/>
  <c r="E397" i="283"/>
  <c r="D397" i="283"/>
  <c r="C397" i="283"/>
  <c r="B397" i="283"/>
  <c r="E396" i="283"/>
  <c r="D396" i="283"/>
  <c r="C396" i="283"/>
  <c r="B396" i="283"/>
  <c r="E395" i="283"/>
  <c r="D395" i="283"/>
  <c r="C395" i="283"/>
  <c r="C394" i="283" s="1"/>
  <c r="C393" i="283" s="1"/>
  <c r="B395" i="283"/>
  <c r="E394" i="283"/>
  <c r="D394" i="283"/>
  <c r="B394" i="283"/>
  <c r="E385" i="283"/>
  <c r="D385" i="283"/>
  <c r="C385" i="283"/>
  <c r="B385" i="283"/>
  <c r="E380" i="283"/>
  <c r="E390" i="283" s="1"/>
  <c r="E372" i="283" s="1"/>
  <c r="D380" i="283"/>
  <c r="D390" i="283" s="1"/>
  <c r="D372" i="283" s="1"/>
  <c r="C380" i="283"/>
  <c r="C390" i="283" s="1"/>
  <c r="C372" i="283" s="1"/>
  <c r="B380" i="283"/>
  <c r="B390" i="283" s="1"/>
  <c r="B372" i="283" s="1"/>
  <c r="B373" i="283" s="1"/>
  <c r="E374" i="283"/>
  <c r="D374" i="283"/>
  <c r="C374" i="283"/>
  <c r="E359" i="283"/>
  <c r="D359" i="283"/>
  <c r="D296" i="283" s="1"/>
  <c r="C359" i="283"/>
  <c r="B359" i="283"/>
  <c r="E354" i="283"/>
  <c r="E364" i="283" s="1"/>
  <c r="E346" i="283" s="1"/>
  <c r="D354" i="283"/>
  <c r="D364" i="283" s="1"/>
  <c r="D346" i="283" s="1"/>
  <c r="C354" i="283"/>
  <c r="C364" i="283" s="1"/>
  <c r="C346" i="283" s="1"/>
  <c r="B354" i="283"/>
  <c r="B364" i="283" s="1"/>
  <c r="B346" i="283" s="1"/>
  <c r="B347" i="283" s="1"/>
  <c r="E348" i="283"/>
  <c r="D348" i="283"/>
  <c r="C348" i="283"/>
  <c r="E334" i="283"/>
  <c r="D334" i="283"/>
  <c r="C334" i="283"/>
  <c r="B334" i="283"/>
  <c r="E329" i="283"/>
  <c r="E339" i="283" s="1"/>
  <c r="D329" i="283"/>
  <c r="D339" i="283" s="1"/>
  <c r="C329" i="283"/>
  <c r="C339" i="283" s="1"/>
  <c r="B329" i="283"/>
  <c r="B339" i="283" s="1"/>
  <c r="E325" i="283"/>
  <c r="E324" i="283"/>
  <c r="D324" i="283"/>
  <c r="C324" i="283"/>
  <c r="E323" i="283"/>
  <c r="D323" i="283"/>
  <c r="C323" i="283"/>
  <c r="E322" i="283"/>
  <c r="D322" i="283"/>
  <c r="D325" i="283" s="1"/>
  <c r="C322" i="283"/>
  <c r="B322" i="283"/>
  <c r="C325" i="283" s="1"/>
  <c r="E309" i="283"/>
  <c r="D309" i="283"/>
  <c r="C309" i="283"/>
  <c r="B309" i="283"/>
  <c r="E304" i="283"/>
  <c r="E314" i="283" s="1"/>
  <c r="E296" i="283" s="1"/>
  <c r="D304" i="283"/>
  <c r="D314" i="283" s="1"/>
  <c r="C304" i="283"/>
  <c r="C314" i="283" s="1"/>
  <c r="B304" i="283"/>
  <c r="B314" i="283" s="1"/>
  <c r="E298" i="283"/>
  <c r="D298" i="283"/>
  <c r="C298" i="283"/>
  <c r="C296" i="283"/>
  <c r="C299" i="283" s="1"/>
  <c r="B296" i="283"/>
  <c r="B297" i="283" s="1"/>
  <c r="E280" i="283"/>
  <c r="D280" i="283"/>
  <c r="C280" i="283"/>
  <c r="B280" i="283"/>
  <c r="E275" i="283"/>
  <c r="E285" i="283" s="1"/>
  <c r="D275" i="283"/>
  <c r="D285" i="283" s="1"/>
  <c r="C275" i="283"/>
  <c r="C285" i="283" s="1"/>
  <c r="B275" i="283"/>
  <c r="B285" i="283" s="1"/>
  <c r="C271" i="283"/>
  <c r="E270" i="283"/>
  <c r="D270" i="283"/>
  <c r="C270" i="283"/>
  <c r="E269" i="283"/>
  <c r="D269" i="283"/>
  <c r="C269" i="283"/>
  <c r="E268" i="283"/>
  <c r="E271" i="283" s="1"/>
  <c r="D268" i="283"/>
  <c r="D271" i="283" s="1"/>
  <c r="C268" i="283"/>
  <c r="B268" i="283"/>
  <c r="E254" i="283"/>
  <c r="D254" i="283"/>
  <c r="C254" i="283"/>
  <c r="B254" i="283"/>
  <c r="E249" i="283"/>
  <c r="E259" i="283" s="1"/>
  <c r="E241" i="283" s="1"/>
  <c r="D249" i="283"/>
  <c r="D259" i="283" s="1"/>
  <c r="D241" i="283" s="1"/>
  <c r="C249" i="283"/>
  <c r="C259" i="283" s="1"/>
  <c r="C241" i="283" s="1"/>
  <c r="B249" i="283"/>
  <c r="B259" i="283" s="1"/>
  <c r="E243" i="283"/>
  <c r="D243" i="283"/>
  <c r="C243" i="283"/>
  <c r="B242" i="283"/>
  <c r="E229" i="283"/>
  <c r="D229" i="283"/>
  <c r="C229" i="283"/>
  <c r="B229" i="283"/>
  <c r="E224" i="283"/>
  <c r="E234" i="283" s="1"/>
  <c r="E216" i="283" s="1"/>
  <c r="D224" i="283"/>
  <c r="D234" i="283" s="1"/>
  <c r="D216" i="283" s="1"/>
  <c r="C224" i="283"/>
  <c r="C234" i="283" s="1"/>
  <c r="C216" i="283" s="1"/>
  <c r="B224" i="283"/>
  <c r="B234" i="283" s="1"/>
  <c r="E218" i="283"/>
  <c r="D218" i="283"/>
  <c r="C218" i="283"/>
  <c r="B217" i="283"/>
  <c r="E204" i="283"/>
  <c r="D204" i="283"/>
  <c r="C204" i="283"/>
  <c r="B204" i="283"/>
  <c r="E199" i="283"/>
  <c r="E209" i="283" s="1"/>
  <c r="D199" i="283"/>
  <c r="D209" i="283" s="1"/>
  <c r="C199" i="283"/>
  <c r="C209" i="283" s="1"/>
  <c r="B199" i="283"/>
  <c r="B209" i="283" s="1"/>
  <c r="D195" i="283"/>
  <c r="E194" i="283"/>
  <c r="D194" i="283"/>
  <c r="C194" i="283"/>
  <c r="E193" i="283"/>
  <c r="D193" i="283"/>
  <c r="C193" i="283"/>
  <c r="E192" i="283"/>
  <c r="E195" i="283" s="1"/>
  <c r="D192" i="283"/>
  <c r="C192" i="283"/>
  <c r="C195" i="283" s="1"/>
  <c r="B192" i="283"/>
  <c r="E164" i="283"/>
  <c r="E179" i="283" s="1"/>
  <c r="E180" i="283" s="1"/>
  <c r="D164" i="283"/>
  <c r="D179" i="283" s="1"/>
  <c r="D180" i="283" s="1"/>
  <c r="C164" i="283"/>
  <c r="C179" i="283" s="1"/>
  <c r="C180" i="283" s="1"/>
  <c r="B164" i="283"/>
  <c r="B179" i="283" s="1"/>
  <c r="B180" i="283" s="1"/>
  <c r="E154" i="283"/>
  <c r="E153" i="283"/>
  <c r="D153" i="283"/>
  <c r="C153" i="283"/>
  <c r="E152" i="283"/>
  <c r="D152" i="283"/>
  <c r="C152" i="283"/>
  <c r="E151" i="283"/>
  <c r="D151" i="283"/>
  <c r="D154" i="283" s="1"/>
  <c r="C151" i="283"/>
  <c r="C154" i="283" s="1"/>
  <c r="B151" i="283"/>
  <c r="E127" i="283"/>
  <c r="E142" i="283" s="1"/>
  <c r="E143" i="283" s="1"/>
  <c r="D127" i="283"/>
  <c r="D142" i="283" s="1"/>
  <c r="D143" i="283" s="1"/>
  <c r="C127" i="283"/>
  <c r="C142" i="283" s="1"/>
  <c r="C143" i="283" s="1"/>
  <c r="B127" i="283"/>
  <c r="B142" i="283" s="1"/>
  <c r="B143" i="283" s="1"/>
  <c r="E116" i="283"/>
  <c r="D116" i="283"/>
  <c r="C116" i="283"/>
  <c r="E115" i="283"/>
  <c r="D115" i="283"/>
  <c r="C115" i="283"/>
  <c r="E114" i="283"/>
  <c r="E117" i="283" s="1"/>
  <c r="D114" i="283"/>
  <c r="D117" i="283" s="1"/>
  <c r="C114" i="283"/>
  <c r="C117" i="283" s="1"/>
  <c r="B114" i="283"/>
  <c r="C98" i="283"/>
  <c r="C99" i="283" s="1"/>
  <c r="E83" i="283"/>
  <c r="E98" i="283" s="1"/>
  <c r="E99" i="283" s="1"/>
  <c r="D83" i="283"/>
  <c r="D98" i="283" s="1"/>
  <c r="C83" i="283"/>
  <c r="B83" i="283"/>
  <c r="B98" i="283" s="1"/>
  <c r="E71" i="283"/>
  <c r="D71" i="283"/>
  <c r="C71" i="283"/>
  <c r="E70" i="283"/>
  <c r="C70" i="283"/>
  <c r="E58" i="283"/>
  <c r="E61" i="283" s="1"/>
  <c r="D58" i="283"/>
  <c r="D412" i="283" s="1"/>
  <c r="D393" i="283" s="1"/>
  <c r="C58" i="283"/>
  <c r="C412" i="283" s="1"/>
  <c r="B58" i="283"/>
  <c r="B61" i="283" s="1"/>
  <c r="E55" i="283"/>
  <c r="D55" i="283"/>
  <c r="C55" i="283"/>
  <c r="B55" i="283"/>
  <c r="E52" i="283"/>
  <c r="D52" i="283"/>
  <c r="C52" i="283"/>
  <c r="B52" i="283"/>
  <c r="E49" i="283"/>
  <c r="D49" i="283"/>
  <c r="C49" i="283"/>
  <c r="B49" i="283"/>
  <c r="E46" i="283"/>
  <c r="D46" i="283"/>
  <c r="C46" i="283"/>
  <c r="B46" i="283"/>
  <c r="D43" i="283"/>
  <c r="C43" i="283"/>
  <c r="B43" i="283"/>
  <c r="D40" i="283"/>
  <c r="C40" i="283"/>
  <c r="B40" i="283"/>
  <c r="E34" i="283"/>
  <c r="D34" i="283"/>
  <c r="C34" i="283"/>
  <c r="F378" i="282"/>
  <c r="E378" i="282"/>
  <c r="D378" i="282"/>
  <c r="C378" i="282"/>
  <c r="F377" i="282"/>
  <c r="E377" i="282"/>
  <c r="D377" i="282"/>
  <c r="C377" i="282"/>
  <c r="F376" i="282"/>
  <c r="E376" i="282"/>
  <c r="D376" i="282"/>
  <c r="C376" i="282"/>
  <c r="F375" i="282"/>
  <c r="E375" i="282"/>
  <c r="D375" i="282"/>
  <c r="C375" i="282"/>
  <c r="F374" i="282"/>
  <c r="E374" i="282"/>
  <c r="D374" i="282"/>
  <c r="C374" i="282"/>
  <c r="F373" i="282"/>
  <c r="E373" i="282"/>
  <c r="D373" i="282"/>
  <c r="C373" i="282"/>
  <c r="F372" i="282"/>
  <c r="E372" i="282"/>
  <c r="D372" i="282"/>
  <c r="C372" i="282"/>
  <c r="F371" i="282"/>
  <c r="E371" i="282"/>
  <c r="D371" i="282"/>
  <c r="C371" i="282"/>
  <c r="F370" i="282"/>
  <c r="E370" i="282"/>
  <c r="D370" i="282"/>
  <c r="C370" i="282"/>
  <c r="F369" i="282"/>
  <c r="E369" i="282"/>
  <c r="D369" i="282"/>
  <c r="C369" i="282"/>
  <c r="F368" i="282"/>
  <c r="E368" i="282"/>
  <c r="D368" i="282"/>
  <c r="C368" i="282"/>
  <c r="F367" i="282"/>
  <c r="E367" i="282"/>
  <c r="D367" i="282"/>
  <c r="C367" i="282"/>
  <c r="D366" i="282"/>
  <c r="C366" i="282"/>
  <c r="F365" i="282"/>
  <c r="E365" i="282"/>
  <c r="D365" i="282"/>
  <c r="C365" i="282"/>
  <c r="F364" i="282"/>
  <c r="E364" i="282"/>
  <c r="D364" i="282"/>
  <c r="C364" i="282"/>
  <c r="F363" i="282"/>
  <c r="E363" i="282"/>
  <c r="D363" i="282"/>
  <c r="C363" i="282"/>
  <c r="F362" i="282"/>
  <c r="E362" i="282"/>
  <c r="D362" i="282"/>
  <c r="C362" i="282"/>
  <c r="F361" i="282"/>
  <c r="E361" i="282"/>
  <c r="D361" i="282"/>
  <c r="C361" i="282"/>
  <c r="F360" i="282"/>
  <c r="E360" i="282"/>
  <c r="D360" i="282"/>
  <c r="C360" i="282"/>
  <c r="F359" i="282"/>
  <c r="E359" i="282"/>
  <c r="D359" i="282"/>
  <c r="C359" i="282"/>
  <c r="F358" i="282"/>
  <c r="E358" i="282"/>
  <c r="D358" i="282"/>
  <c r="C358" i="282"/>
  <c r="F357" i="282"/>
  <c r="E357" i="282"/>
  <c r="D357" i="282"/>
  <c r="C357" i="282"/>
  <c r="F356" i="282"/>
  <c r="E356" i="282"/>
  <c r="D356" i="282"/>
  <c r="C356" i="282"/>
  <c r="F355" i="282"/>
  <c r="E355" i="282"/>
  <c r="D355" i="282"/>
  <c r="C355" i="282"/>
  <c r="F354" i="282"/>
  <c r="E354" i="282"/>
  <c r="D354" i="282"/>
  <c r="C354" i="282"/>
  <c r="F353" i="282"/>
  <c r="E353" i="282"/>
  <c r="D353" i="282"/>
  <c r="C353" i="282"/>
  <c r="F352" i="282"/>
  <c r="E352" i="282"/>
  <c r="D352" i="282"/>
  <c r="C352" i="282"/>
  <c r="F351" i="282"/>
  <c r="E351" i="282"/>
  <c r="D351" i="282"/>
  <c r="C351" i="282"/>
  <c r="F350" i="282"/>
  <c r="E350" i="282"/>
  <c r="D350" i="282"/>
  <c r="C350" i="282"/>
  <c r="F349" i="282"/>
  <c r="E349" i="282"/>
  <c r="D349" i="282"/>
  <c r="C349" i="282"/>
  <c r="F348" i="282"/>
  <c r="E348" i="282"/>
  <c r="D348" i="282"/>
  <c r="C348" i="282"/>
  <c r="F339" i="282"/>
  <c r="E339" i="282"/>
  <c r="D339" i="282"/>
  <c r="C339" i="282"/>
  <c r="F334" i="282"/>
  <c r="F344" i="282" s="1"/>
  <c r="F326" i="282" s="1"/>
  <c r="E334" i="282"/>
  <c r="E344" i="282" s="1"/>
  <c r="E326" i="282" s="1"/>
  <c r="D334" i="282"/>
  <c r="D344" i="282" s="1"/>
  <c r="D326" i="282" s="1"/>
  <c r="C334" i="282"/>
  <c r="C344" i="282" s="1"/>
  <c r="C326" i="282" s="1"/>
  <c r="C327" i="282" s="1"/>
  <c r="F328" i="282"/>
  <c r="E328" i="282"/>
  <c r="D328" i="282"/>
  <c r="F313" i="282"/>
  <c r="E313" i="282"/>
  <c r="D313" i="282"/>
  <c r="D250" i="282" s="1"/>
  <c r="C313" i="282"/>
  <c r="F308" i="282"/>
  <c r="F318" i="282" s="1"/>
  <c r="F300" i="282" s="1"/>
  <c r="E308" i="282"/>
  <c r="E318" i="282" s="1"/>
  <c r="E300" i="282" s="1"/>
  <c r="D308" i="282"/>
  <c r="D318" i="282" s="1"/>
  <c r="D300" i="282" s="1"/>
  <c r="C308" i="282"/>
  <c r="C318" i="282" s="1"/>
  <c r="C300" i="282" s="1"/>
  <c r="C301" i="282" s="1"/>
  <c r="F302" i="282"/>
  <c r="E302" i="282"/>
  <c r="D302" i="282"/>
  <c r="F288" i="282"/>
  <c r="E288" i="282"/>
  <c r="D288" i="282"/>
  <c r="C288" i="282"/>
  <c r="F283" i="282"/>
  <c r="F293" i="282" s="1"/>
  <c r="E283" i="282"/>
  <c r="E293" i="282" s="1"/>
  <c r="D283" i="282"/>
  <c r="D293" i="282" s="1"/>
  <c r="C283" i="282"/>
  <c r="C293" i="282" s="1"/>
  <c r="E279" i="282"/>
  <c r="F278" i="282"/>
  <c r="E278" i="282"/>
  <c r="D278" i="282"/>
  <c r="F277" i="282"/>
  <c r="E277" i="282"/>
  <c r="D277" i="282"/>
  <c r="F276" i="282"/>
  <c r="F279" i="282" s="1"/>
  <c r="E276" i="282"/>
  <c r="D276" i="282"/>
  <c r="D279" i="282" s="1"/>
  <c r="C276" i="282"/>
  <c r="F263" i="282"/>
  <c r="E263" i="282"/>
  <c r="D263" i="282"/>
  <c r="C263" i="282"/>
  <c r="F258" i="282"/>
  <c r="F268" i="282" s="1"/>
  <c r="F250" i="282" s="1"/>
  <c r="E258" i="282"/>
  <c r="E268" i="282" s="1"/>
  <c r="D258" i="282"/>
  <c r="D268" i="282" s="1"/>
  <c r="C258" i="282"/>
  <c r="C268" i="282" s="1"/>
  <c r="F252" i="282"/>
  <c r="E252" i="282"/>
  <c r="D252" i="282"/>
  <c r="E250" i="282"/>
  <c r="E251" i="282" s="1"/>
  <c r="C250" i="282"/>
  <c r="C251" i="282" s="1"/>
  <c r="F234" i="282"/>
  <c r="E234" i="282"/>
  <c r="D234" i="282"/>
  <c r="C234" i="282"/>
  <c r="F229" i="282"/>
  <c r="F239" i="282" s="1"/>
  <c r="E229" i="282"/>
  <c r="E239" i="282" s="1"/>
  <c r="D229" i="282"/>
  <c r="D239" i="282" s="1"/>
  <c r="C229" i="282"/>
  <c r="C239" i="282" s="1"/>
  <c r="F223" i="282"/>
  <c r="E223" i="282"/>
  <c r="D223" i="282"/>
  <c r="F208" i="282"/>
  <c r="E208" i="282"/>
  <c r="D208" i="282"/>
  <c r="C208" i="282"/>
  <c r="F203" i="282"/>
  <c r="F213" i="282" s="1"/>
  <c r="F195" i="282" s="1"/>
  <c r="E203" i="282"/>
  <c r="E213" i="282" s="1"/>
  <c r="E195" i="282" s="1"/>
  <c r="D203" i="282"/>
  <c r="D213" i="282" s="1"/>
  <c r="D195" i="282" s="1"/>
  <c r="C203" i="282"/>
  <c r="C213" i="282" s="1"/>
  <c r="C195" i="282" s="1"/>
  <c r="C196" i="282" s="1"/>
  <c r="F197" i="282"/>
  <c r="E197" i="282"/>
  <c r="D197" i="282"/>
  <c r="F183" i="282"/>
  <c r="E183" i="282"/>
  <c r="D183" i="282"/>
  <c r="C183" i="282"/>
  <c r="F178" i="282"/>
  <c r="F188" i="282" s="1"/>
  <c r="F170" i="282" s="1"/>
  <c r="E178" i="282"/>
  <c r="E188" i="282" s="1"/>
  <c r="E170" i="282" s="1"/>
  <c r="D178" i="282"/>
  <c r="D188" i="282" s="1"/>
  <c r="D170" i="282" s="1"/>
  <c r="C178" i="282"/>
  <c r="C188" i="282" s="1"/>
  <c r="F172" i="282"/>
  <c r="E172" i="282"/>
  <c r="D172" i="282"/>
  <c r="C171" i="282"/>
  <c r="F158" i="282"/>
  <c r="E158" i="282"/>
  <c r="D158" i="282"/>
  <c r="C158" i="282"/>
  <c r="F153" i="282"/>
  <c r="F163" i="282" s="1"/>
  <c r="F145" i="282" s="1"/>
  <c r="E153" i="282"/>
  <c r="E163" i="282" s="1"/>
  <c r="E145" i="282" s="1"/>
  <c r="D153" i="282"/>
  <c r="D163" i="282" s="1"/>
  <c r="D145" i="282" s="1"/>
  <c r="C153" i="282"/>
  <c r="C163" i="282" s="1"/>
  <c r="C145" i="282" s="1"/>
  <c r="C146" i="282" s="1"/>
  <c r="F147" i="282"/>
  <c r="E147" i="282"/>
  <c r="D147" i="282"/>
  <c r="F133" i="282"/>
  <c r="F104" i="282" s="1"/>
  <c r="E133" i="282"/>
  <c r="E134" i="282" s="1"/>
  <c r="D133" i="282"/>
  <c r="C133" i="282"/>
  <c r="C134" i="282" s="1"/>
  <c r="F106" i="282"/>
  <c r="E106" i="282"/>
  <c r="D106" i="282"/>
  <c r="E104" i="282"/>
  <c r="E105" i="282" s="1"/>
  <c r="C104" i="282"/>
  <c r="C105" i="282" s="1"/>
  <c r="F96" i="282"/>
  <c r="F97" i="282" s="1"/>
  <c r="E96" i="282"/>
  <c r="D96" i="282"/>
  <c r="D97" i="282" s="1"/>
  <c r="C96" i="282"/>
  <c r="C67" i="282" s="1"/>
  <c r="C68" i="282" s="1"/>
  <c r="F69" i="282"/>
  <c r="E69" i="282"/>
  <c r="D69" i="282"/>
  <c r="F67" i="282"/>
  <c r="F68" i="282" s="1"/>
  <c r="D67" i="282"/>
  <c r="D70" i="282" s="1"/>
  <c r="D59" i="282"/>
  <c r="D30" i="282" s="1"/>
  <c r="F56" i="282"/>
  <c r="F366" i="282" s="1"/>
  <c r="E56" i="282"/>
  <c r="E366" i="282" s="1"/>
  <c r="F53" i="282"/>
  <c r="E53" i="282"/>
  <c r="D53" i="282"/>
  <c r="C53" i="282"/>
  <c r="C59" i="282" s="1"/>
  <c r="F44" i="282"/>
  <c r="E44" i="282"/>
  <c r="D44" i="282"/>
  <c r="C44" i="282"/>
  <c r="F41" i="282"/>
  <c r="E41" i="282"/>
  <c r="D41" i="282"/>
  <c r="C41" i="282"/>
  <c r="F38" i="282"/>
  <c r="E38" i="282"/>
  <c r="D38" i="282"/>
  <c r="C38" i="282"/>
  <c r="F32" i="282"/>
  <c r="E32" i="282"/>
  <c r="D32" i="282"/>
  <c r="C37" i="293" l="1"/>
  <c r="B35" i="293"/>
  <c r="C38" i="293" s="1"/>
  <c r="D202" i="293"/>
  <c r="D200" i="293"/>
  <c r="D203" i="293" s="1"/>
  <c r="D74" i="293"/>
  <c r="E74" i="293"/>
  <c r="D72" i="293"/>
  <c r="E200" i="293"/>
  <c r="E203" i="293" s="1"/>
  <c r="E202" i="293"/>
  <c r="B273" i="293"/>
  <c r="B306" i="293" s="1"/>
  <c r="B64" i="293"/>
  <c r="D274" i="293"/>
  <c r="D306" i="293" s="1"/>
  <c r="D112" i="293"/>
  <c r="C202" i="293"/>
  <c r="C200" i="293"/>
  <c r="C203" i="293" s="1"/>
  <c r="E178" i="293"/>
  <c r="E231" i="293"/>
  <c r="D273" i="293"/>
  <c r="E246" i="292"/>
  <c r="E57" i="292"/>
  <c r="E58" i="292" s="1"/>
  <c r="B251" i="292"/>
  <c r="C251" i="292"/>
  <c r="D251" i="292"/>
  <c r="E346" i="291"/>
  <c r="E222" i="291"/>
  <c r="E225" i="291" s="1"/>
  <c r="E224" i="291"/>
  <c r="B222" i="291"/>
  <c r="C225" i="291" s="1"/>
  <c r="C224" i="291"/>
  <c r="B346" i="291"/>
  <c r="E379" i="291"/>
  <c r="D31" i="291"/>
  <c r="D34" i="291" s="1"/>
  <c r="D33" i="291"/>
  <c r="D346" i="291"/>
  <c r="D379" i="291" s="1"/>
  <c r="D60" i="291"/>
  <c r="D254" i="291"/>
  <c r="C33" i="291"/>
  <c r="C31" i="291"/>
  <c r="C34" i="291" s="1"/>
  <c r="E34" i="291"/>
  <c r="D108" i="291"/>
  <c r="E174" i="291"/>
  <c r="D304" i="291"/>
  <c r="D199" i="291"/>
  <c r="E71" i="291"/>
  <c r="C379" i="291"/>
  <c r="B379" i="291"/>
  <c r="C247" i="290"/>
  <c r="E234" i="290"/>
  <c r="E58" i="290"/>
  <c r="E197" i="290"/>
  <c r="E195" i="290"/>
  <c r="D70" i="290"/>
  <c r="D197" i="290"/>
  <c r="D195" i="290"/>
  <c r="D198" i="290" s="1"/>
  <c r="D107" i="290"/>
  <c r="B247" i="290"/>
  <c r="E214" i="290"/>
  <c r="D215" i="290"/>
  <c r="D247" i="290" s="1"/>
  <c r="C195" i="290"/>
  <c r="C198" i="290" s="1"/>
  <c r="C197" i="290"/>
  <c r="E346" i="289"/>
  <c r="E222" i="289"/>
  <c r="E224" i="289"/>
  <c r="D224" i="289"/>
  <c r="D346" i="289"/>
  <c r="D222" i="289"/>
  <c r="D254" i="289"/>
  <c r="E347" i="289"/>
  <c r="E379" i="289" s="1"/>
  <c r="D379" i="289"/>
  <c r="E330" i="289"/>
  <c r="C224" i="289"/>
  <c r="C346" i="289"/>
  <c r="C379" i="289" s="1"/>
  <c r="C222" i="289"/>
  <c r="C225" i="289" s="1"/>
  <c r="E199" i="289"/>
  <c r="B222" i="289"/>
  <c r="B346" i="289"/>
  <c r="B379" i="289" s="1"/>
  <c r="D199" i="289"/>
  <c r="C174" i="289"/>
  <c r="D174" i="289"/>
  <c r="D330" i="289"/>
  <c r="E111" i="288"/>
  <c r="E92" i="288" s="1"/>
  <c r="E60" i="288"/>
  <c r="D61" i="288"/>
  <c r="D31" i="288"/>
  <c r="E76" i="288"/>
  <c r="B61" i="288"/>
  <c r="C62" i="287"/>
  <c r="E62" i="287"/>
  <c r="D30" i="286"/>
  <c r="D60" i="286"/>
  <c r="E60" i="286"/>
  <c r="E30" i="286"/>
  <c r="D85" i="286"/>
  <c r="E208" i="285"/>
  <c r="E206" i="285"/>
  <c r="C256" i="285"/>
  <c r="C382" i="285"/>
  <c r="D338" i="285"/>
  <c r="D336" i="285"/>
  <c r="C66" i="285"/>
  <c r="C69" i="285" s="1"/>
  <c r="C68" i="285"/>
  <c r="D183" i="285"/>
  <c r="D181" i="285"/>
  <c r="C231" i="285"/>
  <c r="C234" i="285" s="1"/>
  <c r="C233" i="285"/>
  <c r="D256" i="285"/>
  <c r="E338" i="285"/>
  <c r="E336" i="285"/>
  <c r="E339" i="285" s="1"/>
  <c r="E362" i="285"/>
  <c r="E364" i="285"/>
  <c r="C139" i="285"/>
  <c r="C169" i="285" s="1"/>
  <c r="E181" i="285"/>
  <c r="E184" i="285" s="1"/>
  <c r="E183" i="285"/>
  <c r="C206" i="285"/>
  <c r="C209" i="285" s="1"/>
  <c r="C208" i="285"/>
  <c r="D233" i="285"/>
  <c r="D231" i="285"/>
  <c r="E256" i="285"/>
  <c r="C362" i="285"/>
  <c r="C365" i="285" s="1"/>
  <c r="C364" i="285"/>
  <c r="C181" i="285"/>
  <c r="C184" i="285" s="1"/>
  <c r="C183" i="285"/>
  <c r="D206" i="285"/>
  <c r="D209" i="285" s="1"/>
  <c r="D208" i="285"/>
  <c r="E233" i="285"/>
  <c r="E231" i="285"/>
  <c r="E234" i="285" s="1"/>
  <c r="B256" i="285"/>
  <c r="B382" i="285"/>
  <c r="E286" i="285"/>
  <c r="E289" i="285" s="1"/>
  <c r="E288" i="285"/>
  <c r="C336" i="285"/>
  <c r="C339" i="285" s="1"/>
  <c r="C338" i="285"/>
  <c r="C288" i="285"/>
  <c r="D288" i="285"/>
  <c r="C286" i="285"/>
  <c r="C289" i="285" s="1"/>
  <c r="D364" i="285"/>
  <c r="D362" i="285"/>
  <c r="D365" i="285" s="1"/>
  <c r="D57" i="285"/>
  <c r="D58" i="285" s="1"/>
  <c r="D66" i="285"/>
  <c r="C29" i="285"/>
  <c r="C32" i="285" s="1"/>
  <c r="E54" i="285"/>
  <c r="E66" i="285"/>
  <c r="E69" i="285" s="1"/>
  <c r="D103" i="285"/>
  <c r="E106" i="285" s="1"/>
  <c r="C207" i="285"/>
  <c r="C95" i="285"/>
  <c r="C103" i="285"/>
  <c r="C106" i="285" s="1"/>
  <c r="B132" i="285"/>
  <c r="D168" i="285"/>
  <c r="D169" i="285" s="1"/>
  <c r="D62" i="284"/>
  <c r="D247" i="284"/>
  <c r="D280" i="284" s="1"/>
  <c r="F51" i="284"/>
  <c r="F62" i="284"/>
  <c r="E247" i="284"/>
  <c r="E54" i="284"/>
  <c r="E55" i="284" s="1"/>
  <c r="C128" i="284"/>
  <c r="C55" i="284"/>
  <c r="C61" i="284"/>
  <c r="D64" i="284" s="1"/>
  <c r="E64" i="284"/>
  <c r="F98" i="284"/>
  <c r="F128" i="284" s="1"/>
  <c r="D101" i="284"/>
  <c r="E62" i="284"/>
  <c r="E65" i="284" s="1"/>
  <c r="D91" i="284"/>
  <c r="D99" i="284"/>
  <c r="D102" i="284" s="1"/>
  <c r="E32" i="283"/>
  <c r="B62" i="283"/>
  <c r="B32" i="283"/>
  <c r="B33" i="283" s="1"/>
  <c r="D217" i="283"/>
  <c r="D220" i="283" s="1"/>
  <c r="D219" i="283"/>
  <c r="D242" i="283"/>
  <c r="D244" i="283"/>
  <c r="C373" i="283"/>
  <c r="C376" i="283" s="1"/>
  <c r="C375" i="283"/>
  <c r="E393" i="283"/>
  <c r="C217" i="283"/>
  <c r="C220" i="283" s="1"/>
  <c r="C219" i="283"/>
  <c r="E349" i="283"/>
  <c r="E347" i="283"/>
  <c r="E350" i="283" s="1"/>
  <c r="B69" i="283"/>
  <c r="E217" i="283"/>
  <c r="E220" i="283" s="1"/>
  <c r="E219" i="283"/>
  <c r="E244" i="283"/>
  <c r="E242" i="283"/>
  <c r="E299" i="283"/>
  <c r="E297" i="283"/>
  <c r="E300" i="283" s="1"/>
  <c r="C347" i="283"/>
  <c r="C350" i="283" s="1"/>
  <c r="C349" i="283"/>
  <c r="D373" i="283"/>
  <c r="D376" i="283" s="1"/>
  <c r="D375" i="283"/>
  <c r="D69" i="283"/>
  <c r="C244" i="283"/>
  <c r="C242" i="283"/>
  <c r="C245" i="283" s="1"/>
  <c r="D347" i="283"/>
  <c r="D350" i="283" s="1"/>
  <c r="D349" i="283"/>
  <c r="D299" i="283"/>
  <c r="D297" i="283"/>
  <c r="E375" i="283"/>
  <c r="E373" i="283"/>
  <c r="E376" i="283" s="1"/>
  <c r="B393" i="283"/>
  <c r="C61" i="283"/>
  <c r="C297" i="283"/>
  <c r="C300" i="283" s="1"/>
  <c r="D61" i="283"/>
  <c r="D31" i="282"/>
  <c r="E146" i="282"/>
  <c r="E148" i="282"/>
  <c r="C221" i="282"/>
  <c r="C347" i="282"/>
  <c r="E329" i="282"/>
  <c r="E327" i="282"/>
  <c r="F148" i="282"/>
  <c r="F146" i="282"/>
  <c r="F149" i="282" s="1"/>
  <c r="F173" i="282"/>
  <c r="F171" i="282"/>
  <c r="F174" i="282" s="1"/>
  <c r="D347" i="282"/>
  <c r="D221" i="282"/>
  <c r="E303" i="282"/>
  <c r="E301" i="282"/>
  <c r="F327" i="282"/>
  <c r="F330" i="282" s="1"/>
  <c r="F329" i="282"/>
  <c r="E171" i="282"/>
  <c r="E173" i="282"/>
  <c r="D253" i="282"/>
  <c r="D251" i="282"/>
  <c r="D254" i="282" s="1"/>
  <c r="E253" i="282"/>
  <c r="C30" i="282"/>
  <c r="C31" i="282" s="1"/>
  <c r="F105" i="282"/>
  <c r="F108" i="282" s="1"/>
  <c r="F107" i="282"/>
  <c r="D196" i="282"/>
  <c r="D199" i="282" s="1"/>
  <c r="D198" i="282"/>
  <c r="E221" i="282"/>
  <c r="F303" i="282"/>
  <c r="F301" i="282"/>
  <c r="F304" i="282" s="1"/>
  <c r="F198" i="282"/>
  <c r="F196" i="282"/>
  <c r="F199" i="282" s="1"/>
  <c r="F251" i="282"/>
  <c r="F254" i="282" s="1"/>
  <c r="F253" i="282"/>
  <c r="D301" i="282"/>
  <c r="D304" i="282" s="1"/>
  <c r="D303" i="282"/>
  <c r="D146" i="282"/>
  <c r="D149" i="282" s="1"/>
  <c r="D148" i="282"/>
  <c r="D171" i="282"/>
  <c r="D174" i="282" s="1"/>
  <c r="D173" i="282"/>
  <c r="E198" i="282"/>
  <c r="E196" i="282"/>
  <c r="E199" i="282" s="1"/>
  <c r="F221" i="282"/>
  <c r="D329" i="282"/>
  <c r="D327" i="282"/>
  <c r="D330" i="282" s="1"/>
  <c r="D60" i="282"/>
  <c r="D68" i="282"/>
  <c r="D71" i="282" s="1"/>
  <c r="C97" i="282"/>
  <c r="F134" i="282"/>
  <c r="E59" i="282"/>
  <c r="E67" i="282"/>
  <c r="E97" i="282" s="1"/>
  <c r="D104" i="282"/>
  <c r="F59" i="282"/>
  <c r="D75" i="293" l="1"/>
  <c r="E75" i="293"/>
  <c r="E227" i="292"/>
  <c r="E251" i="292" s="1"/>
  <c r="E59" i="290"/>
  <c r="E215" i="290"/>
  <c r="E247" i="290" s="1"/>
  <c r="E198" i="290"/>
  <c r="D225" i="289"/>
  <c r="E225" i="289"/>
  <c r="E31" i="288"/>
  <c r="D34" i="288"/>
  <c r="D32" i="288"/>
  <c r="D35" i="288" s="1"/>
  <c r="D91" i="288"/>
  <c r="D124" i="288" s="1"/>
  <c r="D31" i="286"/>
  <c r="D34" i="286" s="1"/>
  <c r="D33" i="286"/>
  <c r="D84" i="286"/>
  <c r="D109" i="286" s="1"/>
  <c r="E84" i="286"/>
  <c r="E109" i="286" s="1"/>
  <c r="E33" i="286"/>
  <c r="E31" i="286"/>
  <c r="E401" i="285"/>
  <c r="E57" i="285"/>
  <c r="E365" i="285"/>
  <c r="D259" i="285"/>
  <c r="D381" i="285"/>
  <c r="D257" i="285"/>
  <c r="D184" i="285"/>
  <c r="D339" i="285"/>
  <c r="E209" i="285"/>
  <c r="E381" i="285"/>
  <c r="E257" i="285"/>
  <c r="E260" i="285" s="1"/>
  <c r="E259" i="285"/>
  <c r="C140" i="285"/>
  <c r="D142" i="285"/>
  <c r="C142" i="285"/>
  <c r="C259" i="285"/>
  <c r="C257" i="285"/>
  <c r="C381" i="285"/>
  <c r="D234" i="285"/>
  <c r="D289" i="285"/>
  <c r="D382" i="285"/>
  <c r="D414" i="285" s="1"/>
  <c r="D106" i="285"/>
  <c r="D69" i="285"/>
  <c r="B257" i="285"/>
  <c r="B381" i="285"/>
  <c r="B414" i="285" s="1"/>
  <c r="D32" i="285"/>
  <c r="C414" i="285"/>
  <c r="F101" i="284"/>
  <c r="F99" i="284"/>
  <c r="F102" i="284" s="1"/>
  <c r="E102" i="284"/>
  <c r="C247" i="284"/>
  <c r="C280" i="284" s="1"/>
  <c r="C62" i="284"/>
  <c r="C91" i="284"/>
  <c r="F267" i="284"/>
  <c r="F54" i="284"/>
  <c r="F65" i="284"/>
  <c r="E248" i="284"/>
  <c r="E280" i="284" s="1"/>
  <c r="D65" i="284"/>
  <c r="F247" i="284"/>
  <c r="D32" i="283"/>
  <c r="D62" i="283" s="1"/>
  <c r="B425" i="283"/>
  <c r="E72" i="283"/>
  <c r="D70" i="283"/>
  <c r="D72" i="283"/>
  <c r="D392" i="283"/>
  <c r="D425" i="283" s="1"/>
  <c r="E245" i="283"/>
  <c r="B392" i="283"/>
  <c r="B70" i="283"/>
  <c r="C73" i="283" s="1"/>
  <c r="C72" i="283"/>
  <c r="E33" i="283"/>
  <c r="E392" i="283"/>
  <c r="E425" i="283" s="1"/>
  <c r="E35" i="283"/>
  <c r="D245" i="283"/>
  <c r="C32" i="283"/>
  <c r="C62" i="283"/>
  <c r="D300" i="283"/>
  <c r="D99" i="283"/>
  <c r="B99" i="283"/>
  <c r="E62" i="283"/>
  <c r="F30" i="282"/>
  <c r="F60" i="282"/>
  <c r="F346" i="282"/>
  <c r="F222" i="282"/>
  <c r="F225" i="282" s="1"/>
  <c r="F224" i="282"/>
  <c r="E330" i="282"/>
  <c r="D107" i="282"/>
  <c r="D105" i="282"/>
  <c r="E107" i="282"/>
  <c r="F347" i="282"/>
  <c r="F379" i="282" s="1"/>
  <c r="E254" i="282"/>
  <c r="E149" i="282"/>
  <c r="E70" i="282"/>
  <c r="E68" i="282"/>
  <c r="E224" i="282"/>
  <c r="E222" i="282"/>
  <c r="C60" i="282"/>
  <c r="D224" i="282"/>
  <c r="D346" i="282"/>
  <c r="D379" i="282" s="1"/>
  <c r="D222" i="282"/>
  <c r="C379" i="282"/>
  <c r="D34" i="282"/>
  <c r="E30" i="282"/>
  <c r="F70" i="282"/>
  <c r="D134" i="282"/>
  <c r="E347" i="282"/>
  <c r="E174" i="282"/>
  <c r="E304" i="282"/>
  <c r="C222" i="282"/>
  <c r="C346" i="282"/>
  <c r="D33" i="282"/>
  <c r="E32" i="288" l="1"/>
  <c r="E35" i="288" s="1"/>
  <c r="E34" i="288"/>
  <c r="E91" i="288"/>
  <c r="E124" i="288" s="1"/>
  <c r="E61" i="288"/>
  <c r="E34" i="286"/>
  <c r="D260" i="285"/>
  <c r="E58" i="285"/>
  <c r="E382" i="285"/>
  <c r="E414" i="285" s="1"/>
  <c r="C260" i="285"/>
  <c r="C143" i="285"/>
  <c r="D143" i="285"/>
  <c r="F55" i="284"/>
  <c r="F248" i="284"/>
  <c r="F280" i="284" s="1"/>
  <c r="E73" i="283"/>
  <c r="D73" i="283"/>
  <c r="D33" i="283"/>
  <c r="D35" i="283"/>
  <c r="C392" i="283"/>
  <c r="C425" i="283" s="1"/>
  <c r="C33" i="283"/>
  <c r="C36" i="283" s="1"/>
  <c r="C35" i="283"/>
  <c r="E36" i="283"/>
  <c r="E31" i="282"/>
  <c r="E34" i="282" s="1"/>
  <c r="E33" i="282"/>
  <c r="E346" i="282"/>
  <c r="E379" i="282" s="1"/>
  <c r="D108" i="282"/>
  <c r="E108" i="282"/>
  <c r="E71" i="282"/>
  <c r="F71" i="282"/>
  <c r="E60" i="282"/>
  <c r="D225" i="282"/>
  <c r="E225" i="282"/>
  <c r="F31" i="282"/>
  <c r="F34" i="282" s="1"/>
  <c r="F33" i="282"/>
  <c r="D36" i="283" l="1"/>
  <c r="E199" i="281" l="1"/>
  <c r="D199" i="281"/>
  <c r="C199" i="281"/>
  <c r="B199" i="281"/>
  <c r="E198" i="281"/>
  <c r="E203" i="281" s="1"/>
  <c r="D198" i="281"/>
  <c r="D203" i="281" s="1"/>
  <c r="C198" i="281"/>
  <c r="C203" i="281" s="1"/>
  <c r="B198" i="281"/>
  <c r="B203" i="281" s="1"/>
  <c r="E193" i="281"/>
  <c r="D193" i="281"/>
  <c r="C193" i="281"/>
  <c r="B193" i="281"/>
  <c r="E190" i="281"/>
  <c r="D190" i="281"/>
  <c r="C190" i="281"/>
  <c r="B190" i="281"/>
  <c r="E187" i="281"/>
  <c r="D187" i="281"/>
  <c r="C187" i="281"/>
  <c r="B187" i="281"/>
  <c r="E179" i="281"/>
  <c r="D179" i="281"/>
  <c r="C179" i="281"/>
  <c r="B179" i="281"/>
  <c r="E178" i="281"/>
  <c r="D178" i="281"/>
  <c r="C178" i="281"/>
  <c r="B178" i="281"/>
  <c r="E176" i="281"/>
  <c r="D176" i="281"/>
  <c r="C176" i="281"/>
  <c r="B176" i="281"/>
  <c r="E175" i="281"/>
  <c r="D175" i="281"/>
  <c r="C175" i="281"/>
  <c r="B175" i="281"/>
  <c r="E173" i="281"/>
  <c r="D173" i="281"/>
  <c r="C173" i="281"/>
  <c r="B173" i="281"/>
  <c r="E172" i="281"/>
  <c r="D172" i="281"/>
  <c r="C172" i="281"/>
  <c r="B172" i="281"/>
  <c r="E164" i="281"/>
  <c r="D164" i="281"/>
  <c r="C164" i="281"/>
  <c r="B164" i="281"/>
  <c r="E159" i="281"/>
  <c r="E169" i="281" s="1"/>
  <c r="D159" i="281"/>
  <c r="D169" i="281" s="1"/>
  <c r="C159" i="281"/>
  <c r="C169" i="281" s="1"/>
  <c r="B159" i="281"/>
  <c r="B169" i="281" s="1"/>
  <c r="E153" i="281"/>
  <c r="D153" i="281"/>
  <c r="C153" i="281"/>
  <c r="E138" i="281"/>
  <c r="D138" i="281"/>
  <c r="C138" i="281"/>
  <c r="B138" i="281"/>
  <c r="E133" i="281"/>
  <c r="E143" i="281" s="1"/>
  <c r="E125" i="281" s="1"/>
  <c r="D133" i="281"/>
  <c r="D143" i="281" s="1"/>
  <c r="D125" i="281" s="1"/>
  <c r="C133" i="281"/>
  <c r="C143" i="281" s="1"/>
  <c r="B133" i="281"/>
  <c r="B143" i="281" s="1"/>
  <c r="B125" i="281" s="1"/>
  <c r="B126" i="281" s="1"/>
  <c r="E127" i="281"/>
  <c r="D127" i="281"/>
  <c r="C127" i="281"/>
  <c r="E114" i="281"/>
  <c r="E115" i="281" s="1"/>
  <c r="D114" i="281"/>
  <c r="D85" i="281" s="1"/>
  <c r="C114" i="281"/>
  <c r="B114" i="281"/>
  <c r="E87" i="281"/>
  <c r="D87" i="281"/>
  <c r="C87" i="281"/>
  <c r="E85" i="281"/>
  <c r="E77" i="281"/>
  <c r="E78" i="281" s="1"/>
  <c r="D77" i="281"/>
  <c r="D78" i="281" s="1"/>
  <c r="C77" i="281"/>
  <c r="C78" i="281" s="1"/>
  <c r="B77" i="281"/>
  <c r="B78" i="281" s="1"/>
  <c r="B66" i="281"/>
  <c r="E61" i="281"/>
  <c r="E66" i="281" s="1"/>
  <c r="D61" i="281"/>
  <c r="D66" i="281" s="1"/>
  <c r="C61" i="281"/>
  <c r="C66" i="281" s="1"/>
  <c r="E51" i="281"/>
  <c r="E50" i="281"/>
  <c r="D50" i="281"/>
  <c r="C50" i="281"/>
  <c r="E49" i="281"/>
  <c r="E52" i="281" s="1"/>
  <c r="D49" i="281"/>
  <c r="B49" i="281"/>
  <c r="C48" i="281"/>
  <c r="C49" i="281" s="1"/>
  <c r="E33" i="281"/>
  <c r="E39" i="281" s="1"/>
  <c r="D33" i="281"/>
  <c r="D39" i="281" s="1"/>
  <c r="C33" i="281"/>
  <c r="C39" i="281" s="1"/>
  <c r="B33" i="281"/>
  <c r="B39" i="281" s="1"/>
  <c r="E24" i="281"/>
  <c r="D24" i="281"/>
  <c r="C24" i="281"/>
  <c r="B24" i="281"/>
  <c r="E21" i="281"/>
  <c r="D21" i="281"/>
  <c r="C21" i="281"/>
  <c r="B21" i="281"/>
  <c r="E18" i="281"/>
  <c r="D18" i="281"/>
  <c r="C18" i="281"/>
  <c r="B18" i="281"/>
  <c r="E12" i="281"/>
  <c r="D12" i="281"/>
  <c r="C12" i="281"/>
  <c r="E128" i="281" l="1"/>
  <c r="E126" i="281"/>
  <c r="C171" i="281"/>
  <c r="C151" i="281"/>
  <c r="B10" i="281"/>
  <c r="B40" i="281"/>
  <c r="C52" i="281"/>
  <c r="D52" i="281"/>
  <c r="E88" i="281"/>
  <c r="C125" i="281"/>
  <c r="C85" i="281"/>
  <c r="D171" i="281"/>
  <c r="D151" i="281"/>
  <c r="D10" i="281"/>
  <c r="D40" i="281" s="1"/>
  <c r="D86" i="281"/>
  <c r="B151" i="281"/>
  <c r="B152" i="281" s="1"/>
  <c r="B171" i="281"/>
  <c r="E40" i="281"/>
  <c r="E10" i="281"/>
  <c r="C10" i="281"/>
  <c r="C40" i="281" s="1"/>
  <c r="D128" i="281"/>
  <c r="D126" i="281"/>
  <c r="E171" i="281"/>
  <c r="E151" i="281"/>
  <c r="C51" i="281"/>
  <c r="E86" i="281"/>
  <c r="E89" i="281" s="1"/>
  <c r="D115" i="281"/>
  <c r="D51" i="281"/>
  <c r="B85" i="281"/>
  <c r="B86" i="281" s="1"/>
  <c r="C86" i="281" l="1"/>
  <c r="C89" i="281" s="1"/>
  <c r="C88" i="281"/>
  <c r="C154" i="281"/>
  <c r="C152" i="281"/>
  <c r="C155" i="281" s="1"/>
  <c r="C126" i="281"/>
  <c r="C129" i="281" s="1"/>
  <c r="C128" i="281"/>
  <c r="C11" i="281"/>
  <c r="C14" i="281" s="1"/>
  <c r="C13" i="281"/>
  <c r="C170" i="281"/>
  <c r="E170" i="281"/>
  <c r="E11" i="281"/>
  <c r="E14" i="281" s="1"/>
  <c r="E13" i="281"/>
  <c r="D88" i="281"/>
  <c r="D154" i="281"/>
  <c r="D152" i="281"/>
  <c r="D155" i="281" s="1"/>
  <c r="B115" i="281"/>
  <c r="E129" i="281"/>
  <c r="D13" i="281"/>
  <c r="D170" i="281"/>
  <c r="D11" i="281"/>
  <c r="E152" i="281"/>
  <c r="E154" i="281"/>
  <c r="C115" i="281"/>
  <c r="D89" i="281"/>
  <c r="B170" i="281"/>
  <c r="E155" i="281" l="1"/>
  <c r="D14" i="281"/>
  <c r="D129" i="281"/>
  <c r="E184" i="280" l="1"/>
  <c r="D184" i="280"/>
  <c r="C184" i="280"/>
  <c r="B184" i="280"/>
  <c r="E183" i="280"/>
  <c r="D183" i="280"/>
  <c r="C183" i="280"/>
  <c r="E172" i="280"/>
  <c r="D172" i="280"/>
  <c r="C172" i="280"/>
  <c r="B172" i="280"/>
  <c r="E171" i="280"/>
  <c r="D171" i="280"/>
  <c r="C171" i="280"/>
  <c r="B171" i="280"/>
  <c r="E169" i="280"/>
  <c r="D169" i="280"/>
  <c r="C169" i="280"/>
  <c r="B169" i="280"/>
  <c r="E168" i="280"/>
  <c r="D168" i="280"/>
  <c r="C168" i="280"/>
  <c r="B168" i="280"/>
  <c r="E166" i="280"/>
  <c r="D166" i="280"/>
  <c r="B166" i="280"/>
  <c r="E165" i="280"/>
  <c r="D165" i="280"/>
  <c r="C165" i="280"/>
  <c r="B165" i="280"/>
  <c r="C164" i="280"/>
  <c r="C188" i="280" s="1"/>
  <c r="C163" i="280"/>
  <c r="E161" i="280"/>
  <c r="E163" i="280" s="1"/>
  <c r="E164" i="280" s="1"/>
  <c r="E188" i="280" s="1"/>
  <c r="D161" i="280"/>
  <c r="D163" i="280" s="1"/>
  <c r="D164" i="280" s="1"/>
  <c r="D188" i="280" s="1"/>
  <c r="E155" i="280"/>
  <c r="D155" i="280"/>
  <c r="E154" i="280"/>
  <c r="D154" i="280"/>
  <c r="C154" i="280"/>
  <c r="E153" i="280"/>
  <c r="D153" i="280"/>
  <c r="C153" i="280"/>
  <c r="E152" i="280"/>
  <c r="D152" i="280"/>
  <c r="C152" i="280"/>
  <c r="C155" i="280" s="1"/>
  <c r="B152" i="280"/>
  <c r="E142" i="280"/>
  <c r="E187" i="280" s="1"/>
  <c r="D142" i="280"/>
  <c r="B142" i="280"/>
  <c r="E136" i="280"/>
  <c r="D136" i="280"/>
  <c r="E135" i="280"/>
  <c r="D135" i="280"/>
  <c r="E134" i="280"/>
  <c r="D134" i="280"/>
  <c r="C134" i="280"/>
  <c r="E133" i="280"/>
  <c r="D133" i="280"/>
  <c r="C133" i="280"/>
  <c r="C136" i="280" s="1"/>
  <c r="B133" i="280"/>
  <c r="B132" i="280"/>
  <c r="C135" i="280" s="1"/>
  <c r="E122" i="280"/>
  <c r="D122" i="280"/>
  <c r="D187" i="280" s="1"/>
  <c r="B122" i="280"/>
  <c r="B112" i="280" s="1"/>
  <c r="E116" i="280"/>
  <c r="E115" i="280"/>
  <c r="D115" i="280"/>
  <c r="E114" i="280"/>
  <c r="D114" i="280"/>
  <c r="C114" i="280"/>
  <c r="E113" i="280"/>
  <c r="D113" i="280"/>
  <c r="D116" i="280" s="1"/>
  <c r="C113" i="280"/>
  <c r="E102" i="280"/>
  <c r="D102" i="280"/>
  <c r="D92" i="280" s="1"/>
  <c r="C102" i="280"/>
  <c r="C187" i="280" s="1"/>
  <c r="B102" i="280"/>
  <c r="C95" i="280"/>
  <c r="E94" i="280"/>
  <c r="D94" i="280"/>
  <c r="C94" i="280"/>
  <c r="C93" i="280"/>
  <c r="E92" i="280"/>
  <c r="E95" i="280" s="1"/>
  <c r="B92" i="280"/>
  <c r="B93" i="280" s="1"/>
  <c r="C96" i="280" s="1"/>
  <c r="E82" i="280"/>
  <c r="D82" i="280"/>
  <c r="B82" i="280"/>
  <c r="C76" i="280"/>
  <c r="E75" i="280"/>
  <c r="D75" i="280"/>
  <c r="C75" i="280"/>
  <c r="E74" i="280"/>
  <c r="D74" i="280"/>
  <c r="C74" i="280"/>
  <c r="E73" i="280"/>
  <c r="E76" i="280" s="1"/>
  <c r="D73" i="280"/>
  <c r="D76" i="280" s="1"/>
  <c r="C73" i="280"/>
  <c r="B73" i="280"/>
  <c r="E60" i="280"/>
  <c r="E61" i="280" s="1"/>
  <c r="D60" i="280"/>
  <c r="D61" i="280" s="1"/>
  <c r="C60" i="280"/>
  <c r="C61" i="280" s="1"/>
  <c r="B60" i="280"/>
  <c r="B163" i="280" s="1"/>
  <c r="B164" i="280" s="1"/>
  <c r="B188" i="280" s="1"/>
  <c r="D35" i="280"/>
  <c r="C35" i="280"/>
  <c r="E34" i="280"/>
  <c r="D34" i="280"/>
  <c r="C34" i="280"/>
  <c r="E33" i="280"/>
  <c r="D33" i="280"/>
  <c r="C33" i="280"/>
  <c r="E32" i="280"/>
  <c r="E35" i="280" s="1"/>
  <c r="D32" i="280"/>
  <c r="C32" i="280"/>
  <c r="B32" i="280"/>
  <c r="E132" i="278"/>
  <c r="E133" i="278" s="1"/>
  <c r="D132" i="278"/>
  <c r="D133" i="278" s="1"/>
  <c r="C132" i="278"/>
  <c r="C133" i="278" s="1"/>
  <c r="B132" i="278"/>
  <c r="E131" i="278"/>
  <c r="E130" i="278"/>
  <c r="D130" i="278"/>
  <c r="D131" i="278" s="1"/>
  <c r="C130" i="278"/>
  <c r="C131" i="278" s="1"/>
  <c r="B130" i="278"/>
  <c r="E128" i="278"/>
  <c r="E129" i="278" s="1"/>
  <c r="D128" i="278"/>
  <c r="C128" i="278"/>
  <c r="C129" i="278" s="1"/>
  <c r="B128" i="278"/>
  <c r="E126" i="278"/>
  <c r="E127" i="278" s="1"/>
  <c r="D126" i="278"/>
  <c r="D127" i="278" s="1"/>
  <c r="C126" i="278"/>
  <c r="B126" i="278"/>
  <c r="C127" i="278" s="1"/>
  <c r="E124" i="278"/>
  <c r="E125" i="278" s="1"/>
  <c r="D124" i="278"/>
  <c r="D125" i="278" s="1"/>
  <c r="C124" i="278"/>
  <c r="C125" i="278" s="1"/>
  <c r="B124" i="278"/>
  <c r="E122" i="278"/>
  <c r="D122" i="278"/>
  <c r="D123" i="278" s="1"/>
  <c r="C122" i="278"/>
  <c r="C123" i="278" s="1"/>
  <c r="B122" i="278"/>
  <c r="E120" i="278"/>
  <c r="E121" i="278" s="1"/>
  <c r="D120" i="278"/>
  <c r="C120" i="278"/>
  <c r="C121" i="278" s="1"/>
  <c r="B120" i="278"/>
  <c r="E118" i="278"/>
  <c r="E119" i="278" s="1"/>
  <c r="D118" i="278"/>
  <c r="D119" i="278" s="1"/>
  <c r="C118" i="278"/>
  <c r="B118" i="278"/>
  <c r="B114" i="278" s="1"/>
  <c r="E116" i="278"/>
  <c r="E117" i="278" s="1"/>
  <c r="D116" i="278"/>
  <c r="D117" i="278" s="1"/>
  <c r="C116" i="278"/>
  <c r="C117" i="278" s="1"/>
  <c r="B116" i="278"/>
  <c r="D114" i="278"/>
  <c r="D113" i="278"/>
  <c r="E108" i="278"/>
  <c r="D108" i="278"/>
  <c r="C108" i="278"/>
  <c r="B108" i="278"/>
  <c r="D102" i="278"/>
  <c r="E101" i="278"/>
  <c r="D101" i="278"/>
  <c r="C101" i="278"/>
  <c r="E100" i="278"/>
  <c r="D100" i="278"/>
  <c r="C100" i="278"/>
  <c r="E99" i="278"/>
  <c r="E102" i="278" s="1"/>
  <c r="D99" i="278"/>
  <c r="C99" i="278"/>
  <c r="C102" i="278" s="1"/>
  <c r="B99" i="278"/>
  <c r="E87" i="278"/>
  <c r="D87" i="278"/>
  <c r="C87" i="278"/>
  <c r="B87" i="278"/>
  <c r="E81" i="278"/>
  <c r="E80" i="278"/>
  <c r="D80" i="278"/>
  <c r="C80" i="278"/>
  <c r="E79" i="278"/>
  <c r="D79" i="278"/>
  <c r="C79" i="278"/>
  <c r="E78" i="278"/>
  <c r="D78" i="278"/>
  <c r="D81" i="278" s="1"/>
  <c r="C78" i="278"/>
  <c r="C81" i="278" s="1"/>
  <c r="B78" i="278"/>
  <c r="E67" i="278"/>
  <c r="D67" i="278"/>
  <c r="C67" i="278"/>
  <c r="B67" i="278"/>
  <c r="E60" i="278"/>
  <c r="E64" i="278" s="1"/>
  <c r="D60" i="278"/>
  <c r="D64" i="278" s="1"/>
  <c r="C60" i="278"/>
  <c r="C64" i="278" s="1"/>
  <c r="B60" i="278"/>
  <c r="B31" i="278" s="1"/>
  <c r="E34" i="278"/>
  <c r="E33" i="278"/>
  <c r="D33" i="278"/>
  <c r="C33" i="278"/>
  <c r="E31" i="278"/>
  <c r="E32" i="278" s="1"/>
  <c r="D31" i="278"/>
  <c r="D34" i="278" s="1"/>
  <c r="C31" i="278"/>
  <c r="C113" i="278" s="1"/>
  <c r="E213" i="277"/>
  <c r="D213" i="277"/>
  <c r="C213" i="277"/>
  <c r="B213" i="277"/>
  <c r="E188" i="277"/>
  <c r="E189" i="277" s="1"/>
  <c r="D188" i="277"/>
  <c r="D189" i="277" s="1"/>
  <c r="C188" i="277"/>
  <c r="C189" i="277" s="1"/>
  <c r="B188" i="277"/>
  <c r="B189" i="277" s="1"/>
  <c r="E185" i="277"/>
  <c r="E186" i="277" s="1"/>
  <c r="D185" i="277"/>
  <c r="D186" i="277" s="1"/>
  <c r="C185" i="277"/>
  <c r="C186" i="277" s="1"/>
  <c r="B185" i="277"/>
  <c r="B186" i="277" s="1"/>
  <c r="E182" i="277"/>
  <c r="E183" i="277" s="1"/>
  <c r="D182" i="277"/>
  <c r="D183" i="277" s="1"/>
  <c r="C182" i="277"/>
  <c r="C183" i="277" s="1"/>
  <c r="B182" i="277"/>
  <c r="E181" i="277"/>
  <c r="D181" i="277"/>
  <c r="E172" i="277"/>
  <c r="D172" i="277"/>
  <c r="C172" i="277"/>
  <c r="B172" i="277"/>
  <c r="E167" i="277"/>
  <c r="E203" i="277" s="1"/>
  <c r="D167" i="277"/>
  <c r="D203" i="277" s="1"/>
  <c r="C167" i="277"/>
  <c r="C203" i="277" s="1"/>
  <c r="B167" i="277"/>
  <c r="B203" i="277" s="1"/>
  <c r="E163" i="277"/>
  <c r="E162" i="277"/>
  <c r="D162" i="277"/>
  <c r="C162" i="277"/>
  <c r="E161" i="277"/>
  <c r="D161" i="277"/>
  <c r="C161" i="277"/>
  <c r="E160" i="277"/>
  <c r="D160" i="277"/>
  <c r="D163" i="277" s="1"/>
  <c r="C160" i="277"/>
  <c r="C163" i="277" s="1"/>
  <c r="B160" i="277"/>
  <c r="E144" i="277"/>
  <c r="E145" i="277" s="1"/>
  <c r="E209" i="277" s="1"/>
  <c r="E208" i="277" s="1"/>
  <c r="D144" i="277"/>
  <c r="D145" i="277" s="1"/>
  <c r="D209" i="277" s="1"/>
  <c r="D208" i="277" s="1"/>
  <c r="C144" i="277"/>
  <c r="C181" i="277" s="1"/>
  <c r="B144" i="277"/>
  <c r="B145" i="277" s="1"/>
  <c r="B209" i="277" s="1"/>
  <c r="B208" i="277" s="1"/>
  <c r="E139" i="277"/>
  <c r="E149" i="277" s="1"/>
  <c r="D139" i="277"/>
  <c r="D149" i="277" s="1"/>
  <c r="C139" i="277"/>
  <c r="C149" i="277" s="1"/>
  <c r="B139" i="277"/>
  <c r="B149" i="277" s="1"/>
  <c r="C135" i="277"/>
  <c r="E134" i="277"/>
  <c r="D134" i="277"/>
  <c r="C134" i="277"/>
  <c r="E133" i="277"/>
  <c r="D133" i="277"/>
  <c r="C133" i="277"/>
  <c r="E132" i="277"/>
  <c r="E135" i="277" s="1"/>
  <c r="D132" i="277"/>
  <c r="D135" i="277" s="1"/>
  <c r="C132" i="277"/>
  <c r="B132" i="277"/>
  <c r="E56" i="277"/>
  <c r="E27" i="277" s="1"/>
  <c r="D56" i="277"/>
  <c r="D27" i="277" s="1"/>
  <c r="C56" i="277"/>
  <c r="B56" i="277"/>
  <c r="B57" i="277" s="1"/>
  <c r="E42" i="277"/>
  <c r="D42" i="277"/>
  <c r="C42" i="277"/>
  <c r="B42" i="277"/>
  <c r="E39" i="277"/>
  <c r="D39" i="277"/>
  <c r="C39" i="277"/>
  <c r="B39" i="277"/>
  <c r="E36" i="277"/>
  <c r="D36" i="277"/>
  <c r="C36" i="277"/>
  <c r="B36" i="277"/>
  <c r="E29" i="277"/>
  <c r="D29" i="277"/>
  <c r="C29" i="277"/>
  <c r="C27" i="277"/>
  <c r="C180" i="277" s="1"/>
  <c r="B27" i="277"/>
  <c r="C30" i="277" s="1"/>
  <c r="E177" i="276"/>
  <c r="D177" i="276"/>
  <c r="C177" i="276"/>
  <c r="B177" i="276"/>
  <c r="C176" i="276"/>
  <c r="E175" i="276"/>
  <c r="D175" i="276"/>
  <c r="C175" i="276"/>
  <c r="B175" i="276"/>
  <c r="E173" i="276"/>
  <c r="D173" i="276"/>
  <c r="C173" i="276"/>
  <c r="B173" i="276"/>
  <c r="C172" i="276"/>
  <c r="E171" i="276"/>
  <c r="D171" i="276"/>
  <c r="C171" i="276"/>
  <c r="B171" i="276"/>
  <c r="E169" i="276"/>
  <c r="D169" i="276"/>
  <c r="C169" i="276"/>
  <c r="B169" i="276"/>
  <c r="C168" i="276"/>
  <c r="E167" i="276"/>
  <c r="D167" i="276"/>
  <c r="C167" i="276"/>
  <c r="B167" i="276"/>
  <c r="C165" i="276"/>
  <c r="B165" i="276"/>
  <c r="E163" i="276"/>
  <c r="D163" i="276"/>
  <c r="C163" i="276"/>
  <c r="B163" i="276"/>
  <c r="E161" i="276"/>
  <c r="E184" i="276" s="1"/>
  <c r="D161" i="276"/>
  <c r="D184" i="276" s="1"/>
  <c r="E160" i="276"/>
  <c r="D160" i="276"/>
  <c r="B159" i="276"/>
  <c r="B142" i="276"/>
  <c r="B133" i="276"/>
  <c r="B160" i="276" s="1"/>
  <c r="B116" i="276"/>
  <c r="E106" i="276"/>
  <c r="D106" i="276"/>
  <c r="C106" i="276"/>
  <c r="C179" i="276" s="1"/>
  <c r="C161" i="276" s="1"/>
  <c r="B106" i="276"/>
  <c r="C100" i="276"/>
  <c r="E99" i="276"/>
  <c r="D99" i="276"/>
  <c r="C99" i="276"/>
  <c r="E98" i="276"/>
  <c r="D98" i="276"/>
  <c r="C98" i="276"/>
  <c r="E97" i="276"/>
  <c r="E100" i="276" s="1"/>
  <c r="D97" i="276"/>
  <c r="D100" i="276" s="1"/>
  <c r="C97" i="276"/>
  <c r="B97" i="276"/>
  <c r="E86" i="276"/>
  <c r="E179" i="276" s="1"/>
  <c r="D86" i="276"/>
  <c r="D179" i="276" s="1"/>
  <c r="C86" i="276"/>
  <c r="B86" i="276"/>
  <c r="D80" i="276"/>
  <c r="E79" i="276"/>
  <c r="D79" i="276"/>
  <c r="C79" i="276"/>
  <c r="E78" i="276"/>
  <c r="D78" i="276"/>
  <c r="C78" i="276"/>
  <c r="E77" i="276"/>
  <c r="E80" i="276" s="1"/>
  <c r="D77" i="276"/>
  <c r="C77" i="276"/>
  <c r="C80" i="276" s="1"/>
  <c r="B77" i="276"/>
  <c r="E62" i="276"/>
  <c r="E66" i="276" s="1"/>
  <c r="D62" i="276"/>
  <c r="D66" i="276" s="1"/>
  <c r="C62" i="276"/>
  <c r="C66" i="276" s="1"/>
  <c r="B62" i="276"/>
  <c r="B66" i="276" s="1"/>
  <c r="E37" i="276"/>
  <c r="E36" i="276"/>
  <c r="D36" i="276"/>
  <c r="C36" i="276"/>
  <c r="E35" i="276"/>
  <c r="D35" i="276"/>
  <c r="C35" i="276"/>
  <c r="E34" i="276"/>
  <c r="D34" i="276"/>
  <c r="D37" i="276" s="1"/>
  <c r="C34" i="276"/>
  <c r="C37" i="276" s="1"/>
  <c r="B34" i="276"/>
  <c r="E378" i="275"/>
  <c r="D378" i="275"/>
  <c r="C378" i="275"/>
  <c r="B378" i="275"/>
  <c r="E377" i="275"/>
  <c r="D377" i="275"/>
  <c r="C377" i="275"/>
  <c r="B377" i="275"/>
  <c r="E376" i="275"/>
  <c r="D376" i="275"/>
  <c r="C376" i="275"/>
  <c r="B376" i="275"/>
  <c r="E375" i="275"/>
  <c r="D375" i="275"/>
  <c r="C375" i="275"/>
  <c r="B375" i="275"/>
  <c r="B374" i="275" s="1"/>
  <c r="E374" i="275"/>
  <c r="D374" i="275"/>
  <c r="C374" i="275"/>
  <c r="E373" i="275"/>
  <c r="D373" i="275"/>
  <c r="C373" i="275"/>
  <c r="B373" i="275"/>
  <c r="E372" i="275"/>
  <c r="D372" i="275"/>
  <c r="C372" i="275"/>
  <c r="B372" i="275"/>
  <c r="E371" i="275"/>
  <c r="D371" i="275"/>
  <c r="C371" i="275"/>
  <c r="B371" i="275"/>
  <c r="E370" i="275"/>
  <c r="D370" i="275"/>
  <c r="C370" i="275"/>
  <c r="B370" i="275"/>
  <c r="B369" i="275" s="1"/>
  <c r="E369" i="275"/>
  <c r="D369" i="275"/>
  <c r="C369" i="275"/>
  <c r="E368" i="275"/>
  <c r="D368" i="275"/>
  <c r="C368" i="275"/>
  <c r="B368" i="275"/>
  <c r="E367" i="275"/>
  <c r="D367" i="275"/>
  <c r="C367" i="275"/>
  <c r="B367" i="275"/>
  <c r="B366" i="275"/>
  <c r="E365" i="275"/>
  <c r="D365" i="275"/>
  <c r="C365" i="275"/>
  <c r="B365" i="275"/>
  <c r="E364" i="275"/>
  <c r="D364" i="275"/>
  <c r="C364" i="275"/>
  <c r="B364" i="275"/>
  <c r="E363" i="275"/>
  <c r="D363" i="275"/>
  <c r="C363" i="275"/>
  <c r="B363" i="275"/>
  <c r="E362" i="275"/>
  <c r="D362" i="275"/>
  <c r="C362" i="275"/>
  <c r="B362" i="275"/>
  <c r="E361" i="275"/>
  <c r="D361" i="275"/>
  <c r="C361" i="275"/>
  <c r="B361" i="275"/>
  <c r="E360" i="275"/>
  <c r="D360" i="275"/>
  <c r="C360" i="275"/>
  <c r="B360" i="275"/>
  <c r="E359" i="275"/>
  <c r="D359" i="275"/>
  <c r="C359" i="275"/>
  <c r="B359" i="275"/>
  <c r="E358" i="275"/>
  <c r="D358" i="275"/>
  <c r="C358" i="275"/>
  <c r="B358" i="275"/>
  <c r="E357" i="275"/>
  <c r="D357" i="275"/>
  <c r="C357" i="275"/>
  <c r="B357" i="275"/>
  <c r="E356" i="275"/>
  <c r="D356" i="275"/>
  <c r="C356" i="275"/>
  <c r="B356" i="275"/>
  <c r="E355" i="275"/>
  <c r="D355" i="275"/>
  <c r="C355" i="275"/>
  <c r="B355" i="275"/>
  <c r="B354" i="275" s="1"/>
  <c r="E354" i="275"/>
  <c r="D354" i="275"/>
  <c r="C354" i="275"/>
  <c r="E353" i="275"/>
  <c r="D353" i="275"/>
  <c r="C353" i="275"/>
  <c r="B353" i="275"/>
  <c r="E352" i="275"/>
  <c r="D352" i="275"/>
  <c r="C352" i="275"/>
  <c r="B352" i="275"/>
  <c r="B351" i="275" s="1"/>
  <c r="E351" i="275"/>
  <c r="D351" i="275"/>
  <c r="C351" i="275"/>
  <c r="E350" i="275"/>
  <c r="D350" i="275"/>
  <c r="C350" i="275"/>
  <c r="B350" i="275"/>
  <c r="E349" i="275"/>
  <c r="D349" i="275"/>
  <c r="C349" i="275"/>
  <c r="B349" i="275"/>
  <c r="B348" i="275" s="1"/>
  <c r="E348" i="275"/>
  <c r="D348" i="275"/>
  <c r="C348" i="275"/>
  <c r="E339" i="275"/>
  <c r="D339" i="275"/>
  <c r="C339" i="275"/>
  <c r="B339" i="275"/>
  <c r="E334" i="275"/>
  <c r="E344" i="275" s="1"/>
  <c r="E326" i="275" s="1"/>
  <c r="D334" i="275"/>
  <c r="D344" i="275" s="1"/>
  <c r="D326" i="275" s="1"/>
  <c r="C334" i="275"/>
  <c r="C344" i="275" s="1"/>
  <c r="C326" i="275" s="1"/>
  <c r="B334" i="275"/>
  <c r="B344" i="275" s="1"/>
  <c r="B326" i="275" s="1"/>
  <c r="B327" i="275" s="1"/>
  <c r="E328" i="275"/>
  <c r="D328" i="275"/>
  <c r="C328" i="275"/>
  <c r="E313" i="275"/>
  <c r="D313" i="275"/>
  <c r="C313" i="275"/>
  <c r="C250" i="275" s="1"/>
  <c r="B313" i="275"/>
  <c r="E308" i="275"/>
  <c r="E318" i="275" s="1"/>
  <c r="E300" i="275" s="1"/>
  <c r="D308" i="275"/>
  <c r="D318" i="275" s="1"/>
  <c r="D300" i="275" s="1"/>
  <c r="C308" i="275"/>
  <c r="C318" i="275" s="1"/>
  <c r="C300" i="275" s="1"/>
  <c r="B308" i="275"/>
  <c r="B318" i="275" s="1"/>
  <c r="B300" i="275" s="1"/>
  <c r="B301" i="275" s="1"/>
  <c r="E302" i="275"/>
  <c r="D302" i="275"/>
  <c r="C302" i="275"/>
  <c r="E288" i="275"/>
  <c r="D288" i="275"/>
  <c r="C288" i="275"/>
  <c r="B288" i="275"/>
  <c r="E283" i="275"/>
  <c r="E293" i="275" s="1"/>
  <c r="D283" i="275"/>
  <c r="D293" i="275" s="1"/>
  <c r="C283" i="275"/>
  <c r="C293" i="275" s="1"/>
  <c r="B283" i="275"/>
  <c r="B293" i="275" s="1"/>
  <c r="D279" i="275"/>
  <c r="E278" i="275"/>
  <c r="D278" i="275"/>
  <c r="C278" i="275"/>
  <c r="E277" i="275"/>
  <c r="D277" i="275"/>
  <c r="C277" i="275"/>
  <c r="E276" i="275"/>
  <c r="E279" i="275" s="1"/>
  <c r="D276" i="275"/>
  <c r="C276" i="275"/>
  <c r="C279" i="275" s="1"/>
  <c r="B276" i="275"/>
  <c r="E263" i="275"/>
  <c r="D263" i="275"/>
  <c r="C263" i="275"/>
  <c r="B263" i="275"/>
  <c r="E258" i="275"/>
  <c r="E268" i="275" s="1"/>
  <c r="E250" i="275" s="1"/>
  <c r="D258" i="275"/>
  <c r="D268" i="275" s="1"/>
  <c r="C258" i="275"/>
  <c r="C268" i="275" s="1"/>
  <c r="B258" i="275"/>
  <c r="B268" i="275" s="1"/>
  <c r="E252" i="275"/>
  <c r="D252" i="275"/>
  <c r="C252" i="275"/>
  <c r="D250" i="275"/>
  <c r="D251" i="275" s="1"/>
  <c r="B250" i="275"/>
  <c r="B251" i="275" s="1"/>
  <c r="E234" i="275"/>
  <c r="D234" i="275"/>
  <c r="C234" i="275"/>
  <c r="B234" i="275"/>
  <c r="E229" i="275"/>
  <c r="E239" i="275" s="1"/>
  <c r="D229" i="275"/>
  <c r="D239" i="275" s="1"/>
  <c r="C229" i="275"/>
  <c r="C239" i="275" s="1"/>
  <c r="B229" i="275"/>
  <c r="B239" i="275" s="1"/>
  <c r="E223" i="275"/>
  <c r="D223" i="275"/>
  <c r="C223" i="275"/>
  <c r="E208" i="275"/>
  <c r="D208" i="275"/>
  <c r="C208" i="275"/>
  <c r="B208" i="275"/>
  <c r="E203" i="275"/>
  <c r="E213" i="275" s="1"/>
  <c r="E195" i="275" s="1"/>
  <c r="D203" i="275"/>
  <c r="D213" i="275" s="1"/>
  <c r="D195" i="275" s="1"/>
  <c r="C203" i="275"/>
  <c r="C213" i="275" s="1"/>
  <c r="C195" i="275" s="1"/>
  <c r="B203" i="275"/>
  <c r="B213" i="275" s="1"/>
  <c r="B195" i="275" s="1"/>
  <c r="B196" i="275" s="1"/>
  <c r="E197" i="275"/>
  <c r="D197" i="275"/>
  <c r="C197" i="275"/>
  <c r="E183" i="275"/>
  <c r="D183" i="275"/>
  <c r="C183" i="275"/>
  <c r="B183" i="275"/>
  <c r="E178" i="275"/>
  <c r="E188" i="275" s="1"/>
  <c r="D178" i="275"/>
  <c r="D188" i="275" s="1"/>
  <c r="C178" i="275"/>
  <c r="C188" i="275" s="1"/>
  <c r="C170" i="275" s="1"/>
  <c r="B178" i="275"/>
  <c r="B188" i="275" s="1"/>
  <c r="E173" i="275"/>
  <c r="E172" i="275"/>
  <c r="D172" i="275"/>
  <c r="C172" i="275"/>
  <c r="E171" i="275"/>
  <c r="E174" i="275" s="1"/>
  <c r="D171" i="275"/>
  <c r="B171" i="275"/>
  <c r="E158" i="275"/>
  <c r="D158" i="275"/>
  <c r="C158" i="275"/>
  <c r="B158" i="275"/>
  <c r="E153" i="275"/>
  <c r="E163" i="275" s="1"/>
  <c r="E145" i="275" s="1"/>
  <c r="D153" i="275"/>
  <c r="D163" i="275" s="1"/>
  <c r="D145" i="275" s="1"/>
  <c r="C153" i="275"/>
  <c r="C163" i="275" s="1"/>
  <c r="C145" i="275" s="1"/>
  <c r="B153" i="275"/>
  <c r="B163" i="275" s="1"/>
  <c r="B145" i="275" s="1"/>
  <c r="B146" i="275" s="1"/>
  <c r="E147" i="275"/>
  <c r="D147" i="275"/>
  <c r="C147" i="275"/>
  <c r="E133" i="275"/>
  <c r="E134" i="275" s="1"/>
  <c r="D133" i="275"/>
  <c r="D134" i="275" s="1"/>
  <c r="C133" i="275"/>
  <c r="C104" i="275" s="1"/>
  <c r="B133" i="275"/>
  <c r="B134" i="275" s="1"/>
  <c r="E106" i="275"/>
  <c r="D106" i="275"/>
  <c r="C106" i="275"/>
  <c r="E104" i="275"/>
  <c r="E107" i="275" s="1"/>
  <c r="D104" i="275"/>
  <c r="D105" i="275" s="1"/>
  <c r="B104" i="275"/>
  <c r="B105" i="275" s="1"/>
  <c r="E96" i="275"/>
  <c r="E97" i="275" s="1"/>
  <c r="D96" i="275"/>
  <c r="D67" i="275" s="1"/>
  <c r="C96" i="275"/>
  <c r="C97" i="275" s="1"/>
  <c r="B96" i="275"/>
  <c r="B97" i="275" s="1"/>
  <c r="C70" i="275"/>
  <c r="E69" i="275"/>
  <c r="D69" i="275"/>
  <c r="C69" i="275"/>
  <c r="E67" i="275"/>
  <c r="E70" i="275" s="1"/>
  <c r="C67" i="275"/>
  <c r="C68" i="275" s="1"/>
  <c r="B67" i="275"/>
  <c r="B68" i="275" s="1"/>
  <c r="E56" i="275"/>
  <c r="E366" i="275" s="1"/>
  <c r="D56" i="275"/>
  <c r="D59" i="275" s="1"/>
  <c r="C56" i="275"/>
  <c r="C59" i="275" s="1"/>
  <c r="B56" i="275"/>
  <c r="B59" i="275" s="1"/>
  <c r="E53" i="275"/>
  <c r="D53" i="275"/>
  <c r="C53" i="275"/>
  <c r="B53" i="275"/>
  <c r="E44" i="275"/>
  <c r="D44" i="275"/>
  <c r="C44" i="275"/>
  <c r="B44" i="275"/>
  <c r="E41" i="275"/>
  <c r="D41" i="275"/>
  <c r="C41" i="275"/>
  <c r="B41" i="275"/>
  <c r="E38" i="275"/>
  <c r="D38" i="275"/>
  <c r="C38" i="275"/>
  <c r="B38" i="275"/>
  <c r="E32" i="275"/>
  <c r="D32" i="275"/>
  <c r="C32" i="275"/>
  <c r="E381" i="274"/>
  <c r="D381" i="274"/>
  <c r="C381" i="274"/>
  <c r="B381" i="274"/>
  <c r="E380" i="274"/>
  <c r="D380" i="274"/>
  <c r="C380" i="274"/>
  <c r="B380" i="274"/>
  <c r="E379" i="274"/>
  <c r="D379" i="274"/>
  <c r="C379" i="274"/>
  <c r="B379" i="274"/>
  <c r="E378" i="274"/>
  <c r="D378" i="274"/>
  <c r="C378" i="274"/>
  <c r="B378" i="274"/>
  <c r="B377" i="274" s="1"/>
  <c r="E377" i="274"/>
  <c r="D377" i="274"/>
  <c r="C377" i="274"/>
  <c r="E376" i="274"/>
  <c r="D376" i="274"/>
  <c r="C376" i="274"/>
  <c r="B376" i="274"/>
  <c r="E375" i="274"/>
  <c r="D375" i="274"/>
  <c r="C375" i="274"/>
  <c r="B375" i="274"/>
  <c r="E374" i="274"/>
  <c r="D374" i="274"/>
  <c r="C374" i="274"/>
  <c r="B374" i="274"/>
  <c r="E373" i="274"/>
  <c r="D373" i="274"/>
  <c r="C373" i="274"/>
  <c r="B373" i="274"/>
  <c r="B372" i="274" s="1"/>
  <c r="E372" i="274"/>
  <c r="D372" i="274"/>
  <c r="C372" i="274"/>
  <c r="E371" i="274"/>
  <c r="D371" i="274"/>
  <c r="C371" i="274"/>
  <c r="B371" i="274"/>
  <c r="E370" i="274"/>
  <c r="D370" i="274"/>
  <c r="C370" i="274"/>
  <c r="B370" i="274"/>
  <c r="C369" i="274"/>
  <c r="B369" i="274"/>
  <c r="E368" i="274"/>
  <c r="D368" i="274"/>
  <c r="C368" i="274"/>
  <c r="B368" i="274"/>
  <c r="E367" i="274"/>
  <c r="D367" i="274"/>
  <c r="C367" i="274"/>
  <c r="B367" i="274"/>
  <c r="E366" i="274"/>
  <c r="D366" i="274"/>
  <c r="C366" i="274"/>
  <c r="B366" i="274"/>
  <c r="E365" i="274"/>
  <c r="D365" i="274"/>
  <c r="C365" i="274"/>
  <c r="B365" i="274"/>
  <c r="E364" i="274"/>
  <c r="D364" i="274"/>
  <c r="C364" i="274"/>
  <c r="B364" i="274"/>
  <c r="B363" i="274" s="1"/>
  <c r="E363" i="274"/>
  <c r="D363" i="274"/>
  <c r="C363" i="274"/>
  <c r="E362" i="274"/>
  <c r="D362" i="274"/>
  <c r="C362" i="274"/>
  <c r="B362" i="274"/>
  <c r="E361" i="274"/>
  <c r="D361" i="274"/>
  <c r="C361" i="274"/>
  <c r="B361" i="274"/>
  <c r="B360" i="274" s="1"/>
  <c r="E360" i="274"/>
  <c r="D360" i="274"/>
  <c r="C360" i="274"/>
  <c r="E359" i="274"/>
  <c r="D359" i="274"/>
  <c r="C359" i="274"/>
  <c r="B359" i="274"/>
  <c r="E358" i="274"/>
  <c r="D358" i="274"/>
  <c r="C358" i="274"/>
  <c r="B358" i="274"/>
  <c r="B357" i="274" s="1"/>
  <c r="E357" i="274"/>
  <c r="D357" i="274"/>
  <c r="C357" i="274"/>
  <c r="E356" i="274"/>
  <c r="D356" i="274"/>
  <c r="C356" i="274"/>
  <c r="B356" i="274"/>
  <c r="E355" i="274"/>
  <c r="D355" i="274"/>
  <c r="C355" i="274"/>
  <c r="B355" i="274"/>
  <c r="E354" i="274"/>
  <c r="D354" i="274"/>
  <c r="C354" i="274"/>
  <c r="B354" i="274"/>
  <c r="E353" i="274"/>
  <c r="D353" i="274"/>
  <c r="C353" i="274"/>
  <c r="B353" i="274"/>
  <c r="E352" i="274"/>
  <c r="D352" i="274"/>
  <c r="C352" i="274"/>
  <c r="B352" i="274"/>
  <c r="B351" i="274" s="1"/>
  <c r="E351" i="274"/>
  <c r="D351" i="274"/>
  <c r="C351" i="274"/>
  <c r="E342" i="274"/>
  <c r="D342" i="274"/>
  <c r="C342" i="274"/>
  <c r="B342" i="274"/>
  <c r="E337" i="274"/>
  <c r="E347" i="274" s="1"/>
  <c r="D337" i="274"/>
  <c r="D347" i="274" s="1"/>
  <c r="C337" i="274"/>
  <c r="C347" i="274" s="1"/>
  <c r="B337" i="274"/>
  <c r="B347" i="274" s="1"/>
  <c r="E316" i="274"/>
  <c r="D316" i="274"/>
  <c r="C316" i="274"/>
  <c r="B316" i="274"/>
  <c r="E311" i="274"/>
  <c r="E321" i="274" s="1"/>
  <c r="D311" i="274"/>
  <c r="D321" i="274" s="1"/>
  <c r="C311" i="274"/>
  <c r="C321" i="274" s="1"/>
  <c r="B311" i="274"/>
  <c r="B321" i="274" s="1"/>
  <c r="E291" i="274"/>
  <c r="D291" i="274"/>
  <c r="C291" i="274"/>
  <c r="B291" i="274"/>
  <c r="E286" i="274"/>
  <c r="E296" i="274" s="1"/>
  <c r="D286" i="274"/>
  <c r="D296" i="274" s="1"/>
  <c r="C286" i="274"/>
  <c r="C296" i="274" s="1"/>
  <c r="B286" i="274"/>
  <c r="B296" i="274" s="1"/>
  <c r="E266" i="274"/>
  <c r="D266" i="274"/>
  <c r="C266" i="274"/>
  <c r="B266" i="274"/>
  <c r="E261" i="274"/>
  <c r="E271" i="274" s="1"/>
  <c r="E253" i="274" s="1"/>
  <c r="D261" i="274"/>
  <c r="D271" i="274" s="1"/>
  <c r="C261" i="274"/>
  <c r="C271" i="274" s="1"/>
  <c r="B261" i="274"/>
  <c r="B271" i="274" s="1"/>
  <c r="D253" i="274"/>
  <c r="C253" i="274"/>
  <c r="B253" i="274"/>
  <c r="E237" i="274"/>
  <c r="D237" i="274"/>
  <c r="C237" i="274"/>
  <c r="B237" i="274"/>
  <c r="E232" i="274"/>
  <c r="E242" i="274" s="1"/>
  <c r="D232" i="274"/>
  <c r="D242" i="274" s="1"/>
  <c r="C232" i="274"/>
  <c r="C242" i="274" s="1"/>
  <c r="B232" i="274"/>
  <c r="B242" i="274" s="1"/>
  <c r="E211" i="274"/>
  <c r="D211" i="274"/>
  <c r="C211" i="274"/>
  <c r="B211" i="274"/>
  <c r="E206" i="274"/>
  <c r="E216" i="274" s="1"/>
  <c r="E198" i="274" s="1"/>
  <c r="D206" i="274"/>
  <c r="D216" i="274" s="1"/>
  <c r="D198" i="274" s="1"/>
  <c r="C206" i="274"/>
  <c r="C216" i="274" s="1"/>
  <c r="C198" i="274" s="1"/>
  <c r="B206" i="274"/>
  <c r="B216" i="274" s="1"/>
  <c r="B198" i="274" s="1"/>
  <c r="B199" i="274" s="1"/>
  <c r="E200" i="274"/>
  <c r="D200" i="274"/>
  <c r="C200" i="274"/>
  <c r="E186" i="274"/>
  <c r="D186" i="274"/>
  <c r="C186" i="274"/>
  <c r="B186" i="274"/>
  <c r="E181" i="274"/>
  <c r="E191" i="274" s="1"/>
  <c r="D181" i="274"/>
  <c r="D191" i="274" s="1"/>
  <c r="C181" i="274"/>
  <c r="C191" i="274" s="1"/>
  <c r="C173" i="274" s="1"/>
  <c r="B181" i="274"/>
  <c r="B191" i="274" s="1"/>
  <c r="B174" i="274"/>
  <c r="E161" i="274"/>
  <c r="D161" i="274"/>
  <c r="C161" i="274"/>
  <c r="B161" i="274"/>
  <c r="E156" i="274"/>
  <c r="E166" i="274" s="1"/>
  <c r="D156" i="274"/>
  <c r="D166" i="274" s="1"/>
  <c r="C156" i="274"/>
  <c r="C166" i="274" s="1"/>
  <c r="B156" i="274"/>
  <c r="B166" i="274" s="1"/>
  <c r="E152" i="274"/>
  <c r="E151" i="274"/>
  <c r="D151" i="274"/>
  <c r="C151" i="274"/>
  <c r="E150" i="274"/>
  <c r="D150" i="274"/>
  <c r="C150" i="274"/>
  <c r="E149" i="274"/>
  <c r="D149" i="274"/>
  <c r="D152" i="274" s="1"/>
  <c r="C149" i="274"/>
  <c r="C152" i="274" s="1"/>
  <c r="B149" i="274"/>
  <c r="B147" i="274"/>
  <c r="E136" i="274"/>
  <c r="E137" i="274" s="1"/>
  <c r="D136" i="274"/>
  <c r="D137" i="274" s="1"/>
  <c r="C136" i="274"/>
  <c r="C107" i="274" s="1"/>
  <c r="B136" i="274"/>
  <c r="B137" i="274" s="1"/>
  <c r="E109" i="274"/>
  <c r="D109" i="274"/>
  <c r="C109" i="274"/>
  <c r="E107" i="274"/>
  <c r="E110" i="274" s="1"/>
  <c r="D107" i="274"/>
  <c r="D108" i="274" s="1"/>
  <c r="B107" i="274"/>
  <c r="B108" i="274" s="1"/>
  <c r="E99" i="274"/>
  <c r="E100" i="274" s="1"/>
  <c r="D99" i="274"/>
  <c r="D70" i="274" s="1"/>
  <c r="C99" i="274"/>
  <c r="C100" i="274" s="1"/>
  <c r="B99" i="274"/>
  <c r="B100" i="274" s="1"/>
  <c r="C73" i="274"/>
  <c r="E72" i="274"/>
  <c r="D72" i="274"/>
  <c r="C72" i="274"/>
  <c r="E70" i="274"/>
  <c r="C70" i="274"/>
  <c r="C71" i="274" s="1"/>
  <c r="B70" i="274"/>
  <c r="B71" i="274" s="1"/>
  <c r="B62" i="274"/>
  <c r="B63" i="274" s="1"/>
  <c r="E59" i="274"/>
  <c r="E369" i="274" s="1"/>
  <c r="D59" i="274"/>
  <c r="D62" i="274" s="1"/>
  <c r="D63" i="274" s="1"/>
  <c r="E56" i="274"/>
  <c r="D56" i="274"/>
  <c r="C56" i="274"/>
  <c r="C62" i="274" s="1"/>
  <c r="C63" i="274" s="1"/>
  <c r="B56" i="274"/>
  <c r="E47" i="274"/>
  <c r="D47" i="274"/>
  <c r="C47" i="274"/>
  <c r="B47" i="274"/>
  <c r="E44" i="274"/>
  <c r="D44" i="274"/>
  <c r="C44" i="274"/>
  <c r="B44" i="274"/>
  <c r="E41" i="274"/>
  <c r="D41" i="274"/>
  <c r="C41" i="274"/>
  <c r="B41" i="274"/>
  <c r="C37" i="274"/>
  <c r="E36" i="274"/>
  <c r="D36" i="274"/>
  <c r="C36" i="274"/>
  <c r="E35" i="274"/>
  <c r="D35" i="274"/>
  <c r="C35" i="274"/>
  <c r="E34" i="274"/>
  <c r="E37" i="274" s="1"/>
  <c r="D34" i="274"/>
  <c r="D37" i="274" s="1"/>
  <c r="C34" i="274"/>
  <c r="B34" i="274"/>
  <c r="E357" i="273"/>
  <c r="D357" i="273"/>
  <c r="C357" i="273"/>
  <c r="B357" i="273"/>
  <c r="E351" i="273"/>
  <c r="D351" i="273"/>
  <c r="C351" i="273"/>
  <c r="B351" i="273"/>
  <c r="E350" i="273"/>
  <c r="D350" i="273"/>
  <c r="C350" i="273"/>
  <c r="B350" i="273"/>
  <c r="B349" i="273"/>
  <c r="B348" i="273"/>
  <c r="E347" i="273"/>
  <c r="D347" i="273"/>
  <c r="C347" i="273"/>
  <c r="B347" i="273"/>
  <c r="E346" i="273"/>
  <c r="D346" i="273"/>
  <c r="C346" i="273"/>
  <c r="B346" i="273"/>
  <c r="E345" i="273"/>
  <c r="D345" i="273"/>
  <c r="C345" i="273"/>
  <c r="B345" i="273"/>
  <c r="E344" i="273"/>
  <c r="D344" i="273"/>
  <c r="C344" i="273"/>
  <c r="B344" i="273"/>
  <c r="E343" i="273"/>
  <c r="D343" i="273"/>
  <c r="C343" i="273"/>
  <c r="B343" i="273"/>
  <c r="E342" i="273"/>
  <c r="D342" i="273"/>
  <c r="C342" i="273"/>
  <c r="B342" i="273"/>
  <c r="E341" i="273"/>
  <c r="D341" i="273"/>
  <c r="C341" i="273"/>
  <c r="B341" i="273"/>
  <c r="E340" i="273"/>
  <c r="D340" i="273"/>
  <c r="C340" i="273"/>
  <c r="B340" i="273"/>
  <c r="E339" i="273"/>
  <c r="D339" i="273"/>
  <c r="C339" i="273"/>
  <c r="B339" i="273"/>
  <c r="E338" i="273"/>
  <c r="D338" i="273"/>
  <c r="C338" i="273"/>
  <c r="B338" i="273"/>
  <c r="B337" i="273"/>
  <c r="B336" i="273"/>
  <c r="E335" i="273"/>
  <c r="D335" i="273"/>
  <c r="C335" i="273"/>
  <c r="B335" i="273"/>
  <c r="E334" i="273"/>
  <c r="D334" i="273"/>
  <c r="C334" i="273"/>
  <c r="B334" i="273"/>
  <c r="E333" i="273"/>
  <c r="D333" i="273"/>
  <c r="C333" i="273"/>
  <c r="B333" i="273"/>
  <c r="E332" i="273"/>
  <c r="D332" i="273"/>
  <c r="C332" i="273"/>
  <c r="B332" i="273"/>
  <c r="E331" i="273"/>
  <c r="D331" i="273"/>
  <c r="C331" i="273"/>
  <c r="B331" i="273"/>
  <c r="B330" i="273"/>
  <c r="E321" i="273"/>
  <c r="D321" i="273"/>
  <c r="D356" i="273" s="1"/>
  <c r="C321" i="273"/>
  <c r="C356" i="273" s="1"/>
  <c r="B321" i="273"/>
  <c r="B308" i="273" s="1"/>
  <c r="E316" i="273"/>
  <c r="E326" i="273" s="1"/>
  <c r="D316" i="273"/>
  <c r="D326" i="273" s="1"/>
  <c r="C316" i="273"/>
  <c r="C326" i="273" s="1"/>
  <c r="B316" i="273"/>
  <c r="B326" i="273" s="1"/>
  <c r="E311" i="273"/>
  <c r="E310" i="273"/>
  <c r="D310" i="273"/>
  <c r="C310" i="273"/>
  <c r="E308" i="273"/>
  <c r="D308" i="273"/>
  <c r="D311" i="273" s="1"/>
  <c r="C308" i="273"/>
  <c r="C311" i="273" s="1"/>
  <c r="E282" i="273"/>
  <c r="E337" i="273" s="1"/>
  <c r="E336" i="273" s="1"/>
  <c r="D282" i="273"/>
  <c r="D337" i="273" s="1"/>
  <c r="D336" i="273" s="1"/>
  <c r="C282" i="273"/>
  <c r="C337" i="273" s="1"/>
  <c r="C336" i="273" s="1"/>
  <c r="E281" i="273"/>
  <c r="E296" i="273" s="1"/>
  <c r="D281" i="273"/>
  <c r="D296" i="273" s="1"/>
  <c r="B281" i="273"/>
  <c r="B296" i="273" s="1"/>
  <c r="E269" i="273"/>
  <c r="D269" i="273"/>
  <c r="C269" i="273"/>
  <c r="D256" i="273"/>
  <c r="E256" i="273" s="1"/>
  <c r="E245" i="273"/>
  <c r="E244" i="273" s="1"/>
  <c r="D245" i="273"/>
  <c r="C245" i="273"/>
  <c r="C244" i="273" s="1"/>
  <c r="C259" i="273" s="1"/>
  <c r="D244" i="273"/>
  <c r="B244" i="273"/>
  <c r="B259" i="273" s="1"/>
  <c r="E232" i="273"/>
  <c r="D232" i="273"/>
  <c r="C232" i="273"/>
  <c r="E212" i="273"/>
  <c r="E215" i="273" s="1"/>
  <c r="D212" i="273"/>
  <c r="D215" i="273" s="1"/>
  <c r="E201" i="273"/>
  <c r="D201" i="273"/>
  <c r="C201" i="273"/>
  <c r="C200" i="273" s="1"/>
  <c r="C215" i="273" s="1"/>
  <c r="B201" i="273"/>
  <c r="E200" i="273"/>
  <c r="D200" i="273"/>
  <c r="B200" i="273"/>
  <c r="B215" i="273" s="1"/>
  <c r="E188" i="273"/>
  <c r="D188" i="273"/>
  <c r="C188" i="273"/>
  <c r="E166" i="273"/>
  <c r="D166" i="273"/>
  <c r="D153" i="273" s="1"/>
  <c r="C166" i="273"/>
  <c r="B166" i="273"/>
  <c r="B153" i="273" s="1"/>
  <c r="E161" i="273"/>
  <c r="E171" i="273" s="1"/>
  <c r="D161" i="273"/>
  <c r="D171" i="273" s="1"/>
  <c r="C161" i="273"/>
  <c r="C171" i="273" s="1"/>
  <c r="B161" i="273"/>
  <c r="B171" i="273" s="1"/>
  <c r="E155" i="273"/>
  <c r="D155" i="273"/>
  <c r="C155" i="273"/>
  <c r="E153" i="273"/>
  <c r="C153" i="273"/>
  <c r="C154" i="273" s="1"/>
  <c r="E137" i="273"/>
  <c r="E124" i="273" s="1"/>
  <c r="D137" i="273"/>
  <c r="C137" i="273"/>
  <c r="C124" i="273" s="1"/>
  <c r="D127" i="273" s="1"/>
  <c r="B137" i="273"/>
  <c r="E132" i="273"/>
  <c r="E142" i="273" s="1"/>
  <c r="D132" i="273"/>
  <c r="D142" i="273" s="1"/>
  <c r="C132" i="273"/>
  <c r="C142" i="273" s="1"/>
  <c r="B132" i="273"/>
  <c r="B142" i="273" s="1"/>
  <c r="E126" i="273"/>
  <c r="D126" i="273"/>
  <c r="C126" i="273"/>
  <c r="B125" i="273"/>
  <c r="D124" i="273"/>
  <c r="D125" i="273" s="1"/>
  <c r="B124" i="273"/>
  <c r="E109" i="273"/>
  <c r="D109" i="273"/>
  <c r="D96" i="273" s="1"/>
  <c r="C109" i="273"/>
  <c r="B109" i="273"/>
  <c r="B96" i="273" s="1"/>
  <c r="B97" i="273" s="1"/>
  <c r="E104" i="273"/>
  <c r="E114" i="273" s="1"/>
  <c r="D104" i="273"/>
  <c r="D114" i="273" s="1"/>
  <c r="C104" i="273"/>
  <c r="C114" i="273" s="1"/>
  <c r="B104" i="273"/>
  <c r="B114" i="273" s="1"/>
  <c r="E98" i="273"/>
  <c r="D98" i="273"/>
  <c r="C98" i="273"/>
  <c r="C97" i="273"/>
  <c r="C100" i="273" s="1"/>
  <c r="E96" i="273"/>
  <c r="E97" i="273" s="1"/>
  <c r="C96" i="273"/>
  <c r="C89" i="273"/>
  <c r="E84" i="273"/>
  <c r="E71" i="273" s="1"/>
  <c r="D84" i="273"/>
  <c r="C84" i="273"/>
  <c r="C71" i="273" s="1"/>
  <c r="B84" i="273"/>
  <c r="E79" i="273"/>
  <c r="E89" i="273" s="1"/>
  <c r="D79" i="273"/>
  <c r="D89" i="273" s="1"/>
  <c r="C79" i="273"/>
  <c r="B79" i="273"/>
  <c r="B89" i="273" s="1"/>
  <c r="E73" i="273"/>
  <c r="D73" i="273"/>
  <c r="C73" i="273"/>
  <c r="D71" i="273"/>
  <c r="D74" i="273" s="1"/>
  <c r="B71" i="273"/>
  <c r="B72" i="273" s="1"/>
  <c r="B60" i="273"/>
  <c r="B61" i="273" s="1"/>
  <c r="E58" i="273"/>
  <c r="E349" i="273" s="1"/>
  <c r="E348" i="273" s="1"/>
  <c r="D58" i="273"/>
  <c r="C58" i="273"/>
  <c r="C349" i="273" s="1"/>
  <c r="C348" i="273" s="1"/>
  <c r="E57" i="273"/>
  <c r="E60" i="273" s="1"/>
  <c r="C57" i="273"/>
  <c r="B57" i="273"/>
  <c r="E46" i="273"/>
  <c r="D46" i="273"/>
  <c r="C46" i="273"/>
  <c r="B46" i="273"/>
  <c r="E45" i="273"/>
  <c r="D45" i="273"/>
  <c r="C45" i="273"/>
  <c r="B45" i="273"/>
  <c r="E42" i="273"/>
  <c r="D42" i="273"/>
  <c r="C42" i="273"/>
  <c r="B42" i="273"/>
  <c r="E39" i="273"/>
  <c r="E330" i="273" s="1"/>
  <c r="D39" i="273"/>
  <c r="D330" i="273" s="1"/>
  <c r="C39" i="273"/>
  <c r="C330" i="273" s="1"/>
  <c r="B39" i="273"/>
  <c r="E33" i="273"/>
  <c r="D33" i="273"/>
  <c r="C33" i="273"/>
  <c r="B31" i="273"/>
  <c r="B32" i="273" s="1"/>
  <c r="E124" i="272"/>
  <c r="D124" i="272"/>
  <c r="C124" i="272"/>
  <c r="B124" i="272"/>
  <c r="E122" i="272"/>
  <c r="E123" i="272" s="1"/>
  <c r="D122" i="272"/>
  <c r="D123" i="272" s="1"/>
  <c r="C122" i="272"/>
  <c r="C123" i="272" s="1"/>
  <c r="B122" i="272"/>
  <c r="E120" i="272"/>
  <c r="D120" i="272"/>
  <c r="D121" i="272" s="1"/>
  <c r="C120" i="272"/>
  <c r="C121" i="272" s="1"/>
  <c r="B120" i="272"/>
  <c r="E118" i="272"/>
  <c r="E119" i="272" s="1"/>
  <c r="D118" i="272"/>
  <c r="C118" i="272"/>
  <c r="C119" i="272" s="1"/>
  <c r="B118" i="272"/>
  <c r="B116" i="272"/>
  <c r="B136" i="272" s="1"/>
  <c r="E115" i="272"/>
  <c r="D115" i="272"/>
  <c r="C115" i="272"/>
  <c r="B115" i="272"/>
  <c r="E110" i="272"/>
  <c r="D110" i="272"/>
  <c r="B110" i="272"/>
  <c r="E103" i="272"/>
  <c r="E104" i="272" s="1"/>
  <c r="D103" i="272"/>
  <c r="D104" i="272" s="1"/>
  <c r="C103" i="272"/>
  <c r="C104" i="272" s="1"/>
  <c r="B103" i="272"/>
  <c r="B104" i="272" s="1"/>
  <c r="E98" i="272"/>
  <c r="E97" i="272"/>
  <c r="D97" i="272"/>
  <c r="C97" i="272"/>
  <c r="E96" i="272"/>
  <c r="D96" i="272"/>
  <c r="C96" i="272"/>
  <c r="E95" i="272"/>
  <c r="D95" i="272"/>
  <c r="D98" i="272" s="1"/>
  <c r="C95" i="272"/>
  <c r="C98" i="272" s="1"/>
  <c r="B95" i="272"/>
  <c r="E83" i="272"/>
  <c r="E84" i="272" s="1"/>
  <c r="D83" i="272"/>
  <c r="D84" i="272" s="1"/>
  <c r="C83" i="272"/>
  <c r="C84" i="272" s="1"/>
  <c r="B83" i="272"/>
  <c r="B84" i="272" s="1"/>
  <c r="E77" i="272"/>
  <c r="D77" i="272"/>
  <c r="C77" i="272"/>
  <c r="E76" i="272"/>
  <c r="D76" i="272"/>
  <c r="C76" i="272"/>
  <c r="E75" i="272"/>
  <c r="E78" i="272" s="1"/>
  <c r="D75" i="272"/>
  <c r="D78" i="272" s="1"/>
  <c r="C75" i="272"/>
  <c r="C78" i="272" s="1"/>
  <c r="B75" i="272"/>
  <c r="E63" i="272"/>
  <c r="D63" i="272"/>
  <c r="C63" i="272"/>
  <c r="B61" i="272"/>
  <c r="B63" i="272" s="1"/>
  <c r="B54" i="272"/>
  <c r="E42" i="272"/>
  <c r="E43" i="272" s="1"/>
  <c r="D42" i="272"/>
  <c r="D43" i="272" s="1"/>
  <c r="C42" i="272"/>
  <c r="C43" i="272" s="1"/>
  <c r="B42" i="272"/>
  <c r="B43" i="272" s="1"/>
  <c r="E31" i="272"/>
  <c r="E30" i="272"/>
  <c r="D30" i="272"/>
  <c r="C30" i="272"/>
  <c r="E29" i="272"/>
  <c r="D29" i="272"/>
  <c r="C29" i="272"/>
  <c r="E28" i="272"/>
  <c r="D28" i="272"/>
  <c r="D31" i="272" s="1"/>
  <c r="C28" i="272"/>
  <c r="C31" i="272" s="1"/>
  <c r="B28" i="272"/>
  <c r="E406" i="271"/>
  <c r="D406" i="271"/>
  <c r="C406" i="271"/>
  <c r="B406" i="271"/>
  <c r="E405" i="271"/>
  <c r="D405" i="271"/>
  <c r="C405" i="271"/>
  <c r="B405" i="271"/>
  <c r="E404" i="271"/>
  <c r="D404" i="271"/>
  <c r="C404" i="271"/>
  <c r="B404" i="271"/>
  <c r="E403" i="271"/>
  <c r="D403" i="271"/>
  <c r="C403" i="271"/>
  <c r="C402" i="271" s="1"/>
  <c r="B403" i="271"/>
  <c r="E402" i="271"/>
  <c r="D402" i="271"/>
  <c r="B402" i="271"/>
  <c r="E401" i="271"/>
  <c r="D401" i="271"/>
  <c r="C401" i="271"/>
  <c r="B401" i="271"/>
  <c r="E400" i="271"/>
  <c r="D400" i="271"/>
  <c r="C400" i="271"/>
  <c r="B400" i="271"/>
  <c r="E399" i="271"/>
  <c r="D399" i="271"/>
  <c r="C399" i="271"/>
  <c r="B399" i="271"/>
  <c r="E398" i="271"/>
  <c r="D398" i="271"/>
  <c r="C398" i="271"/>
  <c r="C397" i="271" s="1"/>
  <c r="B398" i="271"/>
  <c r="B397" i="271" s="1"/>
  <c r="E397" i="271"/>
  <c r="D397" i="271"/>
  <c r="E396" i="271"/>
  <c r="D396" i="271"/>
  <c r="C396" i="271"/>
  <c r="B396" i="271"/>
  <c r="E395" i="271"/>
  <c r="D395" i="271"/>
  <c r="C395" i="271"/>
  <c r="B395" i="271"/>
  <c r="E394" i="271"/>
  <c r="D394" i="271"/>
  <c r="C394" i="271"/>
  <c r="B394" i="271"/>
  <c r="E393" i="271"/>
  <c r="D393" i="271"/>
  <c r="C393" i="271"/>
  <c r="B393" i="271"/>
  <c r="B391" i="271" s="1"/>
  <c r="E392" i="271"/>
  <c r="D392" i="271"/>
  <c r="C392" i="271"/>
  <c r="B392" i="271"/>
  <c r="E391" i="271"/>
  <c r="D391" i="271"/>
  <c r="C391" i="271"/>
  <c r="E390" i="271"/>
  <c r="D390" i="271"/>
  <c r="C390" i="271"/>
  <c r="B390" i="271"/>
  <c r="E389" i="271"/>
  <c r="D389" i="271"/>
  <c r="C389" i="271"/>
  <c r="C388" i="271" s="1"/>
  <c r="B389" i="271"/>
  <c r="B388" i="271" s="1"/>
  <c r="E388" i="271"/>
  <c r="D388" i="271"/>
  <c r="E387" i="271"/>
  <c r="D387" i="271"/>
  <c r="C387" i="271"/>
  <c r="B387" i="271"/>
  <c r="E386" i="271"/>
  <c r="D386" i="271"/>
  <c r="C386" i="271"/>
  <c r="C385" i="271" s="1"/>
  <c r="B386" i="271"/>
  <c r="B385" i="271" s="1"/>
  <c r="E385" i="271"/>
  <c r="D385" i="271"/>
  <c r="E384" i="271"/>
  <c r="D384" i="271"/>
  <c r="C384" i="271"/>
  <c r="B384" i="271"/>
  <c r="E383" i="271"/>
  <c r="D383" i="271"/>
  <c r="C383" i="271"/>
  <c r="C382" i="271" s="1"/>
  <c r="B383" i="271"/>
  <c r="E382" i="271"/>
  <c r="D382" i="271"/>
  <c r="B382" i="271"/>
  <c r="E381" i="271"/>
  <c r="D381" i="271"/>
  <c r="C381" i="271"/>
  <c r="B381" i="271"/>
  <c r="B379" i="271" s="1"/>
  <c r="E380" i="271"/>
  <c r="D380" i="271"/>
  <c r="C380" i="271"/>
  <c r="B380" i="271"/>
  <c r="E379" i="271"/>
  <c r="D379" i="271"/>
  <c r="C379" i="271"/>
  <c r="E378" i="271"/>
  <c r="D378" i="271"/>
  <c r="C378" i="271"/>
  <c r="B378" i="271"/>
  <c r="E377" i="271"/>
  <c r="D377" i="271"/>
  <c r="C377" i="271"/>
  <c r="B377" i="271"/>
  <c r="E376" i="271"/>
  <c r="D376" i="271"/>
  <c r="C376" i="271"/>
  <c r="B376" i="271"/>
  <c r="E375" i="271"/>
  <c r="D375" i="271"/>
  <c r="E365" i="271"/>
  <c r="D365" i="271"/>
  <c r="C365" i="271"/>
  <c r="B365" i="271"/>
  <c r="E360" i="271"/>
  <c r="E370" i="271" s="1"/>
  <c r="E352" i="271" s="1"/>
  <c r="E353" i="271" s="1"/>
  <c r="D360" i="271"/>
  <c r="D370" i="271" s="1"/>
  <c r="D352" i="271" s="1"/>
  <c r="E355" i="271" s="1"/>
  <c r="C360" i="271"/>
  <c r="C370" i="271" s="1"/>
  <c r="C352" i="271" s="1"/>
  <c r="B360" i="271"/>
  <c r="B370" i="271" s="1"/>
  <c r="B352" i="271" s="1"/>
  <c r="B353" i="271" s="1"/>
  <c r="E354" i="271"/>
  <c r="D354" i="271"/>
  <c r="C354" i="271"/>
  <c r="C344" i="271"/>
  <c r="C326" i="271" s="1"/>
  <c r="E339" i="271"/>
  <c r="D339" i="271"/>
  <c r="D276" i="271" s="1"/>
  <c r="C339" i="271"/>
  <c r="C276" i="271" s="1"/>
  <c r="B339" i="271"/>
  <c r="E334" i="271"/>
  <c r="E344" i="271" s="1"/>
  <c r="E326" i="271" s="1"/>
  <c r="D334" i="271"/>
  <c r="D344" i="271" s="1"/>
  <c r="C334" i="271"/>
  <c r="B334" i="271"/>
  <c r="B344" i="271" s="1"/>
  <c r="B326" i="271" s="1"/>
  <c r="B327" i="271" s="1"/>
  <c r="E328" i="271"/>
  <c r="D328" i="271"/>
  <c r="C328" i="271"/>
  <c r="D326" i="271"/>
  <c r="D319" i="271"/>
  <c r="E314" i="271"/>
  <c r="D314" i="271"/>
  <c r="C314" i="271"/>
  <c r="B314" i="271"/>
  <c r="E309" i="271"/>
  <c r="E319" i="271" s="1"/>
  <c r="D309" i="271"/>
  <c r="C309" i="271"/>
  <c r="C319" i="271" s="1"/>
  <c r="B309" i="271"/>
  <c r="B319" i="271" s="1"/>
  <c r="D305" i="271"/>
  <c r="E304" i="271"/>
  <c r="D304" i="271"/>
  <c r="C304" i="271"/>
  <c r="E303" i="271"/>
  <c r="D303" i="271"/>
  <c r="C303" i="271"/>
  <c r="E302" i="271"/>
  <c r="E305" i="271" s="1"/>
  <c r="D302" i="271"/>
  <c r="C302" i="271"/>
  <c r="B302" i="271"/>
  <c r="C305" i="271" s="1"/>
  <c r="E289" i="271"/>
  <c r="D289" i="271"/>
  <c r="C289" i="271"/>
  <c r="B289" i="271"/>
  <c r="E284" i="271"/>
  <c r="E294" i="271" s="1"/>
  <c r="D284" i="271"/>
  <c r="D294" i="271" s="1"/>
  <c r="C284" i="271"/>
  <c r="C294" i="271" s="1"/>
  <c r="B284" i="271"/>
  <c r="B294" i="271" s="1"/>
  <c r="E278" i="271"/>
  <c r="D278" i="271"/>
  <c r="C278" i="271"/>
  <c r="E276" i="271"/>
  <c r="E277" i="271" s="1"/>
  <c r="B276" i="271"/>
  <c r="B277" i="271" s="1"/>
  <c r="E260" i="271"/>
  <c r="D260" i="271"/>
  <c r="C260" i="271"/>
  <c r="B260" i="271"/>
  <c r="E255" i="271"/>
  <c r="E265" i="271" s="1"/>
  <c r="D255" i="271"/>
  <c r="D265" i="271" s="1"/>
  <c r="C255" i="271"/>
  <c r="C265" i="271" s="1"/>
  <c r="B255" i="271"/>
  <c r="B265" i="271" s="1"/>
  <c r="E250" i="271"/>
  <c r="D250" i="271"/>
  <c r="C250" i="271"/>
  <c r="E249" i="271"/>
  <c r="D249" i="271"/>
  <c r="C249" i="271"/>
  <c r="E248" i="271"/>
  <c r="E251" i="271" s="1"/>
  <c r="D248" i="271"/>
  <c r="D251" i="271" s="1"/>
  <c r="C248" i="271"/>
  <c r="C251" i="271" s="1"/>
  <c r="B248" i="271"/>
  <c r="C238" i="271"/>
  <c r="C220" i="271" s="1"/>
  <c r="E233" i="271"/>
  <c r="D233" i="271"/>
  <c r="C233" i="271"/>
  <c r="B233" i="271"/>
  <c r="E228" i="271"/>
  <c r="E238" i="271" s="1"/>
  <c r="E220" i="271" s="1"/>
  <c r="D228" i="271"/>
  <c r="D238" i="271" s="1"/>
  <c r="C228" i="271"/>
  <c r="B228" i="271"/>
  <c r="B238" i="271" s="1"/>
  <c r="B220" i="271" s="1"/>
  <c r="B221" i="271" s="1"/>
  <c r="E222" i="271"/>
  <c r="D222" i="271"/>
  <c r="C222" i="271"/>
  <c r="D221" i="271"/>
  <c r="D220" i="271"/>
  <c r="E207" i="271"/>
  <c r="D207" i="271"/>
  <c r="C207" i="271"/>
  <c r="B207" i="271"/>
  <c r="E202" i="271"/>
  <c r="E212" i="271" s="1"/>
  <c r="E194" i="271" s="1"/>
  <c r="D202" i="271"/>
  <c r="D212" i="271" s="1"/>
  <c r="D194" i="271" s="1"/>
  <c r="C202" i="271"/>
  <c r="C212" i="271" s="1"/>
  <c r="C194" i="271" s="1"/>
  <c r="C195" i="271" s="1"/>
  <c r="C198" i="271" s="1"/>
  <c r="B202" i="271"/>
  <c r="B212" i="271" s="1"/>
  <c r="B194" i="271" s="1"/>
  <c r="B195" i="271" s="1"/>
  <c r="C197" i="271"/>
  <c r="E196" i="271"/>
  <c r="D196" i="271"/>
  <c r="C196" i="271"/>
  <c r="E181" i="271"/>
  <c r="D181" i="271"/>
  <c r="C181" i="271"/>
  <c r="B181" i="271"/>
  <c r="E176" i="271"/>
  <c r="E186" i="271" s="1"/>
  <c r="E168" i="271" s="1"/>
  <c r="D176" i="271"/>
  <c r="D186" i="271" s="1"/>
  <c r="D168" i="271" s="1"/>
  <c r="D169" i="271" s="1"/>
  <c r="C176" i="271"/>
  <c r="C186" i="271" s="1"/>
  <c r="C168" i="271" s="1"/>
  <c r="B176" i="271"/>
  <c r="B186" i="271" s="1"/>
  <c r="E170" i="271"/>
  <c r="D170" i="271"/>
  <c r="C170" i="271"/>
  <c r="B169" i="271"/>
  <c r="B168" i="271"/>
  <c r="B160" i="271"/>
  <c r="B142" i="271" s="1"/>
  <c r="B143" i="271" s="1"/>
  <c r="C156" i="271"/>
  <c r="E155" i="271"/>
  <c r="D155" i="271"/>
  <c r="C155" i="271"/>
  <c r="B155" i="271"/>
  <c r="E150" i="271"/>
  <c r="E160" i="271" s="1"/>
  <c r="E142" i="271" s="1"/>
  <c r="D150" i="271"/>
  <c r="D160" i="271" s="1"/>
  <c r="C150" i="271"/>
  <c r="C160" i="271" s="1"/>
  <c r="C142" i="271" s="1"/>
  <c r="B150" i="271"/>
  <c r="E144" i="271"/>
  <c r="D144" i="271"/>
  <c r="C144" i="271"/>
  <c r="D143" i="271"/>
  <c r="D142" i="271"/>
  <c r="E131" i="271"/>
  <c r="D131" i="271"/>
  <c r="D102" i="271" s="1"/>
  <c r="D103" i="271" s="1"/>
  <c r="D106" i="271" s="1"/>
  <c r="C131" i="271"/>
  <c r="C132" i="271" s="1"/>
  <c r="B131" i="271"/>
  <c r="E104" i="271"/>
  <c r="D104" i="271"/>
  <c r="C104" i="271"/>
  <c r="B103" i="271"/>
  <c r="E102" i="271"/>
  <c r="E103" i="271" s="1"/>
  <c r="E106" i="271" s="1"/>
  <c r="C102" i="271"/>
  <c r="C103" i="271" s="1"/>
  <c r="B102" i="271"/>
  <c r="C105" i="271" s="1"/>
  <c r="E79" i="271"/>
  <c r="E94" i="271" s="1"/>
  <c r="D79" i="271"/>
  <c r="D94" i="271" s="1"/>
  <c r="C79" i="271"/>
  <c r="C94" i="271" s="1"/>
  <c r="B79" i="271"/>
  <c r="B94" i="271" s="1"/>
  <c r="E67" i="271"/>
  <c r="D67" i="271"/>
  <c r="C67" i="271"/>
  <c r="C65" i="271"/>
  <c r="E51" i="271"/>
  <c r="E57" i="271" s="1"/>
  <c r="D51" i="271"/>
  <c r="D57" i="271" s="1"/>
  <c r="C51" i="271"/>
  <c r="C57" i="271" s="1"/>
  <c r="B51" i="271"/>
  <c r="E42" i="271"/>
  <c r="D42" i="271"/>
  <c r="C42" i="271"/>
  <c r="B42" i="271"/>
  <c r="B57" i="271" s="1"/>
  <c r="E39" i="271"/>
  <c r="D39" i="271"/>
  <c r="C39" i="271"/>
  <c r="B39" i="271"/>
  <c r="E36" i="271"/>
  <c r="D36" i="271"/>
  <c r="C36" i="271"/>
  <c r="B36" i="271"/>
  <c r="E30" i="271"/>
  <c r="D30" i="271"/>
  <c r="C30" i="271"/>
  <c r="D28" i="271"/>
  <c r="B113" i="280" l="1"/>
  <c r="C115" i="280"/>
  <c r="D93" i="280"/>
  <c r="D96" i="280" s="1"/>
  <c r="D95" i="280"/>
  <c r="C116" i="280"/>
  <c r="E93" i="280"/>
  <c r="B61" i="280"/>
  <c r="B32" i="278"/>
  <c r="B113" i="278"/>
  <c r="B137" i="278" s="1"/>
  <c r="B64" i="278"/>
  <c r="C119" i="278"/>
  <c r="D32" i="278"/>
  <c r="D35" i="278" s="1"/>
  <c r="E113" i="278"/>
  <c r="E114" i="278"/>
  <c r="C32" i="278"/>
  <c r="C35" i="278" s="1"/>
  <c r="D121" i="278"/>
  <c r="E123" i="278"/>
  <c r="D129" i="278"/>
  <c r="C34" i="278"/>
  <c r="D137" i="278"/>
  <c r="C114" i="278"/>
  <c r="D115" i="278" s="1"/>
  <c r="D180" i="277"/>
  <c r="D28" i="277"/>
  <c r="D30" i="277"/>
  <c r="E180" i="277"/>
  <c r="E28" i="277"/>
  <c r="E30" i="277"/>
  <c r="B28" i="277"/>
  <c r="B177" i="277"/>
  <c r="B180" i="277"/>
  <c r="C28" i="277"/>
  <c r="C177" i="277"/>
  <c r="B181" i="277"/>
  <c r="C145" i="277"/>
  <c r="C209" i="277" s="1"/>
  <c r="C208" i="277" s="1"/>
  <c r="D177" i="277"/>
  <c r="E177" i="277"/>
  <c r="C160" i="276"/>
  <c r="C184" i="276" s="1"/>
  <c r="B179" i="276"/>
  <c r="B161" i="276" s="1"/>
  <c r="B184" i="276" s="1"/>
  <c r="D347" i="275"/>
  <c r="D221" i="275"/>
  <c r="E303" i="275"/>
  <c r="E301" i="275"/>
  <c r="E304" i="275" s="1"/>
  <c r="D198" i="275"/>
  <c r="D196" i="275"/>
  <c r="D199" i="275" s="1"/>
  <c r="C60" i="275"/>
  <c r="C30" i="275"/>
  <c r="C71" i="275"/>
  <c r="D68" i="275"/>
  <c r="D71" i="275" s="1"/>
  <c r="D70" i="275"/>
  <c r="C148" i="275"/>
  <c r="C146" i="275"/>
  <c r="C149" i="275" s="1"/>
  <c r="E198" i="275"/>
  <c r="E196" i="275"/>
  <c r="E199" i="275" s="1"/>
  <c r="B221" i="275"/>
  <c r="B347" i="275"/>
  <c r="E251" i="275"/>
  <c r="E254" i="275" s="1"/>
  <c r="E253" i="275"/>
  <c r="C301" i="275"/>
  <c r="C304" i="275" s="1"/>
  <c r="C303" i="275"/>
  <c r="C253" i="275"/>
  <c r="D253" i="275"/>
  <c r="C251" i="275"/>
  <c r="C254" i="275" s="1"/>
  <c r="D329" i="275"/>
  <c r="D327" i="275"/>
  <c r="E148" i="275"/>
  <c r="E146" i="275"/>
  <c r="C196" i="275"/>
  <c r="C199" i="275" s="1"/>
  <c r="C198" i="275"/>
  <c r="B30" i="275"/>
  <c r="B31" i="275" s="1"/>
  <c r="C171" i="275"/>
  <c r="C173" i="275"/>
  <c r="D173" i="275"/>
  <c r="E221" i="275"/>
  <c r="C329" i="275"/>
  <c r="C327" i="275"/>
  <c r="C330" i="275" s="1"/>
  <c r="D30" i="275"/>
  <c r="C105" i="275"/>
  <c r="C108" i="275" s="1"/>
  <c r="C107" i="275"/>
  <c r="D148" i="275"/>
  <c r="D146" i="275"/>
  <c r="D149" i="275" s="1"/>
  <c r="C221" i="275"/>
  <c r="C347" i="275"/>
  <c r="D254" i="275"/>
  <c r="D303" i="275"/>
  <c r="D301" i="275"/>
  <c r="D304" i="275" s="1"/>
  <c r="E329" i="275"/>
  <c r="E327" i="275"/>
  <c r="E68" i="275"/>
  <c r="D97" i="275"/>
  <c r="E105" i="275"/>
  <c r="E108" i="275" s="1"/>
  <c r="C366" i="275"/>
  <c r="E59" i="275"/>
  <c r="C134" i="275"/>
  <c r="D107" i="275"/>
  <c r="D366" i="275"/>
  <c r="E224" i="274"/>
  <c r="E349" i="274" s="1"/>
  <c r="C74" i="274"/>
  <c r="D71" i="274"/>
  <c r="D74" i="274" s="1"/>
  <c r="D73" i="274"/>
  <c r="B350" i="274"/>
  <c r="B382" i="274" s="1"/>
  <c r="B224" i="274"/>
  <c r="B349" i="274" s="1"/>
  <c r="E199" i="274"/>
  <c r="E201" i="274"/>
  <c r="E73" i="274"/>
  <c r="C108" i="274"/>
  <c r="C111" i="274" s="1"/>
  <c r="C110" i="274"/>
  <c r="C201" i="274"/>
  <c r="C199" i="274"/>
  <c r="C202" i="274" s="1"/>
  <c r="C350" i="274"/>
  <c r="C382" i="274" s="1"/>
  <c r="C224" i="274"/>
  <c r="C349" i="274" s="1"/>
  <c r="D201" i="274"/>
  <c r="D199" i="274"/>
  <c r="D202" i="274" s="1"/>
  <c r="D350" i="274"/>
  <c r="D382" i="274" s="1"/>
  <c r="D224" i="274"/>
  <c r="D349" i="274" s="1"/>
  <c r="E71" i="274"/>
  <c r="C137" i="274"/>
  <c r="E108" i="274"/>
  <c r="E111" i="274" s="1"/>
  <c r="E62" i="274"/>
  <c r="E63" i="274" s="1"/>
  <c r="D110" i="274"/>
  <c r="D369" i="274"/>
  <c r="D100" i="274"/>
  <c r="D99" i="273"/>
  <c r="D97" i="273"/>
  <c r="D100" i="273" s="1"/>
  <c r="D186" i="273"/>
  <c r="D72" i="273"/>
  <c r="E74" i="273"/>
  <c r="E72" i="273"/>
  <c r="E75" i="273" s="1"/>
  <c r="E99" i="273"/>
  <c r="E156" i="273"/>
  <c r="B186" i="273"/>
  <c r="B187" i="273" s="1"/>
  <c r="E186" i="273"/>
  <c r="D128" i="273"/>
  <c r="C127" i="273"/>
  <c r="C125" i="273"/>
  <c r="C128" i="273" s="1"/>
  <c r="D154" i="273"/>
  <c r="D157" i="273" s="1"/>
  <c r="D156" i="273"/>
  <c r="B260" i="273"/>
  <c r="B230" i="273"/>
  <c r="B231" i="273" s="1"/>
  <c r="D349" i="273"/>
  <c r="D348" i="273" s="1"/>
  <c r="D57" i="273"/>
  <c r="D60" i="273" s="1"/>
  <c r="E125" i="273"/>
  <c r="E128" i="273" s="1"/>
  <c r="E127" i="273"/>
  <c r="E154" i="273"/>
  <c r="E157" i="273" s="1"/>
  <c r="B154" i="273"/>
  <c r="C156" i="273"/>
  <c r="E259" i="273"/>
  <c r="B297" i="273"/>
  <c r="B267" i="273"/>
  <c r="B268" i="273" s="1"/>
  <c r="E329" i="273"/>
  <c r="E356" i="273"/>
  <c r="E31" i="273"/>
  <c r="E100" i="273"/>
  <c r="C157" i="273"/>
  <c r="E267" i="273"/>
  <c r="C186" i="273"/>
  <c r="C216" i="273" s="1"/>
  <c r="C60" i="273"/>
  <c r="C72" i="273"/>
  <c r="C75" i="273" s="1"/>
  <c r="C74" i="273"/>
  <c r="C99" i="273"/>
  <c r="C230" i="273"/>
  <c r="D297" i="273"/>
  <c r="D267" i="273"/>
  <c r="B329" i="273"/>
  <c r="B361" i="273" s="1"/>
  <c r="B309" i="273"/>
  <c r="B328" i="273"/>
  <c r="C309" i="273"/>
  <c r="B356" i="273"/>
  <c r="D259" i="273"/>
  <c r="D329" i="273" s="1"/>
  <c r="C281" i="273"/>
  <c r="C296" i="273" s="1"/>
  <c r="D309" i="273"/>
  <c r="D312" i="273" s="1"/>
  <c r="E309" i="273"/>
  <c r="E312" i="273" s="1"/>
  <c r="D119" i="272"/>
  <c r="E121" i="272"/>
  <c r="C116" i="272"/>
  <c r="D116" i="272"/>
  <c r="E116" i="272"/>
  <c r="B28" i="271"/>
  <c r="B29" i="271" s="1"/>
  <c r="B374" i="271"/>
  <c r="B58" i="271"/>
  <c r="C374" i="271"/>
  <c r="C28" i="271"/>
  <c r="D195" i="271"/>
  <c r="D198" i="271" s="1"/>
  <c r="D197" i="271"/>
  <c r="C355" i="271"/>
  <c r="C353" i="271"/>
  <c r="C356" i="271" s="1"/>
  <c r="E169" i="271"/>
  <c r="E172" i="271" s="1"/>
  <c r="E171" i="271"/>
  <c r="E197" i="271"/>
  <c r="E195" i="271"/>
  <c r="B375" i="271"/>
  <c r="B407" i="271" s="1"/>
  <c r="B95" i="271"/>
  <c r="B65" i="271"/>
  <c r="B66" i="271" s="1"/>
  <c r="E65" i="271"/>
  <c r="E95" i="271"/>
  <c r="D31" i="271"/>
  <c r="C327" i="271"/>
  <c r="C330" i="271" s="1"/>
  <c r="C329" i="271"/>
  <c r="C68" i="271"/>
  <c r="E132" i="271"/>
  <c r="C279" i="271"/>
  <c r="C277" i="271"/>
  <c r="C280" i="271" s="1"/>
  <c r="C375" i="271"/>
  <c r="D29" i="271"/>
  <c r="D374" i="271"/>
  <c r="D407" i="271" s="1"/>
  <c r="D58" i="271"/>
  <c r="B132" i="271"/>
  <c r="D132" i="271"/>
  <c r="C143" i="271"/>
  <c r="C146" i="271" s="1"/>
  <c r="C145" i="271"/>
  <c r="D329" i="271"/>
  <c r="E279" i="271"/>
  <c r="D277" i="271"/>
  <c r="D65" i="271"/>
  <c r="E105" i="271"/>
  <c r="E145" i="271"/>
  <c r="E143" i="271"/>
  <c r="E146" i="271" s="1"/>
  <c r="D171" i="271"/>
  <c r="E223" i="271"/>
  <c r="E221" i="271"/>
  <c r="E224" i="271" s="1"/>
  <c r="C221" i="271"/>
  <c r="C224" i="271" s="1"/>
  <c r="C223" i="271"/>
  <c r="D355" i="271"/>
  <c r="D353" i="271"/>
  <c r="D356" i="271" s="1"/>
  <c r="E374" i="271"/>
  <c r="E407" i="271" s="1"/>
  <c r="E58" i="271"/>
  <c r="E28" i="271"/>
  <c r="C66" i="271"/>
  <c r="C69" i="271" s="1"/>
  <c r="C95" i="271"/>
  <c r="C106" i="271"/>
  <c r="D105" i="271"/>
  <c r="D145" i="271"/>
  <c r="C171" i="271"/>
  <c r="C169" i="271"/>
  <c r="C172" i="271" s="1"/>
  <c r="D223" i="271"/>
  <c r="D279" i="271"/>
  <c r="D327" i="271"/>
  <c r="E329" i="271"/>
  <c r="E327" i="271"/>
  <c r="E96" i="280" l="1"/>
  <c r="E137" i="278"/>
  <c r="E115" i="278"/>
  <c r="C115" i="278"/>
  <c r="C137" i="278"/>
  <c r="E35" i="278"/>
  <c r="C31" i="277"/>
  <c r="D31" i="277"/>
  <c r="E31" i="277"/>
  <c r="C222" i="275"/>
  <c r="C224" i="275"/>
  <c r="C346" i="275"/>
  <c r="C379" i="275" s="1"/>
  <c r="E30" i="275"/>
  <c r="E71" i="275"/>
  <c r="D31" i="275"/>
  <c r="D33" i="275"/>
  <c r="E224" i="275"/>
  <c r="E222" i="275"/>
  <c r="E225" i="275" s="1"/>
  <c r="C174" i="275"/>
  <c r="D174" i="275"/>
  <c r="D224" i="275"/>
  <c r="D346" i="275"/>
  <c r="D379" i="275" s="1"/>
  <c r="D222" i="275"/>
  <c r="D225" i="275" s="1"/>
  <c r="D330" i="275"/>
  <c r="E330" i="275"/>
  <c r="D60" i="275"/>
  <c r="E347" i="275"/>
  <c r="B60" i="275"/>
  <c r="E149" i="275"/>
  <c r="B222" i="275"/>
  <c r="B346" i="275"/>
  <c r="B379" i="275" s="1"/>
  <c r="C33" i="275"/>
  <c r="C31" i="275"/>
  <c r="C34" i="275" s="1"/>
  <c r="D108" i="275"/>
  <c r="E74" i="274"/>
  <c r="D111" i="274"/>
  <c r="E202" i="274"/>
  <c r="E350" i="274"/>
  <c r="E382" i="274" s="1"/>
  <c r="E268" i="273"/>
  <c r="E270" i="273"/>
  <c r="E32" i="273"/>
  <c r="E189" i="273"/>
  <c r="E187" i="273"/>
  <c r="E190" i="273" s="1"/>
  <c r="D189" i="273"/>
  <c r="D187" i="273"/>
  <c r="C312" i="273"/>
  <c r="D268" i="273"/>
  <c r="E297" i="273"/>
  <c r="E61" i="273"/>
  <c r="D31" i="273"/>
  <c r="B216" i="273"/>
  <c r="D216" i="273"/>
  <c r="C231" i="273"/>
  <c r="C234" i="273" s="1"/>
  <c r="C233" i="273"/>
  <c r="C187" i="273"/>
  <c r="C190" i="273" s="1"/>
  <c r="C189" i="273"/>
  <c r="C61" i="273"/>
  <c r="C31" i="273"/>
  <c r="C297" i="273"/>
  <c r="C267" i="273"/>
  <c r="D230" i="273"/>
  <c r="C260" i="273"/>
  <c r="C329" i="273"/>
  <c r="E230" i="273"/>
  <c r="E216" i="273"/>
  <c r="D75" i="273"/>
  <c r="C136" i="272"/>
  <c r="C117" i="272"/>
  <c r="D136" i="272"/>
  <c r="D117" i="272"/>
  <c r="E136" i="272"/>
  <c r="E117" i="272"/>
  <c r="D330" i="271"/>
  <c r="D224" i="271"/>
  <c r="C407" i="271"/>
  <c r="D172" i="271"/>
  <c r="E66" i="271"/>
  <c r="E68" i="271"/>
  <c r="E198" i="271"/>
  <c r="C31" i="271"/>
  <c r="C29" i="271"/>
  <c r="C32" i="271" s="1"/>
  <c r="D66" i="271"/>
  <c r="D69" i="271" s="1"/>
  <c r="D68" i="271"/>
  <c r="D280" i="271"/>
  <c r="E280" i="271"/>
  <c r="D95" i="271"/>
  <c r="D32" i="271"/>
  <c r="E330" i="271"/>
  <c r="E29" i="271"/>
  <c r="E32" i="271" s="1"/>
  <c r="E31" i="271"/>
  <c r="E356" i="271"/>
  <c r="D146" i="271"/>
  <c r="C58" i="271"/>
  <c r="D34" i="275" l="1"/>
  <c r="E31" i="275"/>
  <c r="E34" i="275" s="1"/>
  <c r="E33" i="275"/>
  <c r="E346" i="275"/>
  <c r="E379" i="275" s="1"/>
  <c r="E60" i="275"/>
  <c r="C225" i="275"/>
  <c r="D34" i="273"/>
  <c r="D32" i="273"/>
  <c r="E34" i="273"/>
  <c r="C361" i="273"/>
  <c r="C270" i="273"/>
  <c r="C268" i="273"/>
  <c r="C271" i="273" s="1"/>
  <c r="C328" i="273"/>
  <c r="D61" i="273"/>
  <c r="D270" i="273"/>
  <c r="D271" i="273"/>
  <c r="E271" i="273"/>
  <c r="D231" i="273"/>
  <c r="D234" i="273" s="1"/>
  <c r="D233" i="273"/>
  <c r="D328" i="273"/>
  <c r="D361" i="273" s="1"/>
  <c r="E233" i="273"/>
  <c r="E231" i="273"/>
  <c r="E260" i="273"/>
  <c r="D260" i="273"/>
  <c r="C32" i="273"/>
  <c r="C35" i="273" s="1"/>
  <c r="C34" i="273"/>
  <c r="E328" i="273"/>
  <c r="E361" i="273" s="1"/>
  <c r="D190" i="273"/>
  <c r="E35" i="273"/>
  <c r="E69" i="271"/>
  <c r="E234" i="273" l="1"/>
  <c r="D35" i="273"/>
  <c r="E155" i="266" l="1"/>
  <c r="E156" i="266" s="1"/>
  <c r="D155" i="266"/>
  <c r="C155" i="266"/>
  <c r="D156" i="266" s="1"/>
  <c r="B155" i="266"/>
  <c r="E154" i="266"/>
  <c r="E153" i="266"/>
  <c r="D153" i="266"/>
  <c r="D154" i="266" s="1"/>
  <c r="C153" i="266"/>
  <c r="B153" i="266"/>
  <c r="C154" i="266" s="1"/>
  <c r="E151" i="266"/>
  <c r="E152" i="266" s="1"/>
  <c r="D151" i="266"/>
  <c r="C151" i="266"/>
  <c r="C152" i="266" s="1"/>
  <c r="B151" i="266"/>
  <c r="E149" i="266"/>
  <c r="D149" i="266"/>
  <c r="E150" i="266" s="1"/>
  <c r="C149" i="266"/>
  <c r="B149" i="266"/>
  <c r="C150" i="266" s="1"/>
  <c r="E147" i="266"/>
  <c r="E148" i="266" s="1"/>
  <c r="D147" i="266"/>
  <c r="C147" i="266"/>
  <c r="D148" i="266" s="1"/>
  <c r="B147" i="266"/>
  <c r="E145" i="266"/>
  <c r="D145" i="266"/>
  <c r="D146" i="266" s="1"/>
  <c r="C145" i="266"/>
  <c r="B145" i="266"/>
  <c r="C146" i="266" s="1"/>
  <c r="E143" i="266"/>
  <c r="E144" i="266" s="1"/>
  <c r="D143" i="266"/>
  <c r="C143" i="266"/>
  <c r="C144" i="266" s="1"/>
  <c r="B143" i="266"/>
  <c r="C142" i="266"/>
  <c r="E141" i="266"/>
  <c r="D141" i="266"/>
  <c r="E142" i="266" s="1"/>
  <c r="C141" i="266"/>
  <c r="B141" i="266"/>
  <c r="E139" i="266"/>
  <c r="E140" i="266" s="1"/>
  <c r="D139" i="266"/>
  <c r="C139" i="266"/>
  <c r="D140" i="266" s="1"/>
  <c r="B139" i="266"/>
  <c r="E136" i="266"/>
  <c r="D136" i="266"/>
  <c r="C136" i="266"/>
  <c r="B136" i="266"/>
  <c r="E131" i="266"/>
  <c r="D131" i="266"/>
  <c r="C131" i="266"/>
  <c r="B131" i="266"/>
  <c r="D125" i="266"/>
  <c r="E124" i="266"/>
  <c r="D124" i="266"/>
  <c r="C124" i="266"/>
  <c r="E123" i="266"/>
  <c r="D123" i="266"/>
  <c r="C123" i="266"/>
  <c r="E122" i="266"/>
  <c r="E125" i="266" s="1"/>
  <c r="D122" i="266"/>
  <c r="C122" i="266"/>
  <c r="C125" i="266" s="1"/>
  <c r="B122" i="266"/>
  <c r="E109" i="266"/>
  <c r="D109" i="266"/>
  <c r="C109" i="266"/>
  <c r="B109" i="266"/>
  <c r="E103" i="266"/>
  <c r="E102" i="266"/>
  <c r="D102" i="266"/>
  <c r="C102" i="266"/>
  <c r="E101" i="266"/>
  <c r="D101" i="266"/>
  <c r="C101" i="266"/>
  <c r="E100" i="266"/>
  <c r="D100" i="266"/>
  <c r="D103" i="266" s="1"/>
  <c r="C100" i="266"/>
  <c r="B100" i="266"/>
  <c r="C103" i="266" s="1"/>
  <c r="E87" i="266"/>
  <c r="D87" i="266"/>
  <c r="C87" i="266"/>
  <c r="B87" i="266"/>
  <c r="E80" i="266"/>
  <c r="D80" i="266"/>
  <c r="C80" i="266"/>
  <c r="E79" i="266"/>
  <c r="D79" i="266"/>
  <c r="C79" i="266"/>
  <c r="E78" i="266"/>
  <c r="E81" i="266" s="1"/>
  <c r="D78" i="266"/>
  <c r="C78" i="266"/>
  <c r="D81" i="266" s="1"/>
  <c r="B78" i="266"/>
  <c r="E65" i="266"/>
  <c r="D65" i="266"/>
  <c r="C65" i="266"/>
  <c r="B65" i="266"/>
  <c r="C59" i="266"/>
  <c r="E58" i="266"/>
  <c r="D58" i="266"/>
  <c r="C58" i="266"/>
  <c r="E57" i="266"/>
  <c r="D57" i="266"/>
  <c r="C57" i="266"/>
  <c r="E56" i="266"/>
  <c r="D56" i="266"/>
  <c r="E59" i="266" s="1"/>
  <c r="C56" i="266"/>
  <c r="B56" i="266"/>
  <c r="E44" i="266"/>
  <c r="E137" i="266" s="1"/>
  <c r="D44" i="266"/>
  <c r="D137" i="266" s="1"/>
  <c r="C44" i="266"/>
  <c r="C137" i="266" s="1"/>
  <c r="B44" i="266"/>
  <c r="B137" i="266" s="1"/>
  <c r="B157" i="266" s="1"/>
  <c r="D33" i="266"/>
  <c r="E32" i="266"/>
  <c r="D32" i="266"/>
  <c r="C32" i="266"/>
  <c r="E31" i="266"/>
  <c r="D31" i="266"/>
  <c r="E30" i="266"/>
  <c r="E33" i="266" s="1"/>
  <c r="D30" i="266"/>
  <c r="C30" i="266"/>
  <c r="B28" i="266"/>
  <c r="C31" i="266" s="1"/>
  <c r="D19" i="266"/>
  <c r="E19" i="266" s="1"/>
  <c r="C19" i="266"/>
  <c r="C16" i="266"/>
  <c r="D16" i="266" s="1"/>
  <c r="E16" i="266" s="1"/>
  <c r="B15" i="266"/>
  <c r="C15" i="266" s="1"/>
  <c r="D15" i="266" s="1"/>
  <c r="E15" i="266" s="1"/>
  <c r="E198" i="265"/>
  <c r="D198" i="265"/>
  <c r="C198" i="265"/>
  <c r="B198" i="265"/>
  <c r="E197" i="265"/>
  <c r="D197" i="265"/>
  <c r="C197" i="265"/>
  <c r="B197" i="265"/>
  <c r="E196" i="265"/>
  <c r="D196" i="265"/>
  <c r="C196" i="265"/>
  <c r="B196" i="265"/>
  <c r="E195" i="265"/>
  <c r="D195" i="265"/>
  <c r="C195" i="265"/>
  <c r="B195" i="265"/>
  <c r="E194" i="265"/>
  <c r="D194" i="265"/>
  <c r="C194" i="265"/>
  <c r="B194" i="265"/>
  <c r="E193" i="265"/>
  <c r="D193" i="265"/>
  <c r="C193" i="265"/>
  <c r="B193" i="265"/>
  <c r="E192" i="265"/>
  <c r="D192" i="265"/>
  <c r="C192" i="265"/>
  <c r="B192" i="265"/>
  <c r="E191" i="265"/>
  <c r="D191" i="265"/>
  <c r="C191" i="265"/>
  <c r="B191" i="265"/>
  <c r="E190" i="265"/>
  <c r="D190" i="265"/>
  <c r="C190" i="265"/>
  <c r="B190" i="265"/>
  <c r="E189" i="265"/>
  <c r="D189" i="265"/>
  <c r="C189" i="265"/>
  <c r="B189" i="265"/>
  <c r="E188" i="265"/>
  <c r="D188" i="265"/>
  <c r="C188" i="265"/>
  <c r="B188" i="265"/>
  <c r="E187" i="265"/>
  <c r="D187" i="265"/>
  <c r="C187" i="265"/>
  <c r="B187" i="265"/>
  <c r="C186" i="265"/>
  <c r="B186" i="265"/>
  <c r="E185" i="265"/>
  <c r="D185" i="265"/>
  <c r="C185" i="265"/>
  <c r="B185" i="265"/>
  <c r="E184" i="265"/>
  <c r="D184" i="265"/>
  <c r="C184" i="265"/>
  <c r="B184" i="265"/>
  <c r="E183" i="265"/>
  <c r="D183" i="265"/>
  <c r="C183" i="265"/>
  <c r="B183" i="265"/>
  <c r="E182" i="265"/>
  <c r="D182" i="265"/>
  <c r="C182" i="265"/>
  <c r="B182" i="265"/>
  <c r="E181" i="265"/>
  <c r="D181" i="265"/>
  <c r="C181" i="265"/>
  <c r="B181" i="265"/>
  <c r="E180" i="265"/>
  <c r="D180" i="265"/>
  <c r="C180" i="265"/>
  <c r="B180" i="265"/>
  <c r="E179" i="265"/>
  <c r="D179" i="265"/>
  <c r="C179" i="265"/>
  <c r="B179" i="265"/>
  <c r="E178" i="265"/>
  <c r="D178" i="265"/>
  <c r="C178" i="265"/>
  <c r="B178" i="265"/>
  <c r="E177" i="265"/>
  <c r="D177" i="265"/>
  <c r="C177" i="265"/>
  <c r="B177" i="265"/>
  <c r="E176" i="265"/>
  <c r="D176" i="265"/>
  <c r="C176" i="265"/>
  <c r="B176" i="265"/>
  <c r="E175" i="265"/>
  <c r="D175" i="265"/>
  <c r="C175" i="265"/>
  <c r="B175" i="265"/>
  <c r="E174" i="265"/>
  <c r="D174" i="265"/>
  <c r="C174" i="265"/>
  <c r="B174" i="265"/>
  <c r="E173" i="265"/>
  <c r="D173" i="265"/>
  <c r="C173" i="265"/>
  <c r="B173" i="265"/>
  <c r="E172" i="265"/>
  <c r="D172" i="265"/>
  <c r="C172" i="265"/>
  <c r="B172" i="265"/>
  <c r="E171" i="265"/>
  <c r="D171" i="265"/>
  <c r="C171" i="265"/>
  <c r="B171" i="265"/>
  <c r="E170" i="265"/>
  <c r="D170" i="265"/>
  <c r="C170" i="265"/>
  <c r="B170" i="265"/>
  <c r="E169" i="265"/>
  <c r="D169" i="265"/>
  <c r="C169" i="265"/>
  <c r="B169" i="265"/>
  <c r="E168" i="265"/>
  <c r="D168" i="265"/>
  <c r="C168" i="265"/>
  <c r="B168" i="265"/>
  <c r="E160" i="265"/>
  <c r="D160" i="265"/>
  <c r="C160" i="265"/>
  <c r="B160" i="265"/>
  <c r="E159" i="265"/>
  <c r="D159" i="265"/>
  <c r="C159" i="265"/>
  <c r="B159" i="265"/>
  <c r="E154" i="265"/>
  <c r="E164" i="265" s="1"/>
  <c r="D154" i="265"/>
  <c r="D164" i="265" s="1"/>
  <c r="C154" i="265"/>
  <c r="C164" i="265" s="1"/>
  <c r="B154" i="265"/>
  <c r="B164" i="265" s="1"/>
  <c r="E145" i="265"/>
  <c r="D145" i="265"/>
  <c r="C145" i="265"/>
  <c r="B145" i="265"/>
  <c r="E140" i="265"/>
  <c r="E150" i="265" s="1"/>
  <c r="D140" i="265"/>
  <c r="D150" i="265" s="1"/>
  <c r="C140" i="265"/>
  <c r="C150" i="265" s="1"/>
  <c r="B140" i="265"/>
  <c r="B150" i="265" s="1"/>
  <c r="E136" i="265"/>
  <c r="E135" i="265"/>
  <c r="D135" i="265"/>
  <c r="C135" i="265"/>
  <c r="E134" i="265"/>
  <c r="D134" i="265"/>
  <c r="C134" i="265"/>
  <c r="E133" i="265"/>
  <c r="D133" i="265"/>
  <c r="D136" i="265" s="1"/>
  <c r="C133" i="265"/>
  <c r="C136" i="265" s="1"/>
  <c r="B133" i="265"/>
  <c r="E120" i="265"/>
  <c r="D120" i="265"/>
  <c r="C120" i="265"/>
  <c r="B120" i="265"/>
  <c r="E115" i="265"/>
  <c r="E125" i="265" s="1"/>
  <c r="D115" i="265"/>
  <c r="D125" i="265" s="1"/>
  <c r="C115" i="265"/>
  <c r="C125" i="265" s="1"/>
  <c r="B115" i="265"/>
  <c r="B125" i="265" s="1"/>
  <c r="E110" i="265"/>
  <c r="E109" i="265"/>
  <c r="D109" i="265"/>
  <c r="C109" i="265"/>
  <c r="E108" i="265"/>
  <c r="E111" i="265" s="1"/>
  <c r="D108" i="265"/>
  <c r="D111" i="265" s="1"/>
  <c r="C111" i="265" s="1"/>
  <c r="C108" i="265"/>
  <c r="E107" i="265"/>
  <c r="D107" i="265"/>
  <c r="D110" i="265" s="1"/>
  <c r="C107" i="265"/>
  <c r="C110" i="265" s="1"/>
  <c r="B107" i="265"/>
  <c r="E80" i="265"/>
  <c r="E95" i="265" s="1"/>
  <c r="D80" i="265"/>
  <c r="D95" i="265" s="1"/>
  <c r="C80" i="265"/>
  <c r="C95" i="265" s="1"/>
  <c r="B80" i="265"/>
  <c r="B95" i="265" s="1"/>
  <c r="E69" i="265"/>
  <c r="D69" i="265"/>
  <c r="C69" i="265"/>
  <c r="E68" i="265"/>
  <c r="D68" i="265"/>
  <c r="C68" i="265"/>
  <c r="E67" i="265"/>
  <c r="E70" i="265" s="1"/>
  <c r="D67" i="265"/>
  <c r="D70" i="265" s="1"/>
  <c r="C67" i="265"/>
  <c r="C70" i="265" s="1"/>
  <c r="B67" i="265"/>
  <c r="C58" i="265"/>
  <c r="C29" i="265" s="1"/>
  <c r="D55" i="265"/>
  <c r="D186" i="265" s="1"/>
  <c r="E43" i="265"/>
  <c r="D43" i="265"/>
  <c r="C43" i="265"/>
  <c r="B43" i="265"/>
  <c r="B58" i="265" s="1"/>
  <c r="E40" i="265"/>
  <c r="C40" i="265"/>
  <c r="B40" i="265"/>
  <c r="E37" i="265"/>
  <c r="D37" i="265"/>
  <c r="C37" i="265"/>
  <c r="B37" i="265"/>
  <c r="E31" i="265"/>
  <c r="D31" i="265"/>
  <c r="C31" i="265"/>
  <c r="E382" i="264"/>
  <c r="D382" i="264"/>
  <c r="C382" i="264"/>
  <c r="B382" i="264"/>
  <c r="E381" i="264"/>
  <c r="D381" i="264"/>
  <c r="C381" i="264"/>
  <c r="B381" i="264"/>
  <c r="E380" i="264"/>
  <c r="D380" i="264"/>
  <c r="C380" i="264"/>
  <c r="B380" i="264"/>
  <c r="E379" i="264"/>
  <c r="D379" i="264"/>
  <c r="C379" i="264"/>
  <c r="B379" i="264"/>
  <c r="B378" i="264" s="1"/>
  <c r="E378" i="264"/>
  <c r="D378" i="264"/>
  <c r="C378" i="264"/>
  <c r="E377" i="264"/>
  <c r="D377" i="264"/>
  <c r="C377" i="264"/>
  <c r="B377" i="264"/>
  <c r="E376" i="264"/>
  <c r="D376" i="264"/>
  <c r="C376" i="264"/>
  <c r="B376" i="264"/>
  <c r="E375" i="264"/>
  <c r="D375" i="264"/>
  <c r="C375" i="264"/>
  <c r="B375" i="264"/>
  <c r="E374" i="264"/>
  <c r="D374" i="264"/>
  <c r="C374" i="264"/>
  <c r="B374" i="264"/>
  <c r="B373" i="264" s="1"/>
  <c r="E373" i="264"/>
  <c r="D373" i="264"/>
  <c r="C373" i="264"/>
  <c r="E372" i="264"/>
  <c r="D372" i="264"/>
  <c r="C372" i="264"/>
  <c r="B372" i="264"/>
  <c r="E371" i="264"/>
  <c r="D371" i="264"/>
  <c r="C371" i="264"/>
  <c r="B371" i="264"/>
  <c r="B370" i="264"/>
  <c r="E369" i="264"/>
  <c r="D369" i="264"/>
  <c r="C369" i="264"/>
  <c r="B369" i="264"/>
  <c r="E368" i="264"/>
  <c r="D368" i="264"/>
  <c r="C368" i="264"/>
  <c r="B368" i="264"/>
  <c r="E367" i="264"/>
  <c r="D367" i="264"/>
  <c r="C367" i="264"/>
  <c r="B367" i="264"/>
  <c r="E366" i="264"/>
  <c r="D366" i="264"/>
  <c r="C366" i="264"/>
  <c r="B366" i="264"/>
  <c r="E365" i="264"/>
  <c r="D365" i="264"/>
  <c r="C365" i="264"/>
  <c r="B365" i="264"/>
  <c r="E364" i="264"/>
  <c r="D364" i="264"/>
  <c r="C364" i="264"/>
  <c r="B364" i="264"/>
  <c r="E363" i="264"/>
  <c r="D363" i="264"/>
  <c r="C363" i="264"/>
  <c r="B363" i="264"/>
  <c r="E362" i="264"/>
  <c r="D362" i="264"/>
  <c r="C362" i="264"/>
  <c r="B362" i="264"/>
  <c r="B361" i="264" s="1"/>
  <c r="E361" i="264"/>
  <c r="D361" i="264"/>
  <c r="C361" i="264"/>
  <c r="E360" i="264"/>
  <c r="D360" i="264"/>
  <c r="C360" i="264"/>
  <c r="B360" i="264"/>
  <c r="E359" i="264"/>
  <c r="D359" i="264"/>
  <c r="C359" i="264"/>
  <c r="B359" i="264"/>
  <c r="B358" i="264" s="1"/>
  <c r="E358" i="264"/>
  <c r="D358" i="264"/>
  <c r="C358" i="264"/>
  <c r="E357" i="264"/>
  <c r="D357" i="264"/>
  <c r="C357" i="264"/>
  <c r="B357" i="264"/>
  <c r="E356" i="264"/>
  <c r="D356" i="264"/>
  <c r="C356" i="264"/>
  <c r="B356" i="264"/>
  <c r="B355" i="264" s="1"/>
  <c r="E355" i="264"/>
  <c r="D355" i="264"/>
  <c r="C355" i="264"/>
  <c r="E354" i="264"/>
  <c r="D354" i="264"/>
  <c r="C354" i="264"/>
  <c r="B354" i="264"/>
  <c r="E353" i="264"/>
  <c r="D353" i="264"/>
  <c r="C353" i="264"/>
  <c r="B353" i="264"/>
  <c r="B352" i="264" s="1"/>
  <c r="E352" i="264"/>
  <c r="D352" i="264"/>
  <c r="C352" i="264"/>
  <c r="E343" i="264"/>
  <c r="D343" i="264"/>
  <c r="C343" i="264"/>
  <c r="B343" i="264"/>
  <c r="E338" i="264"/>
  <c r="E348" i="264" s="1"/>
  <c r="E330" i="264" s="1"/>
  <c r="D338" i="264"/>
  <c r="D348" i="264" s="1"/>
  <c r="D330" i="264" s="1"/>
  <c r="C338" i="264"/>
  <c r="C348" i="264" s="1"/>
  <c r="C330" i="264" s="1"/>
  <c r="B338" i="264"/>
  <c r="B348" i="264" s="1"/>
  <c r="B330" i="264" s="1"/>
  <c r="B331" i="264" s="1"/>
  <c r="E332" i="264"/>
  <c r="D332" i="264"/>
  <c r="C332" i="264"/>
  <c r="E317" i="264"/>
  <c r="D317" i="264"/>
  <c r="C317" i="264"/>
  <c r="C254" i="264" s="1"/>
  <c r="B317" i="264"/>
  <c r="E312" i="264"/>
  <c r="E322" i="264" s="1"/>
  <c r="E304" i="264" s="1"/>
  <c r="D312" i="264"/>
  <c r="D322" i="264" s="1"/>
  <c r="D304" i="264" s="1"/>
  <c r="C312" i="264"/>
  <c r="C322" i="264" s="1"/>
  <c r="C304" i="264" s="1"/>
  <c r="B312" i="264"/>
  <c r="B322" i="264" s="1"/>
  <c r="B304" i="264" s="1"/>
  <c r="B305" i="264" s="1"/>
  <c r="E306" i="264"/>
  <c r="D306" i="264"/>
  <c r="C306" i="264"/>
  <c r="E292" i="264"/>
  <c r="D292" i="264"/>
  <c r="C292" i="264"/>
  <c r="B292" i="264"/>
  <c r="E287" i="264"/>
  <c r="E297" i="264" s="1"/>
  <c r="D287" i="264"/>
  <c r="D297" i="264" s="1"/>
  <c r="C287" i="264"/>
  <c r="C297" i="264" s="1"/>
  <c r="B287" i="264"/>
  <c r="B297" i="264" s="1"/>
  <c r="D283" i="264"/>
  <c r="E282" i="264"/>
  <c r="D282" i="264"/>
  <c r="C282" i="264"/>
  <c r="E281" i="264"/>
  <c r="D281" i="264"/>
  <c r="C281" i="264"/>
  <c r="E280" i="264"/>
  <c r="E283" i="264" s="1"/>
  <c r="D280" i="264"/>
  <c r="C280" i="264"/>
  <c r="C283" i="264" s="1"/>
  <c r="B280" i="264"/>
  <c r="E267" i="264"/>
  <c r="D267" i="264"/>
  <c r="C267" i="264"/>
  <c r="B267" i="264"/>
  <c r="E262" i="264"/>
  <c r="E272" i="264" s="1"/>
  <c r="E254" i="264" s="1"/>
  <c r="D262" i="264"/>
  <c r="D272" i="264" s="1"/>
  <c r="C262" i="264"/>
  <c r="C272" i="264" s="1"/>
  <c r="B262" i="264"/>
  <c r="B272" i="264" s="1"/>
  <c r="E256" i="264"/>
  <c r="D256" i="264"/>
  <c r="C256" i="264"/>
  <c r="D254" i="264"/>
  <c r="D255" i="264" s="1"/>
  <c r="B254" i="264"/>
  <c r="B255" i="264" s="1"/>
  <c r="E238" i="264"/>
  <c r="D238" i="264"/>
  <c r="C238" i="264"/>
  <c r="B238" i="264"/>
  <c r="E233" i="264"/>
  <c r="E243" i="264" s="1"/>
  <c r="D233" i="264"/>
  <c r="D243" i="264" s="1"/>
  <c r="C233" i="264"/>
  <c r="C243" i="264" s="1"/>
  <c r="B233" i="264"/>
  <c r="B243" i="264" s="1"/>
  <c r="E227" i="264"/>
  <c r="D227" i="264"/>
  <c r="C227" i="264"/>
  <c r="E212" i="264"/>
  <c r="D212" i="264"/>
  <c r="C212" i="264"/>
  <c r="B212" i="264"/>
  <c r="E207" i="264"/>
  <c r="E217" i="264" s="1"/>
  <c r="E199" i="264" s="1"/>
  <c r="D207" i="264"/>
  <c r="D217" i="264" s="1"/>
  <c r="D199" i="264" s="1"/>
  <c r="C207" i="264"/>
  <c r="C217" i="264" s="1"/>
  <c r="C199" i="264" s="1"/>
  <c r="B207" i="264"/>
  <c r="B217" i="264" s="1"/>
  <c r="B199" i="264" s="1"/>
  <c r="B200" i="264" s="1"/>
  <c r="E201" i="264"/>
  <c r="D201" i="264"/>
  <c r="C201" i="264"/>
  <c r="E187" i="264"/>
  <c r="D187" i="264"/>
  <c r="C187" i="264"/>
  <c r="B187" i="264"/>
  <c r="E182" i="264"/>
  <c r="E192" i="264" s="1"/>
  <c r="E174" i="264" s="1"/>
  <c r="D182" i="264"/>
  <c r="D192" i="264" s="1"/>
  <c r="D174" i="264" s="1"/>
  <c r="C182" i="264"/>
  <c r="C192" i="264" s="1"/>
  <c r="C174" i="264" s="1"/>
  <c r="B182" i="264"/>
  <c r="B192" i="264" s="1"/>
  <c r="E176" i="264"/>
  <c r="D176" i="264"/>
  <c r="C176" i="264"/>
  <c r="B175" i="264"/>
  <c r="E162" i="264"/>
  <c r="D162" i="264"/>
  <c r="C162" i="264"/>
  <c r="B162" i="264"/>
  <c r="E157" i="264"/>
  <c r="E167" i="264" s="1"/>
  <c r="E149" i="264" s="1"/>
  <c r="D157" i="264"/>
  <c r="D167" i="264" s="1"/>
  <c r="D149" i="264" s="1"/>
  <c r="C157" i="264"/>
  <c r="C167" i="264" s="1"/>
  <c r="C149" i="264" s="1"/>
  <c r="B157" i="264"/>
  <c r="B167" i="264" s="1"/>
  <c r="E151" i="264"/>
  <c r="D151" i="264"/>
  <c r="C151" i="264"/>
  <c r="B150" i="264"/>
  <c r="D137" i="264"/>
  <c r="D108" i="264" s="1"/>
  <c r="B137" i="264"/>
  <c r="B138" i="264" s="1"/>
  <c r="B123" i="264"/>
  <c r="E122" i="264"/>
  <c r="E137" i="264" s="1"/>
  <c r="D122" i="264"/>
  <c r="C122" i="264"/>
  <c r="C137" i="264" s="1"/>
  <c r="B122" i="264"/>
  <c r="E110" i="264"/>
  <c r="D110" i="264"/>
  <c r="C110" i="264"/>
  <c r="B108" i="264"/>
  <c r="B109" i="264" s="1"/>
  <c r="E100" i="264"/>
  <c r="E101" i="264" s="1"/>
  <c r="D100" i="264"/>
  <c r="C100" i="264"/>
  <c r="C101" i="264" s="1"/>
  <c r="B100" i="264"/>
  <c r="B71" i="264" s="1"/>
  <c r="B72" i="264" s="1"/>
  <c r="E73" i="264"/>
  <c r="D73" i="264"/>
  <c r="C73" i="264"/>
  <c r="E71" i="264"/>
  <c r="E72" i="264" s="1"/>
  <c r="C71" i="264"/>
  <c r="C74" i="264" s="1"/>
  <c r="E60" i="264"/>
  <c r="E370" i="264" s="1"/>
  <c r="D60" i="264"/>
  <c r="D370" i="264" s="1"/>
  <c r="C60" i="264"/>
  <c r="C370" i="264" s="1"/>
  <c r="B60" i="264"/>
  <c r="B63" i="264" s="1"/>
  <c r="E57" i="264"/>
  <c r="D57" i="264"/>
  <c r="C57" i="264"/>
  <c r="B57" i="264"/>
  <c r="E48" i="264"/>
  <c r="D48" i="264"/>
  <c r="C48" i="264"/>
  <c r="B48" i="264"/>
  <c r="E45" i="264"/>
  <c r="D45" i="264"/>
  <c r="C45" i="264"/>
  <c r="B45" i="264"/>
  <c r="E42" i="264"/>
  <c r="D42" i="264"/>
  <c r="C42" i="264"/>
  <c r="B42" i="264"/>
  <c r="E36" i="264"/>
  <c r="D36" i="264"/>
  <c r="C36" i="264"/>
  <c r="E196" i="263"/>
  <c r="D196" i="263"/>
  <c r="C196" i="263"/>
  <c r="B196" i="263"/>
  <c r="E195" i="263"/>
  <c r="D195" i="263"/>
  <c r="C195" i="263"/>
  <c r="B195" i="263"/>
  <c r="E194" i="263"/>
  <c r="D194" i="263"/>
  <c r="C194" i="263"/>
  <c r="B194" i="263"/>
  <c r="E193" i="263"/>
  <c r="D193" i="263"/>
  <c r="C193" i="263"/>
  <c r="B193" i="263"/>
  <c r="B192" i="263"/>
  <c r="E191" i="263"/>
  <c r="D191" i="263"/>
  <c r="C191" i="263"/>
  <c r="B191" i="263"/>
  <c r="E190" i="263"/>
  <c r="D190" i="263"/>
  <c r="C190" i="263"/>
  <c r="B190" i="263"/>
  <c r="E189" i="263"/>
  <c r="D189" i="263"/>
  <c r="C189" i="263"/>
  <c r="B189" i="263"/>
  <c r="E188" i="263"/>
  <c r="D188" i="263"/>
  <c r="C188" i="263"/>
  <c r="B188" i="263"/>
  <c r="B187" i="263"/>
  <c r="E186" i="263"/>
  <c r="D186" i="263"/>
  <c r="C186" i="263"/>
  <c r="B186" i="263"/>
  <c r="E185" i="263"/>
  <c r="D185" i="263"/>
  <c r="C185" i="263"/>
  <c r="B185" i="263"/>
  <c r="E183" i="263"/>
  <c r="D183" i="263"/>
  <c r="C183" i="263"/>
  <c r="B183" i="263"/>
  <c r="E182" i="263"/>
  <c r="D182" i="263"/>
  <c r="C182" i="263"/>
  <c r="C181" i="263" s="1"/>
  <c r="B182" i="263"/>
  <c r="E181" i="263"/>
  <c r="D181" i="263"/>
  <c r="B181" i="263"/>
  <c r="E180" i="263"/>
  <c r="D180" i="263"/>
  <c r="C180" i="263"/>
  <c r="B180" i="263"/>
  <c r="E179" i="263"/>
  <c r="D179" i="263"/>
  <c r="C179" i="263"/>
  <c r="C178" i="263" s="1"/>
  <c r="B179" i="263"/>
  <c r="E178" i="263"/>
  <c r="D178" i="263"/>
  <c r="B178" i="263"/>
  <c r="E177" i="263"/>
  <c r="D177" i="263"/>
  <c r="C177" i="263"/>
  <c r="B177" i="263"/>
  <c r="E176" i="263"/>
  <c r="D176" i="263"/>
  <c r="C176" i="263"/>
  <c r="C175" i="263" s="1"/>
  <c r="B176" i="263"/>
  <c r="E175" i="263"/>
  <c r="D175" i="263"/>
  <c r="B175" i="263"/>
  <c r="E174" i="263"/>
  <c r="D174" i="263"/>
  <c r="C174" i="263"/>
  <c r="B174" i="263"/>
  <c r="E173" i="263"/>
  <c r="D173" i="263"/>
  <c r="C173" i="263"/>
  <c r="C172" i="263" s="1"/>
  <c r="E172" i="263"/>
  <c r="D172" i="263"/>
  <c r="B172" i="263"/>
  <c r="E171" i="263"/>
  <c r="D171" i="263"/>
  <c r="C171" i="263"/>
  <c r="B171" i="263"/>
  <c r="E170" i="263"/>
  <c r="D170" i="263"/>
  <c r="C170" i="263"/>
  <c r="B170" i="263"/>
  <c r="B169" i="263" s="1"/>
  <c r="E169" i="263"/>
  <c r="D169" i="263"/>
  <c r="C169" i="263"/>
  <c r="E168" i="263"/>
  <c r="D168" i="263"/>
  <c r="C168" i="263"/>
  <c r="B168" i="263"/>
  <c r="E167" i="263"/>
  <c r="D167" i="263"/>
  <c r="C167" i="263"/>
  <c r="B167" i="263"/>
  <c r="B166" i="263" s="1"/>
  <c r="E166" i="263"/>
  <c r="E164" i="263"/>
  <c r="D164" i="263"/>
  <c r="C164" i="263"/>
  <c r="B164" i="263"/>
  <c r="E157" i="263"/>
  <c r="E192" i="263" s="1"/>
  <c r="D157" i="263"/>
  <c r="D192" i="263" s="1"/>
  <c r="C157" i="263"/>
  <c r="C192" i="263" s="1"/>
  <c r="B157" i="263"/>
  <c r="E152" i="263"/>
  <c r="E162" i="263" s="1"/>
  <c r="D152" i="263"/>
  <c r="D162" i="263" s="1"/>
  <c r="C152" i="263"/>
  <c r="C162" i="263" s="1"/>
  <c r="B152" i="263"/>
  <c r="B162" i="263" s="1"/>
  <c r="D148" i="263"/>
  <c r="C148" i="263"/>
  <c r="E147" i="263"/>
  <c r="D147" i="263"/>
  <c r="C147" i="263"/>
  <c r="E146" i="263"/>
  <c r="D146" i="263"/>
  <c r="C146" i="263"/>
  <c r="E145" i="263"/>
  <c r="E148" i="263" s="1"/>
  <c r="D145" i="263"/>
  <c r="C145" i="263"/>
  <c r="B145" i="263"/>
  <c r="E132" i="263"/>
  <c r="E103" i="263" s="1"/>
  <c r="D132" i="263"/>
  <c r="C132" i="263"/>
  <c r="C133" i="263" s="1"/>
  <c r="B132" i="263"/>
  <c r="B133" i="263" s="1"/>
  <c r="E105" i="263"/>
  <c r="D105" i="263"/>
  <c r="C105" i="263"/>
  <c r="C103" i="263"/>
  <c r="C104" i="263" s="1"/>
  <c r="B103" i="263"/>
  <c r="C106" i="263" s="1"/>
  <c r="E95" i="263"/>
  <c r="D95" i="263"/>
  <c r="D96" i="263" s="1"/>
  <c r="C95" i="263"/>
  <c r="C96" i="263" s="1"/>
  <c r="B95" i="263"/>
  <c r="B66" i="263" s="1"/>
  <c r="B67" i="263" s="1"/>
  <c r="E68" i="263"/>
  <c r="D68" i="263"/>
  <c r="C68" i="263"/>
  <c r="D66" i="263"/>
  <c r="D67" i="263" s="1"/>
  <c r="C66" i="263"/>
  <c r="D69" i="263" s="1"/>
  <c r="E55" i="263"/>
  <c r="E184" i="263" s="1"/>
  <c r="D55" i="263"/>
  <c r="D184" i="263" s="1"/>
  <c r="C55" i="263"/>
  <c r="C184" i="263" s="1"/>
  <c r="B55" i="263"/>
  <c r="B184" i="263" s="1"/>
  <c r="E52" i="263"/>
  <c r="D52" i="263"/>
  <c r="C52" i="263"/>
  <c r="B52" i="263"/>
  <c r="E40" i="263"/>
  <c r="D40" i="263"/>
  <c r="E33" i="263"/>
  <c r="D33" i="263"/>
  <c r="E32" i="263"/>
  <c r="D32" i="263"/>
  <c r="C32" i="263"/>
  <c r="E31" i="263"/>
  <c r="D31" i="263"/>
  <c r="C31" i="263"/>
  <c r="E30" i="263"/>
  <c r="D30" i="263"/>
  <c r="C30" i="263"/>
  <c r="C33" i="263" s="1"/>
  <c r="B30" i="263"/>
  <c r="C147" i="262"/>
  <c r="B147" i="262"/>
  <c r="E144" i="262"/>
  <c r="D144" i="262"/>
  <c r="B142" i="262"/>
  <c r="B141" i="262"/>
  <c r="D138" i="262"/>
  <c r="E127" i="262"/>
  <c r="E156" i="262" s="1"/>
  <c r="D127" i="262"/>
  <c r="D156" i="262" s="1"/>
  <c r="C127" i="262"/>
  <c r="C156" i="262" s="1"/>
  <c r="B127" i="262"/>
  <c r="B156" i="262" s="1"/>
  <c r="E126" i="262"/>
  <c r="D126" i="262"/>
  <c r="C126" i="262"/>
  <c r="E124" i="262"/>
  <c r="D124" i="262"/>
  <c r="C124" i="262"/>
  <c r="B124" i="262"/>
  <c r="E114" i="262"/>
  <c r="E113" i="262"/>
  <c r="D113" i="262"/>
  <c r="C113" i="262"/>
  <c r="E112" i="262"/>
  <c r="E115" i="262" s="1"/>
  <c r="D112" i="262"/>
  <c r="C112" i="262"/>
  <c r="B112" i="262"/>
  <c r="E101" i="262"/>
  <c r="D101" i="262"/>
  <c r="C101" i="262"/>
  <c r="B101" i="262"/>
  <c r="E97" i="262"/>
  <c r="D97" i="262"/>
  <c r="C97" i="262"/>
  <c r="B97" i="262"/>
  <c r="E94" i="262"/>
  <c r="E147" i="262" s="1"/>
  <c r="D94" i="262"/>
  <c r="D147" i="262" s="1"/>
  <c r="E91" i="262"/>
  <c r="D91" i="262"/>
  <c r="E88" i="262"/>
  <c r="D88" i="262"/>
  <c r="E85" i="262"/>
  <c r="D85" i="262"/>
  <c r="E79" i="262"/>
  <c r="D79" i="262"/>
  <c r="E76" i="262"/>
  <c r="D76" i="262"/>
  <c r="C72" i="262"/>
  <c r="E71" i="262"/>
  <c r="D71" i="262"/>
  <c r="C71" i="262"/>
  <c r="E70" i="262"/>
  <c r="D70" i="262"/>
  <c r="C70" i="262"/>
  <c r="E69" i="262"/>
  <c r="E72" i="262" s="1"/>
  <c r="D69" i="262"/>
  <c r="D72" i="262" s="1"/>
  <c r="C69" i="262"/>
  <c r="B69" i="262"/>
  <c r="E60" i="262"/>
  <c r="D60" i="262"/>
  <c r="C60" i="262"/>
  <c r="B60" i="262"/>
  <c r="D57" i="262"/>
  <c r="E57" i="262" s="1"/>
  <c r="D54" i="262"/>
  <c r="E54" i="262" s="1"/>
  <c r="B52" i="262"/>
  <c r="B51" i="262"/>
  <c r="B126" i="262" s="1"/>
  <c r="D48" i="262"/>
  <c r="E48" i="262" s="1"/>
  <c r="D35" i="262"/>
  <c r="D34" i="262"/>
  <c r="C34" i="262"/>
  <c r="E33" i="262"/>
  <c r="D33" i="262"/>
  <c r="C33" i="262"/>
  <c r="D32" i="262"/>
  <c r="C32" i="262"/>
  <c r="C35" i="262" s="1"/>
  <c r="B32" i="262"/>
  <c r="E31" i="262"/>
  <c r="E32" i="262" s="1"/>
  <c r="E35" i="262" s="1"/>
  <c r="E310" i="261"/>
  <c r="D310" i="261"/>
  <c r="C310" i="261"/>
  <c r="B310" i="261"/>
  <c r="E309" i="261"/>
  <c r="D309" i="261"/>
  <c r="C309" i="261"/>
  <c r="B309" i="261"/>
  <c r="E308" i="261"/>
  <c r="D308" i="261"/>
  <c r="C308" i="261"/>
  <c r="B308" i="261"/>
  <c r="E306" i="261"/>
  <c r="D306" i="261"/>
  <c r="C306" i="261"/>
  <c r="B306" i="261"/>
  <c r="E305" i="261"/>
  <c r="D305" i="261"/>
  <c r="C305" i="261"/>
  <c r="B305" i="261"/>
  <c r="E304" i="261"/>
  <c r="D304" i="261"/>
  <c r="C304" i="261"/>
  <c r="B304" i="261"/>
  <c r="B303" i="261"/>
  <c r="E302" i="261"/>
  <c r="D302" i="261"/>
  <c r="C302" i="261"/>
  <c r="B302" i="261"/>
  <c r="E301" i="261"/>
  <c r="D301" i="261"/>
  <c r="C301" i="261"/>
  <c r="B301" i="261"/>
  <c r="B300" i="261" s="1"/>
  <c r="E300" i="261"/>
  <c r="D300" i="261"/>
  <c r="C300" i="261"/>
  <c r="E299" i="261"/>
  <c r="D299" i="261"/>
  <c r="C299" i="261"/>
  <c r="B299" i="261"/>
  <c r="B298" i="261"/>
  <c r="B297" i="261" s="1"/>
  <c r="E296" i="261"/>
  <c r="D296" i="261"/>
  <c r="C296" i="261"/>
  <c r="B296" i="261"/>
  <c r="E295" i="261"/>
  <c r="D295" i="261"/>
  <c r="C295" i="261"/>
  <c r="B295" i="261"/>
  <c r="E294" i="261"/>
  <c r="D294" i="261"/>
  <c r="C294" i="261"/>
  <c r="B294" i="261"/>
  <c r="E293" i="261"/>
  <c r="D293" i="261"/>
  <c r="C293" i="261"/>
  <c r="B293" i="261"/>
  <c r="B292" i="261"/>
  <c r="B291" i="261" s="1"/>
  <c r="E290" i="261"/>
  <c r="D290" i="261"/>
  <c r="C290" i="261"/>
  <c r="B290" i="261"/>
  <c r="E289" i="261"/>
  <c r="D289" i="261"/>
  <c r="C289" i="261"/>
  <c r="B289" i="261"/>
  <c r="B288" i="261" s="1"/>
  <c r="E288" i="261"/>
  <c r="D288" i="261"/>
  <c r="C288" i="261"/>
  <c r="E287" i="261"/>
  <c r="D287" i="261"/>
  <c r="C287" i="261"/>
  <c r="B287" i="261"/>
  <c r="E286" i="261"/>
  <c r="D286" i="261"/>
  <c r="C286" i="261"/>
  <c r="B286" i="261"/>
  <c r="B285" i="261" s="1"/>
  <c r="E285" i="261"/>
  <c r="D285" i="261"/>
  <c r="C285" i="261"/>
  <c r="E277" i="261"/>
  <c r="E281" i="261" s="1"/>
  <c r="E268" i="261" s="1"/>
  <c r="D277" i="261"/>
  <c r="D281" i="261" s="1"/>
  <c r="D268" i="261" s="1"/>
  <c r="B277" i="261"/>
  <c r="B281" i="261" s="1"/>
  <c r="B268" i="261" s="1"/>
  <c r="E270" i="261"/>
  <c r="D270" i="261"/>
  <c r="C270" i="261"/>
  <c r="C268" i="261"/>
  <c r="C269" i="261" s="1"/>
  <c r="E257" i="261"/>
  <c r="E261" i="261" s="1"/>
  <c r="E248" i="261" s="1"/>
  <c r="D257" i="261"/>
  <c r="D261" i="261" s="1"/>
  <c r="D248" i="261" s="1"/>
  <c r="C257" i="261"/>
  <c r="C261" i="261" s="1"/>
  <c r="C248" i="261" s="1"/>
  <c r="B257" i="261"/>
  <c r="B261" i="261" s="1"/>
  <c r="B248" i="261" s="1"/>
  <c r="B249" i="261" s="1"/>
  <c r="E250" i="261"/>
  <c r="D250" i="261"/>
  <c r="C250" i="261"/>
  <c r="D240" i="261"/>
  <c r="B240" i="261"/>
  <c r="E236" i="261"/>
  <c r="E240" i="261" s="1"/>
  <c r="C236" i="261"/>
  <c r="C240" i="261" s="1"/>
  <c r="B236" i="261"/>
  <c r="D231" i="261"/>
  <c r="E230" i="261"/>
  <c r="D230" i="261"/>
  <c r="C230" i="261"/>
  <c r="D229" i="261"/>
  <c r="B229" i="261"/>
  <c r="E228" i="261"/>
  <c r="E229" i="261" s="1"/>
  <c r="E232" i="261" s="1"/>
  <c r="C228" i="261"/>
  <c r="C231" i="261" s="1"/>
  <c r="B228" i="261"/>
  <c r="E217" i="261"/>
  <c r="E221" i="261" s="1"/>
  <c r="E209" i="261" s="1"/>
  <c r="D217" i="261"/>
  <c r="D221" i="261" s="1"/>
  <c r="D209" i="261" s="1"/>
  <c r="C217" i="261"/>
  <c r="C221" i="261" s="1"/>
  <c r="C209" i="261" s="1"/>
  <c r="B217" i="261"/>
  <c r="B221" i="261" s="1"/>
  <c r="B209" i="261" s="1"/>
  <c r="B210" i="261" s="1"/>
  <c r="E211" i="261"/>
  <c r="D211" i="261"/>
  <c r="C211" i="261"/>
  <c r="E198" i="261"/>
  <c r="E307" i="261" s="1"/>
  <c r="D198" i="261"/>
  <c r="D307" i="261" s="1"/>
  <c r="C198" i="261"/>
  <c r="C307" i="261" s="1"/>
  <c r="B198" i="261"/>
  <c r="B307" i="261" s="1"/>
  <c r="E192" i="261"/>
  <c r="D192" i="261"/>
  <c r="C192" i="261"/>
  <c r="E163" i="261"/>
  <c r="E178" i="261" s="1"/>
  <c r="D163" i="261"/>
  <c r="D178" i="261" s="1"/>
  <c r="C163" i="261"/>
  <c r="C178" i="261" s="1"/>
  <c r="B163" i="261"/>
  <c r="B178" i="261" s="1"/>
  <c r="E160" i="261"/>
  <c r="D160" i="261"/>
  <c r="C160" i="261"/>
  <c r="B160" i="261"/>
  <c r="E157" i="261"/>
  <c r="D157" i="261"/>
  <c r="C157" i="261"/>
  <c r="B157" i="261"/>
  <c r="E151" i="261"/>
  <c r="D151" i="261"/>
  <c r="C151" i="261"/>
  <c r="D138" i="261"/>
  <c r="E138" i="261" s="1"/>
  <c r="E141" i="261" s="1"/>
  <c r="C138" i="261"/>
  <c r="C141" i="261" s="1"/>
  <c r="E132" i="261"/>
  <c r="E298" i="261" s="1"/>
  <c r="E297" i="261" s="1"/>
  <c r="D132" i="261"/>
  <c r="D298" i="261" s="1"/>
  <c r="D297" i="261" s="1"/>
  <c r="C132" i="261"/>
  <c r="C298" i="261" s="1"/>
  <c r="C297" i="261" s="1"/>
  <c r="B132" i="261"/>
  <c r="B141" i="261" s="1"/>
  <c r="E126" i="261"/>
  <c r="D126" i="261"/>
  <c r="C126" i="261"/>
  <c r="B126" i="261"/>
  <c r="E123" i="261"/>
  <c r="D123" i="261"/>
  <c r="C123" i="261"/>
  <c r="B123" i="261"/>
  <c r="E120" i="261"/>
  <c r="D120" i="261"/>
  <c r="C120" i="261"/>
  <c r="B120" i="261"/>
  <c r="E114" i="261"/>
  <c r="D114" i="261"/>
  <c r="C114" i="261"/>
  <c r="D96" i="261"/>
  <c r="D67" i="261" s="1"/>
  <c r="C96" i="261"/>
  <c r="C97" i="261" s="1"/>
  <c r="B82" i="261"/>
  <c r="E81" i="261"/>
  <c r="E96" i="261" s="1"/>
  <c r="D81" i="261"/>
  <c r="C81" i="261"/>
  <c r="B81" i="261"/>
  <c r="B96" i="261" s="1"/>
  <c r="E69" i="261"/>
  <c r="D69" i="261"/>
  <c r="C69" i="261"/>
  <c r="C67" i="261"/>
  <c r="C68" i="261" s="1"/>
  <c r="B59" i="261"/>
  <c r="B30" i="261" s="1"/>
  <c r="C56" i="261"/>
  <c r="D56" i="261" s="1"/>
  <c r="E45" i="261"/>
  <c r="E292" i="261" s="1"/>
  <c r="E291" i="261" s="1"/>
  <c r="D45" i="261"/>
  <c r="D292" i="261" s="1"/>
  <c r="D291" i="261" s="1"/>
  <c r="C45" i="261"/>
  <c r="C292" i="261" s="1"/>
  <c r="C291" i="261" s="1"/>
  <c r="D44" i="261"/>
  <c r="C44" i="261"/>
  <c r="B44" i="261"/>
  <c r="E41" i="261"/>
  <c r="D41" i="261"/>
  <c r="C41" i="261"/>
  <c r="B41" i="261"/>
  <c r="E38" i="261"/>
  <c r="D38" i="261"/>
  <c r="C38" i="261"/>
  <c r="B38" i="261"/>
  <c r="E32" i="261"/>
  <c r="D32" i="261"/>
  <c r="C32" i="261"/>
  <c r="E239" i="260"/>
  <c r="D239" i="260"/>
  <c r="C239" i="260"/>
  <c r="B239" i="260"/>
  <c r="E238" i="260"/>
  <c r="D238" i="260"/>
  <c r="C238" i="260"/>
  <c r="B238" i="260"/>
  <c r="E237" i="260"/>
  <c r="D237" i="260"/>
  <c r="C237" i="260"/>
  <c r="B237" i="260"/>
  <c r="E236" i="260"/>
  <c r="D236" i="260"/>
  <c r="C236" i="260"/>
  <c r="B236" i="260"/>
  <c r="B235" i="260" s="1"/>
  <c r="E235" i="260"/>
  <c r="D235" i="260"/>
  <c r="C235" i="260"/>
  <c r="E234" i="260"/>
  <c r="D234" i="260"/>
  <c r="C234" i="260"/>
  <c r="B234" i="260"/>
  <c r="E233" i="260"/>
  <c r="D233" i="260"/>
  <c r="C233" i="260"/>
  <c r="B233" i="260"/>
  <c r="E232" i="260"/>
  <c r="D232" i="260"/>
  <c r="C232" i="260"/>
  <c r="B232" i="260"/>
  <c r="E231" i="260"/>
  <c r="D231" i="260"/>
  <c r="C231" i="260"/>
  <c r="B231" i="260"/>
  <c r="B230" i="260" s="1"/>
  <c r="E230" i="260"/>
  <c r="D230" i="260"/>
  <c r="C230" i="260"/>
  <c r="E229" i="260"/>
  <c r="D229" i="260"/>
  <c r="C229" i="260"/>
  <c r="B229" i="260"/>
  <c r="E228" i="260"/>
  <c r="D228" i="260"/>
  <c r="C228" i="260"/>
  <c r="B228" i="260"/>
  <c r="C227" i="260"/>
  <c r="B227" i="260"/>
  <c r="E226" i="260"/>
  <c r="D226" i="260"/>
  <c r="C226" i="260"/>
  <c r="B226" i="260"/>
  <c r="E225" i="260"/>
  <c r="D225" i="260"/>
  <c r="C225" i="260"/>
  <c r="B225" i="260"/>
  <c r="B224" i="260" s="1"/>
  <c r="E224" i="260"/>
  <c r="D224" i="260"/>
  <c r="C224" i="260"/>
  <c r="E223" i="260"/>
  <c r="D223" i="260"/>
  <c r="C223" i="260"/>
  <c r="B223" i="260"/>
  <c r="E222" i="260"/>
  <c r="D222" i="260"/>
  <c r="C222" i="260"/>
  <c r="B222" i="260"/>
  <c r="E221" i="260"/>
  <c r="D221" i="260"/>
  <c r="C221" i="260"/>
  <c r="B221" i="260"/>
  <c r="E220" i="260"/>
  <c r="D220" i="260"/>
  <c r="C220" i="260"/>
  <c r="B220" i="260"/>
  <c r="E219" i="260"/>
  <c r="D219" i="260"/>
  <c r="C219" i="260"/>
  <c r="B219" i="260"/>
  <c r="B218" i="260" s="1"/>
  <c r="E218" i="260"/>
  <c r="D218" i="260"/>
  <c r="C218" i="260"/>
  <c r="E217" i="260"/>
  <c r="D217" i="260"/>
  <c r="C217" i="260"/>
  <c r="B217" i="260"/>
  <c r="E216" i="260"/>
  <c r="D216" i="260"/>
  <c r="C216" i="260"/>
  <c r="B216" i="260"/>
  <c r="B215" i="260" s="1"/>
  <c r="E215" i="260"/>
  <c r="D215" i="260"/>
  <c r="C215" i="260"/>
  <c r="E214" i="260"/>
  <c r="D214" i="260"/>
  <c r="C214" i="260"/>
  <c r="B214" i="260"/>
  <c r="E213" i="260"/>
  <c r="D213" i="260"/>
  <c r="C213" i="260"/>
  <c r="B213" i="260"/>
  <c r="E212" i="260"/>
  <c r="D212" i="260"/>
  <c r="C212" i="260"/>
  <c r="B212" i="260"/>
  <c r="E211" i="260"/>
  <c r="D211" i="260"/>
  <c r="C211" i="260"/>
  <c r="B211" i="260"/>
  <c r="E210" i="260"/>
  <c r="D210" i="260"/>
  <c r="C210" i="260"/>
  <c r="B210" i="260"/>
  <c r="E209" i="260"/>
  <c r="D209" i="260"/>
  <c r="C209" i="260"/>
  <c r="B209" i="260"/>
  <c r="C208" i="260"/>
  <c r="E200" i="260"/>
  <c r="D200" i="260"/>
  <c r="C200" i="260"/>
  <c r="B200" i="260"/>
  <c r="E195" i="260"/>
  <c r="E205" i="260" s="1"/>
  <c r="D195" i="260"/>
  <c r="D205" i="260" s="1"/>
  <c r="C195" i="260"/>
  <c r="C205" i="260" s="1"/>
  <c r="B195" i="260"/>
  <c r="B205" i="260" s="1"/>
  <c r="E185" i="260"/>
  <c r="D185" i="260"/>
  <c r="C185" i="260"/>
  <c r="B185" i="260"/>
  <c r="E180" i="260"/>
  <c r="E190" i="260" s="1"/>
  <c r="E172" i="260" s="1"/>
  <c r="D180" i="260"/>
  <c r="D190" i="260" s="1"/>
  <c r="D172" i="260" s="1"/>
  <c r="C180" i="260"/>
  <c r="C190" i="260" s="1"/>
  <c r="C172" i="260" s="1"/>
  <c r="B180" i="260"/>
  <c r="B190" i="260" s="1"/>
  <c r="B172" i="260" s="1"/>
  <c r="B173" i="260" s="1"/>
  <c r="E174" i="260"/>
  <c r="D174" i="260"/>
  <c r="C174" i="260"/>
  <c r="E160" i="260"/>
  <c r="D160" i="260"/>
  <c r="C160" i="260"/>
  <c r="B160" i="260"/>
  <c r="E155" i="260"/>
  <c r="E165" i="260" s="1"/>
  <c r="E147" i="260" s="1"/>
  <c r="D155" i="260"/>
  <c r="D165" i="260" s="1"/>
  <c r="D147" i="260" s="1"/>
  <c r="C155" i="260"/>
  <c r="C165" i="260" s="1"/>
  <c r="C147" i="260" s="1"/>
  <c r="B155" i="260"/>
  <c r="B165" i="260" s="1"/>
  <c r="B147" i="260" s="1"/>
  <c r="E149" i="260"/>
  <c r="D149" i="260"/>
  <c r="C149" i="260"/>
  <c r="D133" i="260"/>
  <c r="D136" i="260" s="1"/>
  <c r="B133" i="260"/>
  <c r="B136" i="260" s="1"/>
  <c r="E121" i="260"/>
  <c r="D121" i="260"/>
  <c r="C121" i="260"/>
  <c r="C136" i="260" s="1"/>
  <c r="B121" i="260"/>
  <c r="E118" i="260"/>
  <c r="D118" i="260"/>
  <c r="C118" i="260"/>
  <c r="B118" i="260"/>
  <c r="E115" i="260"/>
  <c r="D115" i="260"/>
  <c r="C115" i="260"/>
  <c r="B115" i="260"/>
  <c r="E109" i="260"/>
  <c r="D109" i="260"/>
  <c r="C109" i="260"/>
  <c r="D96" i="260"/>
  <c r="D99" i="260" s="1"/>
  <c r="B96" i="260"/>
  <c r="B99" i="260" s="1"/>
  <c r="E84" i="260"/>
  <c r="D84" i="260"/>
  <c r="C84" i="260"/>
  <c r="C99" i="260" s="1"/>
  <c r="B84" i="260"/>
  <c r="E81" i="260"/>
  <c r="D81" i="260"/>
  <c r="C81" i="260"/>
  <c r="B81" i="260"/>
  <c r="E78" i="260"/>
  <c r="D78" i="260"/>
  <c r="C78" i="260"/>
  <c r="B78" i="260"/>
  <c r="E72" i="260"/>
  <c r="D72" i="260"/>
  <c r="C72" i="260"/>
  <c r="D53" i="260"/>
  <c r="D56" i="260" s="1"/>
  <c r="B53" i="260"/>
  <c r="B56" i="260" s="1"/>
  <c r="E41" i="260"/>
  <c r="D41" i="260"/>
  <c r="C41" i="260"/>
  <c r="C56" i="260" s="1"/>
  <c r="B41" i="260"/>
  <c r="E38" i="260"/>
  <c r="D38" i="260"/>
  <c r="C38" i="260"/>
  <c r="B38" i="260"/>
  <c r="E35" i="260"/>
  <c r="D35" i="260"/>
  <c r="C35" i="260"/>
  <c r="B35" i="260"/>
  <c r="E29" i="260"/>
  <c r="D29" i="260"/>
  <c r="C29" i="260"/>
  <c r="C138" i="266" l="1"/>
  <c r="C157" i="266"/>
  <c r="D138" i="266"/>
  <c r="D157" i="266"/>
  <c r="E157" i="266"/>
  <c r="E138" i="266"/>
  <c r="B30" i="266"/>
  <c r="C33" i="266" s="1"/>
  <c r="E45" i="266"/>
  <c r="D59" i="266"/>
  <c r="C81" i="266"/>
  <c r="C140" i="266"/>
  <c r="D142" i="266"/>
  <c r="C148" i="266"/>
  <c r="D150" i="266"/>
  <c r="C156" i="266"/>
  <c r="B45" i="266"/>
  <c r="D45" i="266"/>
  <c r="D144" i="266"/>
  <c r="E146" i="266"/>
  <c r="D152" i="266"/>
  <c r="C45" i="266"/>
  <c r="B167" i="265"/>
  <c r="B96" i="265"/>
  <c r="C166" i="265"/>
  <c r="C30" i="265"/>
  <c r="C167" i="265"/>
  <c r="C96" i="265"/>
  <c r="D96" i="265"/>
  <c r="B29" i="265"/>
  <c r="E96" i="265"/>
  <c r="C59" i="265"/>
  <c r="D58" i="265"/>
  <c r="D167" i="265" s="1"/>
  <c r="E55" i="265"/>
  <c r="D307" i="264"/>
  <c r="D305" i="264"/>
  <c r="D111" i="264"/>
  <c r="D109" i="264"/>
  <c r="E177" i="264"/>
  <c r="E175" i="264"/>
  <c r="C225" i="264"/>
  <c r="E331" i="264"/>
  <c r="E333" i="264"/>
  <c r="B64" i="264"/>
  <c r="B34" i="264"/>
  <c r="B35" i="264" s="1"/>
  <c r="E307" i="264"/>
  <c r="E305" i="264"/>
  <c r="E308" i="264" s="1"/>
  <c r="C152" i="264"/>
  <c r="C150" i="264"/>
  <c r="C153" i="264" s="1"/>
  <c r="C175" i="264"/>
  <c r="C178" i="264" s="1"/>
  <c r="C177" i="264"/>
  <c r="D200" i="264"/>
  <c r="D202" i="264"/>
  <c r="E225" i="264"/>
  <c r="C331" i="264"/>
  <c r="C334" i="264" s="1"/>
  <c r="C333" i="264"/>
  <c r="E152" i="264"/>
  <c r="E150" i="264"/>
  <c r="E153" i="264" s="1"/>
  <c r="E108" i="264"/>
  <c r="E138" i="264"/>
  <c r="C200" i="264"/>
  <c r="C203" i="264" s="1"/>
  <c r="C202" i="264"/>
  <c r="D225" i="264"/>
  <c r="C138" i="264"/>
  <c r="C108" i="264"/>
  <c r="D150" i="264"/>
  <c r="D153" i="264" s="1"/>
  <c r="D152" i="264"/>
  <c r="D175" i="264"/>
  <c r="D178" i="264" s="1"/>
  <c r="D177" i="264"/>
  <c r="E202" i="264"/>
  <c r="E200" i="264"/>
  <c r="E203" i="264" s="1"/>
  <c r="B225" i="264"/>
  <c r="B351" i="264"/>
  <c r="E255" i="264"/>
  <c r="E258" i="264" s="1"/>
  <c r="E257" i="264"/>
  <c r="C305" i="264"/>
  <c r="C308" i="264" s="1"/>
  <c r="C307" i="264"/>
  <c r="C257" i="264"/>
  <c r="D257" i="264"/>
  <c r="C255" i="264"/>
  <c r="C258" i="264" s="1"/>
  <c r="D333" i="264"/>
  <c r="D331" i="264"/>
  <c r="D334" i="264" s="1"/>
  <c r="C63" i="264"/>
  <c r="D63" i="264"/>
  <c r="D71" i="264"/>
  <c r="D101" i="264" s="1"/>
  <c r="C72" i="264"/>
  <c r="C75" i="264" s="1"/>
  <c r="B101" i="264"/>
  <c r="D138" i="264"/>
  <c r="E63" i="264"/>
  <c r="E351" i="264" s="1"/>
  <c r="E104" i="263"/>
  <c r="B96" i="263"/>
  <c r="D58" i="263"/>
  <c r="B104" i="263"/>
  <c r="C107" i="263" s="1"/>
  <c r="E58" i="263"/>
  <c r="E66" i="263"/>
  <c r="C69" i="263"/>
  <c r="D103" i="263"/>
  <c r="D133" i="263" s="1"/>
  <c r="C58" i="263"/>
  <c r="C67" i="263"/>
  <c r="C70" i="263" s="1"/>
  <c r="E133" i="263"/>
  <c r="B58" i="263"/>
  <c r="C128" i="262"/>
  <c r="D128" i="262"/>
  <c r="E34" i="262"/>
  <c r="E128" i="262"/>
  <c r="E249" i="261"/>
  <c r="E251" i="261"/>
  <c r="E56" i="261"/>
  <c r="D303" i="261"/>
  <c r="D59" i="261"/>
  <c r="D70" i="261"/>
  <c r="D68" i="261"/>
  <c r="D71" i="261" s="1"/>
  <c r="B112" i="261"/>
  <c r="B113" i="261" s="1"/>
  <c r="C112" i="261"/>
  <c r="C142" i="261" s="1"/>
  <c r="E149" i="261"/>
  <c r="C212" i="261"/>
  <c r="C210" i="261"/>
  <c r="C213" i="261" s="1"/>
  <c r="C271" i="261"/>
  <c r="B269" i="261"/>
  <c r="C272" i="261" s="1"/>
  <c r="C284" i="261"/>
  <c r="B31" i="261"/>
  <c r="E67" i="261"/>
  <c r="E97" i="261"/>
  <c r="E112" i="261"/>
  <c r="B149" i="261"/>
  <c r="B150" i="261" s="1"/>
  <c r="D210" i="261"/>
  <c r="D212" i="261"/>
  <c r="C251" i="261"/>
  <c r="C249" i="261"/>
  <c r="C252" i="261" s="1"/>
  <c r="D269" i="261"/>
  <c r="D272" i="261" s="1"/>
  <c r="D271" i="261"/>
  <c r="D149" i="261"/>
  <c r="D284" i="261"/>
  <c r="B67" i="261"/>
  <c r="C149" i="261"/>
  <c r="C179" i="261" s="1"/>
  <c r="E210" i="261"/>
  <c r="E213" i="261" s="1"/>
  <c r="E212" i="261"/>
  <c r="D249" i="261"/>
  <c r="D251" i="261"/>
  <c r="E271" i="261"/>
  <c r="E269" i="261"/>
  <c r="E272" i="261" s="1"/>
  <c r="B284" i="261"/>
  <c r="B60" i="261"/>
  <c r="D97" i="261"/>
  <c r="D141" i="261"/>
  <c r="E44" i="261"/>
  <c r="C59" i="261"/>
  <c r="C202" i="261"/>
  <c r="C190" i="261" s="1"/>
  <c r="C229" i="261"/>
  <c r="C232" i="261" s="1"/>
  <c r="E231" i="261"/>
  <c r="C303" i="261"/>
  <c r="B202" i="261"/>
  <c r="B190" i="261" s="1"/>
  <c r="B191" i="261" s="1"/>
  <c r="D202" i="261"/>
  <c r="D190" i="261" s="1"/>
  <c r="E202" i="261"/>
  <c r="E190" i="261" s="1"/>
  <c r="B27" i="260"/>
  <c r="B28" i="260" s="1"/>
  <c r="D175" i="260"/>
  <c r="D173" i="260"/>
  <c r="C27" i="260"/>
  <c r="D27" i="260"/>
  <c r="B70" i="260"/>
  <c r="B71" i="260" s="1"/>
  <c r="D150" i="260"/>
  <c r="D148" i="260"/>
  <c r="E173" i="260"/>
  <c r="E175" i="260"/>
  <c r="D70" i="260"/>
  <c r="B107" i="260"/>
  <c r="B108" i="260" s="1"/>
  <c r="E150" i="260"/>
  <c r="E148" i="260"/>
  <c r="E151" i="260" s="1"/>
  <c r="C148" i="260"/>
  <c r="C151" i="260" s="1"/>
  <c r="C150" i="260"/>
  <c r="C70" i="260"/>
  <c r="C107" i="260"/>
  <c r="D107" i="260"/>
  <c r="D137" i="260"/>
  <c r="B148" i="260"/>
  <c r="C175" i="260"/>
  <c r="C173" i="260"/>
  <c r="C176" i="260" s="1"/>
  <c r="B208" i="260"/>
  <c r="E53" i="260"/>
  <c r="E96" i="260"/>
  <c r="E99" i="260" s="1"/>
  <c r="E133" i="260"/>
  <c r="E136" i="260" s="1"/>
  <c r="D227" i="260"/>
  <c r="D208" i="260" s="1"/>
  <c r="E58" i="265" l="1"/>
  <c r="E186" i="265"/>
  <c r="D29" i="265"/>
  <c r="D59" i="265"/>
  <c r="B166" i="265"/>
  <c r="B199" i="265" s="1"/>
  <c r="B30" i="265"/>
  <c r="C33" i="265" s="1"/>
  <c r="B59" i="265"/>
  <c r="C199" i="265"/>
  <c r="C32" i="265"/>
  <c r="D34" i="264"/>
  <c r="C34" i="264"/>
  <c r="C350" i="264" s="1"/>
  <c r="D228" i="264"/>
  <c r="D350" i="264"/>
  <c r="D226" i="264"/>
  <c r="D229" i="264" s="1"/>
  <c r="E178" i="264"/>
  <c r="E228" i="264"/>
  <c r="E226" i="264"/>
  <c r="E229" i="264" s="1"/>
  <c r="C228" i="264"/>
  <c r="C226" i="264"/>
  <c r="C229" i="264" s="1"/>
  <c r="D351" i="264"/>
  <c r="D383" i="264" s="1"/>
  <c r="E109" i="264"/>
  <c r="E112" i="264" s="1"/>
  <c r="E111" i="264"/>
  <c r="E334" i="264"/>
  <c r="D308" i="264"/>
  <c r="B226" i="264"/>
  <c r="B350" i="264"/>
  <c r="E34" i="264"/>
  <c r="E64" i="264" s="1"/>
  <c r="D74" i="264"/>
  <c r="E74" i="264"/>
  <c r="D72" i="264"/>
  <c r="B383" i="264"/>
  <c r="C111" i="264"/>
  <c r="C109" i="264"/>
  <c r="C112" i="264" s="1"/>
  <c r="D258" i="264"/>
  <c r="D203" i="264"/>
  <c r="C351" i="264"/>
  <c r="D112" i="264"/>
  <c r="E69" i="263"/>
  <c r="E67" i="263"/>
  <c r="E70" i="263" s="1"/>
  <c r="D70" i="263"/>
  <c r="D59" i="263"/>
  <c r="D165" i="263"/>
  <c r="D197" i="263" s="1"/>
  <c r="C165" i="263"/>
  <c r="C197" i="263" s="1"/>
  <c r="C59" i="263"/>
  <c r="E59" i="263"/>
  <c r="E165" i="263"/>
  <c r="E197" i="263" s="1"/>
  <c r="B59" i="263"/>
  <c r="B165" i="263"/>
  <c r="B197" i="263" s="1"/>
  <c r="D104" i="263"/>
  <c r="D107" i="263" s="1"/>
  <c r="D106" i="263"/>
  <c r="E106" i="263"/>
  <c r="E96" i="263"/>
  <c r="C70" i="261"/>
  <c r="B68" i="261"/>
  <c r="C71" i="261" s="1"/>
  <c r="E303" i="261"/>
  <c r="E284" i="261" s="1"/>
  <c r="E59" i="261"/>
  <c r="C30" i="261"/>
  <c r="C60" i="261" s="1"/>
  <c r="B179" i="261"/>
  <c r="E68" i="261"/>
  <c r="E71" i="261" s="1"/>
  <c r="E70" i="261"/>
  <c r="C193" i="261"/>
  <c r="C191" i="261"/>
  <c r="C194" i="261" s="1"/>
  <c r="E193" i="261"/>
  <c r="E191" i="261"/>
  <c r="D252" i="261"/>
  <c r="C150" i="261"/>
  <c r="C153" i="261" s="1"/>
  <c r="C152" i="261"/>
  <c r="E115" i="261"/>
  <c r="E113" i="261"/>
  <c r="E152" i="261"/>
  <c r="E150" i="261"/>
  <c r="D30" i="261"/>
  <c r="E252" i="261"/>
  <c r="D152" i="261"/>
  <c r="D150" i="261"/>
  <c r="D153" i="261" s="1"/>
  <c r="C113" i="261"/>
  <c r="C116" i="261" s="1"/>
  <c r="C115" i="261"/>
  <c r="D193" i="261"/>
  <c r="D191" i="261"/>
  <c r="D194" i="261" s="1"/>
  <c r="D112" i="261"/>
  <c r="D142" i="261" s="1"/>
  <c r="B97" i="261"/>
  <c r="D179" i="261"/>
  <c r="D213" i="261"/>
  <c r="E142" i="261"/>
  <c r="B283" i="261"/>
  <c r="B312" i="261" s="1"/>
  <c r="E179" i="261"/>
  <c r="B142" i="261"/>
  <c r="D232" i="261"/>
  <c r="C71" i="260"/>
  <c r="C74" i="260" s="1"/>
  <c r="C73" i="260"/>
  <c r="D30" i="260"/>
  <c r="D28" i="260"/>
  <c r="E70" i="260"/>
  <c r="D110" i="260"/>
  <c r="D108" i="260"/>
  <c r="C100" i="260"/>
  <c r="E227" i="260"/>
  <c r="E208" i="260" s="1"/>
  <c r="E56" i="260"/>
  <c r="C108" i="260"/>
  <c r="C111" i="260" s="1"/>
  <c r="C110" i="260"/>
  <c r="B137" i="260"/>
  <c r="E176" i="260"/>
  <c r="C28" i="260"/>
  <c r="C31" i="260" s="1"/>
  <c r="C30" i="260"/>
  <c r="E107" i="260"/>
  <c r="E137" i="260" s="1"/>
  <c r="D73" i="260"/>
  <c r="D71" i="260"/>
  <c r="D74" i="260" s="1"/>
  <c r="D176" i="260"/>
  <c r="D207" i="260"/>
  <c r="D240" i="260" s="1"/>
  <c r="D57" i="260"/>
  <c r="B207" i="260"/>
  <c r="B240" i="260" s="1"/>
  <c r="C137" i="260"/>
  <c r="C207" i="260"/>
  <c r="C240" i="260" s="1"/>
  <c r="D100" i="260"/>
  <c r="D151" i="260"/>
  <c r="B100" i="260"/>
  <c r="C57" i="260"/>
  <c r="B57" i="260"/>
  <c r="E29" i="265" l="1"/>
  <c r="E167" i="265"/>
  <c r="D166" i="265"/>
  <c r="D199" i="265" s="1"/>
  <c r="D30" i="265"/>
  <c r="D33" i="265" s="1"/>
  <c r="D32" i="265"/>
  <c r="D75" i="264"/>
  <c r="E75" i="264"/>
  <c r="D37" i="264"/>
  <c r="D35" i="264"/>
  <c r="D38" i="264" s="1"/>
  <c r="E37" i="264"/>
  <c r="E35" i="264"/>
  <c r="E350" i="264"/>
  <c r="E383" i="264" s="1"/>
  <c r="D64" i="264"/>
  <c r="C35" i="264"/>
  <c r="C38" i="264" s="1"/>
  <c r="C37" i="264"/>
  <c r="C383" i="264"/>
  <c r="C64" i="264"/>
  <c r="E107" i="263"/>
  <c r="E153" i="261"/>
  <c r="D31" i="261"/>
  <c r="D283" i="261"/>
  <c r="D312" i="261" s="1"/>
  <c r="D33" i="261"/>
  <c r="E194" i="261"/>
  <c r="C31" i="261"/>
  <c r="C34" i="261" s="1"/>
  <c r="C33" i="261"/>
  <c r="C283" i="261"/>
  <c r="C312" i="261" s="1"/>
  <c r="D115" i="261"/>
  <c r="D113" i="261"/>
  <c r="D116" i="261" s="1"/>
  <c r="D60" i="261"/>
  <c r="E60" i="261"/>
  <c r="E30" i="261"/>
  <c r="D31" i="260"/>
  <c r="E27" i="260"/>
  <c r="E73" i="260"/>
  <c r="E71" i="260"/>
  <c r="E74" i="260" s="1"/>
  <c r="D111" i="260"/>
  <c r="E110" i="260"/>
  <c r="E108" i="260"/>
  <c r="E111" i="260" s="1"/>
  <c r="E100" i="260"/>
  <c r="E32" i="265" l="1"/>
  <c r="E166" i="265"/>
  <c r="E199" i="265" s="1"/>
  <c r="E30" i="265"/>
  <c r="E33" i="265" s="1"/>
  <c r="E59" i="265"/>
  <c r="E38" i="264"/>
  <c r="E283" i="261"/>
  <c r="E312" i="261" s="1"/>
  <c r="E31" i="261"/>
  <c r="E34" i="261" s="1"/>
  <c r="E33" i="261"/>
  <c r="D34" i="261"/>
  <c r="E116" i="261"/>
  <c r="E30" i="260"/>
  <c r="E28" i="260"/>
  <c r="E31" i="260" s="1"/>
  <c r="E207" i="260"/>
  <c r="E240" i="260" s="1"/>
  <c r="E57" i="260"/>
  <c r="E899" i="259" l="1"/>
  <c r="D899" i="259"/>
  <c r="C899" i="259"/>
  <c r="B899" i="259"/>
  <c r="E898" i="259"/>
  <c r="D898" i="259"/>
  <c r="C898" i="259"/>
  <c r="B898" i="259"/>
  <c r="E897" i="259"/>
  <c r="D897" i="259"/>
  <c r="C897" i="259"/>
  <c r="B897" i="259"/>
  <c r="C896" i="259"/>
  <c r="C895" i="259"/>
  <c r="E894" i="259"/>
  <c r="D894" i="259"/>
  <c r="C894" i="259"/>
  <c r="B894" i="259"/>
  <c r="E893" i="259"/>
  <c r="D893" i="259"/>
  <c r="C893" i="259"/>
  <c r="B893" i="259"/>
  <c r="E892" i="259"/>
  <c r="D892" i="259"/>
  <c r="C892" i="259"/>
  <c r="B892" i="259"/>
  <c r="E891" i="259"/>
  <c r="D891" i="259"/>
  <c r="C891" i="259"/>
  <c r="B891" i="259"/>
  <c r="E890" i="259"/>
  <c r="D890" i="259"/>
  <c r="C890" i="259"/>
  <c r="B890" i="259"/>
  <c r="E889" i="259"/>
  <c r="D889" i="259"/>
  <c r="C889" i="259"/>
  <c r="B889" i="259"/>
  <c r="E888" i="259"/>
  <c r="D888" i="259"/>
  <c r="C888" i="259"/>
  <c r="B888" i="259"/>
  <c r="B887" i="259"/>
  <c r="E885" i="259"/>
  <c r="D885" i="259"/>
  <c r="C885" i="259"/>
  <c r="B885" i="259"/>
  <c r="E884" i="259"/>
  <c r="D884" i="259"/>
  <c r="C884" i="259"/>
  <c r="B884" i="259"/>
  <c r="E883" i="259"/>
  <c r="D883" i="259"/>
  <c r="C883" i="259"/>
  <c r="B883" i="259"/>
  <c r="E875" i="259"/>
  <c r="D875" i="259"/>
  <c r="C875" i="259"/>
  <c r="B875" i="259"/>
  <c r="E872" i="259"/>
  <c r="D872" i="259"/>
  <c r="C872" i="259"/>
  <c r="B872" i="259"/>
  <c r="B871" i="259" s="1"/>
  <c r="E869" i="259"/>
  <c r="D869" i="259"/>
  <c r="C869" i="259"/>
  <c r="B869" i="259"/>
  <c r="B868" i="259" s="1"/>
  <c r="D864" i="259"/>
  <c r="E859" i="259"/>
  <c r="D859" i="259"/>
  <c r="C859" i="259"/>
  <c r="B859" i="259"/>
  <c r="E854" i="259"/>
  <c r="E864" i="259" s="1"/>
  <c r="D854" i="259"/>
  <c r="C854" i="259"/>
  <c r="C864" i="259" s="1"/>
  <c r="C846" i="259" s="1"/>
  <c r="B854" i="259"/>
  <c r="B864" i="259" s="1"/>
  <c r="E848" i="259"/>
  <c r="D848" i="259"/>
  <c r="C848" i="259"/>
  <c r="D847" i="259"/>
  <c r="B847" i="259"/>
  <c r="E846" i="259"/>
  <c r="E849" i="259" s="1"/>
  <c r="E834" i="259"/>
  <c r="D834" i="259"/>
  <c r="C834" i="259"/>
  <c r="B834" i="259"/>
  <c r="E829" i="259"/>
  <c r="E839" i="259" s="1"/>
  <c r="E821" i="259" s="1"/>
  <c r="D829" i="259"/>
  <c r="D839" i="259" s="1"/>
  <c r="C829" i="259"/>
  <c r="C839" i="259" s="1"/>
  <c r="C821" i="259" s="1"/>
  <c r="B829" i="259"/>
  <c r="B839" i="259" s="1"/>
  <c r="B821" i="259" s="1"/>
  <c r="B822" i="259" s="1"/>
  <c r="E823" i="259"/>
  <c r="D823" i="259"/>
  <c r="C823" i="259"/>
  <c r="D822" i="259"/>
  <c r="D821" i="259"/>
  <c r="E809" i="259"/>
  <c r="D809" i="259"/>
  <c r="C809" i="259"/>
  <c r="B809" i="259"/>
  <c r="E804" i="259"/>
  <c r="E814" i="259" s="1"/>
  <c r="E896" i="259" s="1"/>
  <c r="E895" i="259" s="1"/>
  <c r="D804" i="259"/>
  <c r="D814" i="259" s="1"/>
  <c r="C804" i="259"/>
  <c r="C814" i="259" s="1"/>
  <c r="C796" i="259" s="1"/>
  <c r="C797" i="259" s="1"/>
  <c r="C800" i="259" s="1"/>
  <c r="B804" i="259"/>
  <c r="B814" i="259" s="1"/>
  <c r="B796" i="259" s="1"/>
  <c r="B797" i="259" s="1"/>
  <c r="C799" i="259"/>
  <c r="E798" i="259"/>
  <c r="D798" i="259"/>
  <c r="C798" i="259"/>
  <c r="E797" i="259"/>
  <c r="E796" i="259"/>
  <c r="E786" i="259"/>
  <c r="E768" i="259" s="1"/>
  <c r="E781" i="259"/>
  <c r="D781" i="259"/>
  <c r="C781" i="259"/>
  <c r="B781" i="259"/>
  <c r="E776" i="259"/>
  <c r="D776" i="259"/>
  <c r="D786" i="259" s="1"/>
  <c r="D768" i="259" s="1"/>
  <c r="D769" i="259" s="1"/>
  <c r="C776" i="259"/>
  <c r="C786" i="259" s="1"/>
  <c r="C768" i="259" s="1"/>
  <c r="B776" i="259"/>
  <c r="B786" i="259" s="1"/>
  <c r="B895" i="259" s="1"/>
  <c r="D771" i="259"/>
  <c r="E770" i="259"/>
  <c r="D770" i="259"/>
  <c r="C770" i="259"/>
  <c r="B769" i="259"/>
  <c r="B768" i="259"/>
  <c r="E755" i="259"/>
  <c r="D755" i="259"/>
  <c r="C755" i="259"/>
  <c r="B755" i="259"/>
  <c r="E750" i="259"/>
  <c r="E760" i="259" s="1"/>
  <c r="D750" i="259"/>
  <c r="D760" i="259" s="1"/>
  <c r="C750" i="259"/>
  <c r="C760" i="259" s="1"/>
  <c r="B750" i="259"/>
  <c r="B760" i="259" s="1"/>
  <c r="B742" i="259" s="1"/>
  <c r="E745" i="259"/>
  <c r="D745" i="259"/>
  <c r="E744" i="259"/>
  <c r="D744" i="259"/>
  <c r="C744" i="259"/>
  <c r="E743" i="259"/>
  <c r="E746" i="259" s="1"/>
  <c r="D743" i="259"/>
  <c r="D746" i="259" s="1"/>
  <c r="C743" i="259"/>
  <c r="E730" i="259"/>
  <c r="D730" i="259"/>
  <c r="C730" i="259"/>
  <c r="B730" i="259"/>
  <c r="E725" i="259"/>
  <c r="E735" i="259" s="1"/>
  <c r="D725" i="259"/>
  <c r="D735" i="259" s="1"/>
  <c r="C725" i="259"/>
  <c r="C735" i="259" s="1"/>
  <c r="B725" i="259"/>
  <c r="B735" i="259" s="1"/>
  <c r="D721" i="259"/>
  <c r="E720" i="259"/>
  <c r="D720" i="259"/>
  <c r="E719" i="259"/>
  <c r="D719" i="259"/>
  <c r="C719" i="259"/>
  <c r="E718" i="259"/>
  <c r="E721" i="259" s="1"/>
  <c r="D718" i="259"/>
  <c r="C718" i="259"/>
  <c r="C721" i="259" s="1"/>
  <c r="B717" i="259"/>
  <c r="B718" i="259" s="1"/>
  <c r="E705" i="259"/>
  <c r="D705" i="259"/>
  <c r="C705" i="259"/>
  <c r="B705" i="259"/>
  <c r="E700" i="259"/>
  <c r="E710" i="259" s="1"/>
  <c r="D700" i="259"/>
  <c r="D710" i="259" s="1"/>
  <c r="C700" i="259"/>
  <c r="C710" i="259" s="1"/>
  <c r="B700" i="259"/>
  <c r="B710" i="259" s="1"/>
  <c r="B692" i="259" s="1"/>
  <c r="E695" i="259"/>
  <c r="D695" i="259"/>
  <c r="E694" i="259"/>
  <c r="D694" i="259"/>
  <c r="C694" i="259"/>
  <c r="E693" i="259"/>
  <c r="E696" i="259" s="1"/>
  <c r="D693" i="259"/>
  <c r="D696" i="259" s="1"/>
  <c r="C693" i="259"/>
  <c r="D685" i="259"/>
  <c r="E680" i="259"/>
  <c r="D680" i="259"/>
  <c r="C680" i="259"/>
  <c r="B680" i="259"/>
  <c r="E675" i="259"/>
  <c r="E685" i="259" s="1"/>
  <c r="D675" i="259"/>
  <c r="C675" i="259"/>
  <c r="C685" i="259" s="1"/>
  <c r="B675" i="259"/>
  <c r="B685" i="259" s="1"/>
  <c r="B667" i="259" s="1"/>
  <c r="D671" i="259"/>
  <c r="E670" i="259"/>
  <c r="D670" i="259"/>
  <c r="E669" i="259"/>
  <c r="D669" i="259"/>
  <c r="C669" i="259"/>
  <c r="E668" i="259"/>
  <c r="E671" i="259" s="1"/>
  <c r="D668" i="259"/>
  <c r="C668" i="259"/>
  <c r="E655" i="259"/>
  <c r="D655" i="259"/>
  <c r="C655" i="259"/>
  <c r="B655" i="259"/>
  <c r="E654" i="259"/>
  <c r="D654" i="259"/>
  <c r="C654" i="259"/>
  <c r="C653" i="259" s="1"/>
  <c r="C652" i="259" s="1"/>
  <c r="C651" i="259" s="1"/>
  <c r="E653" i="259"/>
  <c r="D653" i="259"/>
  <c r="E652" i="259"/>
  <c r="E651" i="259" s="1"/>
  <c r="E650" i="259" s="1"/>
  <c r="D652" i="259"/>
  <c r="D651" i="259"/>
  <c r="D650" i="259" s="1"/>
  <c r="C650" i="259"/>
  <c r="B650" i="259"/>
  <c r="B660" i="259" s="1"/>
  <c r="C646" i="259"/>
  <c r="E645" i="259"/>
  <c r="D645" i="259"/>
  <c r="C645" i="259"/>
  <c r="E644" i="259"/>
  <c r="D644" i="259"/>
  <c r="C644" i="259"/>
  <c r="E643" i="259"/>
  <c r="E646" i="259" s="1"/>
  <c r="D643" i="259"/>
  <c r="D646" i="259" s="1"/>
  <c r="C643" i="259"/>
  <c r="B643" i="259"/>
  <c r="D635" i="259"/>
  <c r="E630" i="259"/>
  <c r="D630" i="259"/>
  <c r="C630" i="259"/>
  <c r="B630" i="259"/>
  <c r="E629" i="259"/>
  <c r="E628" i="259" s="1"/>
  <c r="E627" i="259" s="1"/>
  <c r="D629" i="259"/>
  <c r="D628" i="259" s="1"/>
  <c r="D627" i="259" s="1"/>
  <c r="D626" i="259" s="1"/>
  <c r="D625" i="259" s="1"/>
  <c r="C629" i="259"/>
  <c r="C628" i="259"/>
  <c r="C627" i="259" s="1"/>
  <c r="C625" i="259" s="1"/>
  <c r="C635" i="259" s="1"/>
  <c r="E626" i="259"/>
  <c r="E625" i="259" s="1"/>
  <c r="E635" i="259" s="1"/>
  <c r="B625" i="259"/>
  <c r="B635" i="259" s="1"/>
  <c r="B617" i="259" s="1"/>
  <c r="E620" i="259"/>
  <c r="D620" i="259"/>
  <c r="E619" i="259"/>
  <c r="D619" i="259"/>
  <c r="C619" i="259"/>
  <c r="E618" i="259"/>
  <c r="D618" i="259"/>
  <c r="D621" i="259" s="1"/>
  <c r="C618" i="259"/>
  <c r="E608" i="259"/>
  <c r="E590" i="259" s="1"/>
  <c r="E603" i="259"/>
  <c r="D603" i="259"/>
  <c r="C603" i="259"/>
  <c r="B603" i="259"/>
  <c r="E598" i="259"/>
  <c r="D598" i="259"/>
  <c r="D608" i="259" s="1"/>
  <c r="D590" i="259" s="1"/>
  <c r="C598" i="259"/>
  <c r="C608" i="259" s="1"/>
  <c r="C590" i="259" s="1"/>
  <c r="B598" i="259"/>
  <c r="B608" i="259" s="1"/>
  <c r="B590" i="259" s="1"/>
  <c r="B591" i="259" s="1"/>
  <c r="D592" i="259"/>
  <c r="C592" i="259"/>
  <c r="E577" i="259"/>
  <c r="D577" i="259"/>
  <c r="C577" i="259"/>
  <c r="B577" i="259"/>
  <c r="E572" i="259"/>
  <c r="E582" i="259" s="1"/>
  <c r="D572" i="259"/>
  <c r="D582" i="259" s="1"/>
  <c r="C572" i="259"/>
  <c r="C582" i="259" s="1"/>
  <c r="C564" i="259" s="1"/>
  <c r="B572" i="259"/>
  <c r="B582" i="259" s="1"/>
  <c r="E568" i="259"/>
  <c r="E567" i="259"/>
  <c r="E566" i="259"/>
  <c r="D566" i="259"/>
  <c r="C566" i="259"/>
  <c r="E565" i="259"/>
  <c r="D565" i="259"/>
  <c r="C565" i="259"/>
  <c r="C568" i="259" s="1"/>
  <c r="B565" i="259"/>
  <c r="B564" i="259"/>
  <c r="E552" i="259"/>
  <c r="D552" i="259"/>
  <c r="C552" i="259"/>
  <c r="B552" i="259"/>
  <c r="E547" i="259"/>
  <c r="E557" i="259" s="1"/>
  <c r="E539" i="259" s="1"/>
  <c r="D547" i="259"/>
  <c r="D557" i="259" s="1"/>
  <c r="D539" i="259" s="1"/>
  <c r="D540" i="259" s="1"/>
  <c r="C547" i="259"/>
  <c r="C557" i="259" s="1"/>
  <c r="C539" i="259" s="1"/>
  <c r="B547" i="259"/>
  <c r="B557" i="259" s="1"/>
  <c r="D542" i="259"/>
  <c r="E541" i="259"/>
  <c r="D541" i="259"/>
  <c r="C541" i="259"/>
  <c r="B540" i="259"/>
  <c r="B539" i="259"/>
  <c r="E525" i="259"/>
  <c r="E526" i="259" s="1"/>
  <c r="D525" i="259"/>
  <c r="D526" i="259" s="1"/>
  <c r="C525" i="259"/>
  <c r="C526" i="259" s="1"/>
  <c r="B525" i="259"/>
  <c r="B496" i="259" s="1"/>
  <c r="B497" i="259" s="1"/>
  <c r="E499" i="259"/>
  <c r="E498" i="259"/>
  <c r="D498" i="259"/>
  <c r="C498" i="259"/>
  <c r="C497" i="259"/>
  <c r="C500" i="259" s="1"/>
  <c r="E496" i="259"/>
  <c r="E497" i="259" s="1"/>
  <c r="D496" i="259"/>
  <c r="D499" i="259" s="1"/>
  <c r="C496" i="259"/>
  <c r="C499" i="259" s="1"/>
  <c r="C489" i="259"/>
  <c r="C488" i="259"/>
  <c r="C459" i="259" s="1"/>
  <c r="D487" i="259"/>
  <c r="E487" i="259" s="1"/>
  <c r="E486" i="259"/>
  <c r="D486" i="259"/>
  <c r="D485" i="259"/>
  <c r="E485" i="259" s="1"/>
  <c r="E488" i="259" s="1"/>
  <c r="E479" i="259"/>
  <c r="D479" i="259"/>
  <c r="C479" i="259"/>
  <c r="B479" i="259"/>
  <c r="B488" i="259" s="1"/>
  <c r="E476" i="259"/>
  <c r="D476" i="259"/>
  <c r="C476" i="259"/>
  <c r="B476" i="259"/>
  <c r="E473" i="259"/>
  <c r="D473" i="259"/>
  <c r="C473" i="259"/>
  <c r="B473" i="259"/>
  <c r="E470" i="259"/>
  <c r="D470" i="259"/>
  <c r="C470" i="259"/>
  <c r="B470" i="259"/>
  <c r="E467" i="259"/>
  <c r="D467" i="259"/>
  <c r="C467" i="259"/>
  <c r="B467" i="259"/>
  <c r="E461" i="259"/>
  <c r="D461" i="259"/>
  <c r="C461" i="259"/>
  <c r="B459" i="259"/>
  <c r="B460" i="259" s="1"/>
  <c r="E443" i="259"/>
  <c r="E444" i="259" s="1"/>
  <c r="D443" i="259"/>
  <c r="D444" i="259" s="1"/>
  <c r="C443" i="259"/>
  <c r="C444" i="259" s="1"/>
  <c r="B443" i="259"/>
  <c r="B414" i="259" s="1"/>
  <c r="B415" i="259" s="1"/>
  <c r="E417" i="259"/>
  <c r="E416" i="259"/>
  <c r="D416" i="259"/>
  <c r="C416" i="259"/>
  <c r="E414" i="259"/>
  <c r="E415" i="259" s="1"/>
  <c r="D414" i="259"/>
  <c r="D417" i="259" s="1"/>
  <c r="C414" i="259"/>
  <c r="C417" i="259" s="1"/>
  <c r="E400" i="259"/>
  <c r="E406" i="259" s="1"/>
  <c r="D400" i="259"/>
  <c r="D406" i="259" s="1"/>
  <c r="C400" i="259"/>
  <c r="C406" i="259" s="1"/>
  <c r="B400" i="259"/>
  <c r="B406" i="259" s="1"/>
  <c r="E397" i="259"/>
  <c r="D397" i="259"/>
  <c r="C397" i="259"/>
  <c r="B397" i="259"/>
  <c r="E394" i="259"/>
  <c r="D394" i="259"/>
  <c r="C394" i="259"/>
  <c r="B394" i="259"/>
  <c r="E391" i="259"/>
  <c r="D391" i="259"/>
  <c r="C391" i="259"/>
  <c r="B391" i="259"/>
  <c r="E385" i="259"/>
  <c r="D385" i="259"/>
  <c r="C385" i="259"/>
  <c r="B385" i="259"/>
  <c r="E379" i="259"/>
  <c r="D379" i="259"/>
  <c r="C379" i="259"/>
  <c r="D378" i="259"/>
  <c r="D377" i="259"/>
  <c r="E366" i="259"/>
  <c r="E887" i="259" s="1"/>
  <c r="D366" i="259"/>
  <c r="D887" i="259" s="1"/>
  <c r="C366" i="259"/>
  <c r="C369" i="259" s="1"/>
  <c r="B366" i="259"/>
  <c r="B369" i="259" s="1"/>
  <c r="E363" i="259"/>
  <c r="D363" i="259"/>
  <c r="C363" i="259"/>
  <c r="B363" i="259"/>
  <c r="E360" i="259"/>
  <c r="D360" i="259"/>
  <c r="C360" i="259"/>
  <c r="B360" i="259"/>
  <c r="E358" i="259"/>
  <c r="D358" i="259"/>
  <c r="C358" i="259"/>
  <c r="B358" i="259"/>
  <c r="E355" i="259"/>
  <c r="D355" i="259"/>
  <c r="C355" i="259"/>
  <c r="B355" i="259"/>
  <c r="E352" i="259"/>
  <c r="D352" i="259"/>
  <c r="C352" i="259"/>
  <c r="B352" i="259"/>
  <c r="E349" i="259"/>
  <c r="D349" i="259"/>
  <c r="C349" i="259"/>
  <c r="B349" i="259"/>
  <c r="E343" i="259"/>
  <c r="D343" i="259"/>
  <c r="C343" i="259"/>
  <c r="E308" i="259"/>
  <c r="D308" i="259"/>
  <c r="C308" i="259"/>
  <c r="B308" i="259"/>
  <c r="E307" i="259"/>
  <c r="D307" i="259"/>
  <c r="C307" i="259"/>
  <c r="B307" i="259"/>
  <c r="E306" i="259"/>
  <c r="D306" i="259"/>
  <c r="C306" i="259"/>
  <c r="B306" i="259"/>
  <c r="E305" i="259"/>
  <c r="D305" i="259"/>
  <c r="C305" i="259"/>
  <c r="B305" i="259"/>
  <c r="C304" i="259"/>
  <c r="B304" i="259"/>
  <c r="E303" i="259"/>
  <c r="D303" i="259"/>
  <c r="C303" i="259"/>
  <c r="B303" i="259"/>
  <c r="E302" i="259"/>
  <c r="D302" i="259"/>
  <c r="C302" i="259"/>
  <c r="B302" i="259"/>
  <c r="E301" i="259"/>
  <c r="D301" i="259"/>
  <c r="C301" i="259"/>
  <c r="B301" i="259"/>
  <c r="E300" i="259"/>
  <c r="D300" i="259"/>
  <c r="C300" i="259"/>
  <c r="B300" i="259"/>
  <c r="E299" i="259"/>
  <c r="D299" i="259"/>
  <c r="C299" i="259"/>
  <c r="B299" i="259"/>
  <c r="E298" i="259"/>
  <c r="D298" i="259"/>
  <c r="C298" i="259"/>
  <c r="B298" i="259"/>
  <c r="E297" i="259"/>
  <c r="D297" i="259"/>
  <c r="C297" i="259"/>
  <c r="B297" i="259"/>
  <c r="E296" i="259"/>
  <c r="D296" i="259"/>
  <c r="C296" i="259"/>
  <c r="B296" i="259"/>
  <c r="E295" i="259"/>
  <c r="D295" i="259"/>
  <c r="C295" i="259"/>
  <c r="B295" i="259"/>
  <c r="E294" i="259"/>
  <c r="D294" i="259"/>
  <c r="C294" i="259"/>
  <c r="B294" i="259"/>
  <c r="E293" i="259"/>
  <c r="D293" i="259"/>
  <c r="C293" i="259"/>
  <c r="B293" i="259"/>
  <c r="E291" i="259"/>
  <c r="D291" i="259"/>
  <c r="C291" i="259"/>
  <c r="B291" i="259"/>
  <c r="E290" i="259"/>
  <c r="E289" i="259" s="1"/>
  <c r="D290" i="259"/>
  <c r="C290" i="259"/>
  <c r="B290" i="259"/>
  <c r="D289" i="259"/>
  <c r="C289" i="259"/>
  <c r="B289" i="259"/>
  <c r="E288" i="259"/>
  <c r="D288" i="259"/>
  <c r="C288" i="259"/>
  <c r="B288" i="259"/>
  <c r="E287" i="259"/>
  <c r="D287" i="259"/>
  <c r="C287" i="259"/>
  <c r="B287" i="259"/>
  <c r="E286" i="259"/>
  <c r="E282" i="259"/>
  <c r="D282" i="259"/>
  <c r="C282" i="259"/>
  <c r="B282" i="259"/>
  <c r="C275" i="259"/>
  <c r="E274" i="259"/>
  <c r="D274" i="259"/>
  <c r="C274" i="259"/>
  <c r="E273" i="259"/>
  <c r="D272" i="259"/>
  <c r="D273" i="259" s="1"/>
  <c r="D276" i="259" s="1"/>
  <c r="C272" i="259"/>
  <c r="C273" i="259" s="1"/>
  <c r="B272" i="259"/>
  <c r="B273" i="259" s="1"/>
  <c r="E261" i="259"/>
  <c r="D261" i="259"/>
  <c r="C261" i="259"/>
  <c r="B261" i="259"/>
  <c r="C254" i="259"/>
  <c r="E253" i="259"/>
  <c r="D253" i="259"/>
  <c r="C253" i="259"/>
  <c r="E252" i="259"/>
  <c r="D251" i="259"/>
  <c r="D252" i="259" s="1"/>
  <c r="D255" i="259" s="1"/>
  <c r="C251" i="259"/>
  <c r="C252" i="259" s="1"/>
  <c r="B251" i="259"/>
  <c r="B252" i="259" s="1"/>
  <c r="E241" i="259"/>
  <c r="D241" i="259"/>
  <c r="D231" i="259" s="1"/>
  <c r="C241" i="259"/>
  <c r="C231" i="259" s="1"/>
  <c r="B241" i="259"/>
  <c r="E233" i="259"/>
  <c r="D233" i="259"/>
  <c r="C233" i="259"/>
  <c r="E231" i="259"/>
  <c r="E232" i="259" s="1"/>
  <c r="B231" i="259"/>
  <c r="B232" i="259" s="1"/>
  <c r="E223" i="259"/>
  <c r="D223" i="259"/>
  <c r="C223" i="259"/>
  <c r="B223" i="259"/>
  <c r="E217" i="259"/>
  <c r="D217" i="259"/>
  <c r="E216" i="259"/>
  <c r="D216" i="259"/>
  <c r="C216" i="259"/>
  <c r="E215" i="259"/>
  <c r="D215" i="259"/>
  <c r="C215" i="259"/>
  <c r="E214" i="259"/>
  <c r="D214" i="259"/>
  <c r="C214" i="259"/>
  <c r="C217" i="259" s="1"/>
  <c r="B214" i="259"/>
  <c r="E205" i="259"/>
  <c r="E204" i="259"/>
  <c r="D204" i="259"/>
  <c r="C204" i="259"/>
  <c r="E202" i="259"/>
  <c r="E203" i="259" s="1"/>
  <c r="E206" i="259" s="1"/>
  <c r="D202" i="259"/>
  <c r="D203" i="259" s="1"/>
  <c r="C202" i="259"/>
  <c r="D205" i="259" s="1"/>
  <c r="B202" i="259"/>
  <c r="B203" i="259" s="1"/>
  <c r="E190" i="259"/>
  <c r="E191" i="259" s="1"/>
  <c r="D190" i="259"/>
  <c r="D191" i="259" s="1"/>
  <c r="C190" i="259"/>
  <c r="C161" i="259" s="1"/>
  <c r="B190" i="259"/>
  <c r="E163" i="259"/>
  <c r="D163" i="259"/>
  <c r="C163" i="259"/>
  <c r="E161" i="259"/>
  <c r="E162" i="259" s="1"/>
  <c r="D161" i="259"/>
  <c r="E164" i="259" s="1"/>
  <c r="E147" i="259"/>
  <c r="E153" i="259" s="1"/>
  <c r="D147" i="259"/>
  <c r="D153" i="259" s="1"/>
  <c r="C147" i="259"/>
  <c r="C153" i="259" s="1"/>
  <c r="B147" i="259"/>
  <c r="B153" i="259" s="1"/>
  <c r="E126" i="259"/>
  <c r="D126" i="259"/>
  <c r="C126" i="259"/>
  <c r="E113" i="259"/>
  <c r="E116" i="259" s="1"/>
  <c r="D113" i="259"/>
  <c r="D116" i="259" s="1"/>
  <c r="E101" i="259"/>
  <c r="D101" i="259"/>
  <c r="C101" i="259"/>
  <c r="C116" i="259" s="1"/>
  <c r="B101" i="259"/>
  <c r="B116" i="259" s="1"/>
  <c r="E89" i="259"/>
  <c r="D89" i="259"/>
  <c r="C89" i="259"/>
  <c r="C72" i="259"/>
  <c r="C73" i="259" s="1"/>
  <c r="D69" i="259"/>
  <c r="D304" i="259" s="1"/>
  <c r="E57" i="259"/>
  <c r="E292" i="259" s="1"/>
  <c r="D57" i="259"/>
  <c r="D292" i="259" s="1"/>
  <c r="C57" i="259"/>
  <c r="B57" i="259"/>
  <c r="B292" i="259" s="1"/>
  <c r="E54" i="259"/>
  <c r="D54" i="259"/>
  <c r="C54" i="259"/>
  <c r="B54" i="259"/>
  <c r="E51" i="259"/>
  <c r="E285" i="259" s="1"/>
  <c r="D51" i="259"/>
  <c r="C51" i="259"/>
  <c r="B51" i="259"/>
  <c r="E45" i="259"/>
  <c r="D45" i="259"/>
  <c r="C45" i="259"/>
  <c r="C43" i="259"/>
  <c r="D124" i="259" l="1"/>
  <c r="D154" i="259"/>
  <c r="C162" i="259"/>
  <c r="C165" i="259" s="1"/>
  <c r="C164" i="259"/>
  <c r="E540" i="259"/>
  <c r="E543" i="259" s="1"/>
  <c r="E542" i="259"/>
  <c r="B693" i="259"/>
  <c r="C696" i="259" s="1"/>
  <c r="C695" i="259"/>
  <c r="C87" i="259"/>
  <c r="C117" i="259"/>
  <c r="E117" i="259"/>
  <c r="E87" i="259"/>
  <c r="B124" i="259"/>
  <c r="B125" i="259" s="1"/>
  <c r="D232" i="259"/>
  <c r="D235" i="259" s="1"/>
  <c r="D234" i="259"/>
  <c r="B743" i="259"/>
  <c r="C745" i="259"/>
  <c r="C124" i="259"/>
  <c r="B191" i="259"/>
  <c r="E255" i="259"/>
  <c r="E276" i="259"/>
  <c r="C377" i="259"/>
  <c r="C407" i="259"/>
  <c r="B668" i="259"/>
  <c r="C670" i="259"/>
  <c r="B87" i="259"/>
  <c r="B88" i="259" s="1"/>
  <c r="B117" i="259"/>
  <c r="D87" i="259"/>
  <c r="E124" i="259"/>
  <c r="C232" i="259"/>
  <c r="C235" i="259" s="1"/>
  <c r="C234" i="259"/>
  <c r="C255" i="259"/>
  <c r="C276" i="259"/>
  <c r="D796" i="259"/>
  <c r="D896" i="259"/>
  <c r="D895" i="259" s="1"/>
  <c r="C822" i="259"/>
  <c r="C825" i="259" s="1"/>
  <c r="C824" i="259"/>
  <c r="C284" i="259"/>
  <c r="D72" i="259"/>
  <c r="D162" i="259"/>
  <c r="D165" i="259" s="1"/>
  <c r="C191" i="259"/>
  <c r="C203" i="259"/>
  <c r="C206" i="259" s="1"/>
  <c r="E377" i="259"/>
  <c r="D593" i="259"/>
  <c r="D591" i="259"/>
  <c r="D594" i="259" s="1"/>
  <c r="D825" i="259"/>
  <c r="C847" i="259"/>
  <c r="D849" i="259"/>
  <c r="C286" i="259"/>
  <c r="C285" i="259"/>
  <c r="C309" i="259" s="1"/>
  <c r="C292" i="259"/>
  <c r="E69" i="259"/>
  <c r="D254" i="259"/>
  <c r="D275" i="259"/>
  <c r="B866" i="259"/>
  <c r="B341" i="259"/>
  <c r="D369" i="259"/>
  <c r="B377" i="259"/>
  <c r="B378" i="259" s="1"/>
  <c r="B526" i="259"/>
  <c r="D568" i="259"/>
  <c r="D567" i="259"/>
  <c r="C567" i="259"/>
  <c r="E621" i="259"/>
  <c r="C720" i="259"/>
  <c r="E847" i="259"/>
  <c r="E850" i="259" s="1"/>
  <c r="C849" i="259"/>
  <c r="B618" i="259"/>
  <c r="C621" i="259" s="1"/>
  <c r="C620" i="259"/>
  <c r="E824" i="259"/>
  <c r="E822" i="259"/>
  <c r="E825" i="259" s="1"/>
  <c r="D286" i="259"/>
  <c r="D285" i="259"/>
  <c r="B72" i="259"/>
  <c r="B161" i="259"/>
  <c r="B162" i="259" s="1"/>
  <c r="D164" i="259"/>
  <c r="C205" i="259"/>
  <c r="E234" i="259"/>
  <c r="E254" i="259"/>
  <c r="E275" i="259"/>
  <c r="C866" i="259"/>
  <c r="C341" i="259"/>
  <c r="C415" i="259"/>
  <c r="C418" i="259" s="1"/>
  <c r="C542" i="259"/>
  <c r="C540" i="259"/>
  <c r="C543" i="259" s="1"/>
  <c r="C671" i="259"/>
  <c r="C746" i="259"/>
  <c r="E769" i="259"/>
  <c r="E772" i="259" s="1"/>
  <c r="E771" i="259"/>
  <c r="C44" i="259"/>
  <c r="B286" i="259"/>
  <c r="B285" i="259"/>
  <c r="D407" i="259"/>
  <c r="B444" i="259"/>
  <c r="B489" i="259"/>
  <c r="E459" i="259"/>
  <c r="E489" i="259"/>
  <c r="C462" i="259"/>
  <c r="C460" i="259"/>
  <c r="C463" i="259" s="1"/>
  <c r="E500" i="259"/>
  <c r="D543" i="259"/>
  <c r="C593" i="259"/>
  <c r="C591" i="259"/>
  <c r="C594" i="259" s="1"/>
  <c r="C771" i="259"/>
  <c r="C769" i="259"/>
  <c r="C772" i="259" s="1"/>
  <c r="E799" i="259"/>
  <c r="D824" i="259"/>
  <c r="E369" i="259"/>
  <c r="D415" i="259"/>
  <c r="D418" i="259" s="1"/>
  <c r="D488" i="259"/>
  <c r="D497" i="259"/>
  <c r="D500" i="259" s="1"/>
  <c r="C887" i="259"/>
  <c r="D459" i="259" l="1"/>
  <c r="D489" i="259"/>
  <c r="D341" i="259"/>
  <c r="D370" i="259"/>
  <c r="D866" i="259"/>
  <c r="E380" i="259"/>
  <c r="E378" i="259"/>
  <c r="E381" i="259" s="1"/>
  <c r="E125" i="259"/>
  <c r="E128" i="259" s="1"/>
  <c r="E127" i="259"/>
  <c r="D772" i="259"/>
  <c r="E418" i="259"/>
  <c r="B867" i="259"/>
  <c r="B900" i="259" s="1"/>
  <c r="B342" i="259"/>
  <c r="E407" i="259"/>
  <c r="D43" i="259"/>
  <c r="E154" i="259"/>
  <c r="C378" i="259"/>
  <c r="C380" i="259"/>
  <c r="E165" i="259"/>
  <c r="E866" i="259"/>
  <c r="E370" i="259"/>
  <c r="E341" i="259"/>
  <c r="E460" i="259"/>
  <c r="E462" i="259"/>
  <c r="D380" i="259"/>
  <c r="C867" i="259"/>
  <c r="C900" i="259" s="1"/>
  <c r="C342" i="259"/>
  <c r="C345" i="259" s="1"/>
  <c r="C344" i="259"/>
  <c r="B370" i="259"/>
  <c r="E72" i="259"/>
  <c r="E304" i="259"/>
  <c r="D797" i="259"/>
  <c r="D799" i="259"/>
  <c r="D90" i="259"/>
  <c r="D88" i="259"/>
  <c r="C125" i="259"/>
  <c r="C128" i="259" s="1"/>
  <c r="C127" i="259"/>
  <c r="B154" i="259"/>
  <c r="C88" i="259"/>
  <c r="C91" i="259" s="1"/>
  <c r="C90" i="259"/>
  <c r="C370" i="259"/>
  <c r="B43" i="259"/>
  <c r="B73" i="259"/>
  <c r="B407" i="259"/>
  <c r="C850" i="259"/>
  <c r="D850" i="259"/>
  <c r="D206" i="259"/>
  <c r="D117" i="259"/>
  <c r="C154" i="259"/>
  <c r="E90" i="259"/>
  <c r="E88" i="259"/>
  <c r="E91" i="259" s="1"/>
  <c r="E235" i="259"/>
  <c r="D125" i="259"/>
  <c r="D127" i="259"/>
  <c r="D800" i="259" l="1"/>
  <c r="E800" i="259"/>
  <c r="D91" i="259"/>
  <c r="D460" i="259"/>
  <c r="D463" i="259" s="1"/>
  <c r="D462" i="259"/>
  <c r="C381" i="259"/>
  <c r="D381" i="259"/>
  <c r="B284" i="259"/>
  <c r="B309" i="259" s="1"/>
  <c r="B44" i="259"/>
  <c r="C47" i="259" s="1"/>
  <c r="C46" i="259"/>
  <c r="E43" i="259"/>
  <c r="E73" i="259"/>
  <c r="D284" i="259"/>
  <c r="D309" i="259" s="1"/>
  <c r="D46" i="259"/>
  <c r="D44" i="259"/>
  <c r="D47" i="259" s="1"/>
  <c r="D128" i="259"/>
  <c r="E344" i="259"/>
  <c r="E867" i="259"/>
  <c r="E900" i="259" s="1"/>
  <c r="E342" i="259"/>
  <c r="E345" i="259" s="1"/>
  <c r="D73" i="259"/>
  <c r="D342" i="259"/>
  <c r="D345" i="259" s="1"/>
  <c r="D344" i="259"/>
  <c r="D867" i="259"/>
  <c r="D900" i="259" s="1"/>
  <c r="E46" i="259" l="1"/>
  <c r="E284" i="259"/>
  <c r="E309" i="259" s="1"/>
  <c r="E44" i="259"/>
  <c r="E47" i="259" s="1"/>
  <c r="E463" i="259"/>
</calcChain>
</file>

<file path=xl/comments1.xml><?xml version="1.0" encoding="utf-8"?>
<comments xmlns="http://schemas.openxmlformats.org/spreadsheetml/2006/main">
  <authors>
    <author>Ermira Kopliku</author>
  </authors>
  <commentList>
    <comment ref="C458" authorId="0" shapeId="0">
      <text>
        <r>
          <rPr>
            <sz val="9"/>
            <color indexed="81"/>
            <rFont val="Tahoma"/>
            <family val="2"/>
            <charset val="238"/>
          </rPr>
          <t>per tu mirembajtur:
15 mirembajtje nga IT + 14 nga transporti + 1 nga Financa + 24 nga mirembajtja ( shih nr e kerkesave buxhetore te secili sherbim) + 1 kerkesa e Botimeve = 55  njesi</t>
        </r>
      </text>
    </comment>
  </commentList>
</comments>
</file>

<file path=xl/comments2.xml><?xml version="1.0" encoding="utf-8"?>
<comments xmlns="http://schemas.openxmlformats.org/spreadsheetml/2006/main">
  <authors>
    <author>Ornela</author>
  </authors>
  <commentList>
    <comment ref="B43" authorId="0" shapeId="0">
      <text>
        <r>
          <rPr>
            <b/>
            <sz val="9"/>
            <color indexed="81"/>
            <rFont val="Tahoma"/>
            <family val="2"/>
          </rPr>
          <t>Ornela:</t>
        </r>
        <r>
          <rPr>
            <sz val="9"/>
            <color indexed="81"/>
            <rFont val="Tahoma"/>
            <family val="2"/>
          </rPr>
          <t xml:space="preserve">
10000 kalim nga 600 te 602
10000 shkurtim nga ministria</t>
        </r>
      </text>
    </comment>
  </commentList>
</comments>
</file>

<file path=xl/sharedStrings.xml><?xml version="1.0" encoding="utf-8"?>
<sst xmlns="http://schemas.openxmlformats.org/spreadsheetml/2006/main" count="16312" uniqueCount="1460">
  <si>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</si>
  <si>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</si>
  <si>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</si>
  <si>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</si>
  <si>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</si>
  <si>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</si>
  <si>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</si>
  <si>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</si>
  <si>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</si>
  <si>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</si>
  <si>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</si>
  <si>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</si>
  <si>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</si>
  <si>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</si>
  <si>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</si>
  <si>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</si>
  <si>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</si>
  <si>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</si>
  <si>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</si>
  <si>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</si>
  <si>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</si>
  <si>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</si>
  <si>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</si>
  <si>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</si>
  <si>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</si>
  <si>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</si>
  <si>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</si>
  <si>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</si>
  <si>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</si>
  <si>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</si>
  <si>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</si>
  <si>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</si>
  <si>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</si>
  <si>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</si>
  <si>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</si>
  <si>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</si>
  <si>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</si>
  <si>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</si>
  <si>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</si>
  <si>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</si>
  <si>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</si>
  <si>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</si>
  <si>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</si>
  <si>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 xml:space="preserve">Shënim: Shpjegoni supozimet dhe llogaritjet për Produktin 1 </t>
  </si>
  <si>
    <t>Kodi i Projektit të Investimeve</t>
  </si>
  <si>
    <t>Shpenzimet Kapitale</t>
  </si>
  <si>
    <t>Kategoria 2: Shpenzimet për projekte investimesh</t>
  </si>
  <si>
    <t>Objektivi 2 i Politikës së Programit</t>
  </si>
  <si>
    <t>Treguesit e Performancës për Objektivin 2</t>
  </si>
  <si>
    <t>Produktet për Objektivin 2</t>
  </si>
  <si>
    <t>cope</t>
  </si>
  <si>
    <t>Kosto totale e produktit X</t>
  </si>
  <si>
    <t>Kodi i Projektit të Investimeve****</t>
  </si>
  <si>
    <t>Totali i shpenzimeve të Programit sipas produkteve*****</t>
  </si>
  <si>
    <t>Totali i shpenzimeve të Programit sipas artikujve*****</t>
  </si>
  <si>
    <t>230. Aktivet e patrupëzuara</t>
  </si>
  <si>
    <t>231. Aktivet e trupëzuara</t>
  </si>
  <si>
    <t>Treguesit e Performancës në nivel Qëllimi*</t>
  </si>
  <si>
    <t>xxxxx</t>
  </si>
  <si>
    <t>Blerje pajisje zyre</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</si>
  <si>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</si>
  <si>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</si>
  <si>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</si>
  <si>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</si>
  <si>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</si>
  <si>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</si>
  <si>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</si>
  <si>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</si>
  <si>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</si>
  <si>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Produkti X (shto produkte sipas rastit)</t>
  </si>
  <si>
    <t>Produkti A</t>
  </si>
  <si>
    <t>Kosto totale e produktit A</t>
  </si>
  <si>
    <t>Kosto totale e produktit B</t>
  </si>
  <si>
    <t>Planifikimi, Menaxhimi dhe Administrimi</t>
  </si>
  <si>
    <t>trend rrites</t>
  </si>
  <si>
    <t>Blerje Pajisje</t>
  </si>
  <si>
    <t xml:space="preserve">Produkti 1 </t>
  </si>
  <si>
    <t>copë</t>
  </si>
  <si>
    <t>Numer vendimesh</t>
  </si>
  <si>
    <t>Emërtimi i Treguesit 1</t>
  </si>
  <si>
    <t>Emërtimi i Treguesit 2</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</si>
  <si>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</si>
  <si>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03310</t>
  </si>
  <si>
    <t>"Planifikimi, Menaxhimi dhe Administrimi"</t>
  </si>
  <si>
    <t>1110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</si>
  <si>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</si>
  <si>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</si>
  <si>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</si>
  <si>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 xml:space="preserve">Ankesa drejtuar KMD </t>
  </si>
  <si>
    <t>Ankesa ndaj sektorit privat</t>
  </si>
  <si>
    <t xml:space="preserve">Vendime diskriminimi të zbatuara nga subjektet të cilave u drejtohen </t>
  </si>
  <si>
    <t>Cështje të përfaqësuara me efektivitet në gjykatë (numri i vendimeve te konfirmuara nga gjykata me forme prere dhe vendime diskriminimi dhe demshperblim, ne raport me numrin total te çeshtjeve gjyqesore)</t>
  </si>
  <si>
    <t xml:space="preserve">Vendime mospranimi të ankesës </t>
  </si>
  <si>
    <t>Informacione të referuara nga organizata me interesa legjitime, institucione etj.</t>
  </si>
  <si>
    <t>Rritja e numrit të ankesave</t>
  </si>
  <si>
    <t xml:space="preserve">Pajisja e zyrave te KMD me qellim permbushjen e nevojave te stafit per mirefunksionimin </t>
  </si>
  <si>
    <t xml:space="preserve">trend rrites </t>
  </si>
  <si>
    <t>M920008</t>
  </si>
  <si>
    <t>Zgjerimi i rafteve te bibliotekes per ekzpozimin e librave te botuar ne ambjente te tjera brenda ISKK</t>
  </si>
  <si>
    <t>M920009</t>
  </si>
  <si>
    <t>ISKK, ne funksion te rritjes se efikasitetit te punes se punonjesve merr persiper te bleje pajisje te reja kompjuterike sipas standarteve ne fuqi te AKSHI-it</t>
  </si>
  <si>
    <t>01320</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</si>
  <si>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</si>
  <si>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Njësi statistikore të vrojtuara</t>
  </si>
  <si>
    <t>Numer</t>
  </si>
  <si>
    <t>Personel i trajnuar</t>
  </si>
  <si>
    <t xml:space="preserve">Pjesemarrja e personelit në vrojtimet statistikore,në kurse te ndryshme , seminare, work shope  etj.      
</t>
  </si>
  <si>
    <t>Auditime te kryera.</t>
  </si>
  <si>
    <t>Auditime te kryera per zbatimin e ligjishmerise dhe perdorimin me efektivitet te fondeve buxhetore</t>
  </si>
  <si>
    <t>Blerja e licencave të software-ve për të përditësuar infrastrukturen e nevojshme për kryerjen e proceseve të përpunimit të të dhenave statistikore.</t>
  </si>
  <si>
    <t>Planifikimi/Menaxhimi/Administrimi</t>
  </si>
  <si>
    <t>Copë</t>
  </si>
  <si>
    <t>Trend rrites</t>
  </si>
  <si>
    <t>Planifikimi, Menaxhimi dhe Administrim</t>
  </si>
  <si>
    <t>04120</t>
  </si>
  <si>
    <t>Pajisje informatike</t>
  </si>
  <si>
    <t>Produkti 5</t>
  </si>
  <si>
    <t>Produkti 2 (shto produkte sipas rastit)</t>
  </si>
  <si>
    <t>Detajimi i Kostos Totale të Produktit 2 sipas Artikujve Ekonomikë</t>
  </si>
  <si>
    <t>Detajimi i Kostos Totale të Produktit 3 sipas Artikujve Ekonomikë</t>
  </si>
  <si>
    <t>Produkti 6</t>
  </si>
  <si>
    <t>Kosto totale e produktit 6</t>
  </si>
  <si>
    <t>Numër automjetesh</t>
  </si>
  <si>
    <r>
      <t xml:space="preserve">Detajimi i Kostos Totale të </t>
    </r>
    <r>
      <rPr>
        <b/>
        <sz val="8"/>
        <color rgb="FFFF0000"/>
        <rFont val="Garamond"/>
        <family val="1"/>
      </rPr>
      <t>Produktit 1</t>
    </r>
    <r>
      <rPr>
        <b/>
        <sz val="8"/>
        <color theme="1"/>
        <rFont val="Garamond"/>
        <family val="1"/>
      </rPr>
      <t xml:space="preserve"> sipas Artikujve Ekonomikë</t>
    </r>
  </si>
  <si>
    <r>
      <t>Detajimi i Kostos Totale të</t>
    </r>
    <r>
      <rPr>
        <b/>
        <sz val="8"/>
        <color rgb="FFFF0000"/>
        <rFont val="Garamond"/>
        <family val="1"/>
      </rPr>
      <t xml:space="preserve"> Produktit 2 </t>
    </r>
    <r>
      <rPr>
        <b/>
        <sz val="8"/>
        <color theme="1"/>
        <rFont val="Garamond"/>
        <family val="1"/>
      </rPr>
      <t>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</si>
  <si>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</si>
  <si>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</si>
  <si>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Veprimtaria Informative Shtetërore</t>
  </si>
  <si>
    <t>03520</t>
  </si>
  <si>
    <t>08220</t>
  </si>
  <si>
    <t>Kërkesa të trajtuara</t>
  </si>
  <si>
    <t>Produkti 1 (shto produkte sipas rastit)</t>
  </si>
  <si>
    <t>Mbështetje për Kultet fetare</t>
  </si>
  <si>
    <t>08480</t>
  </si>
  <si>
    <t>Garantimi i një mjedisi ku, çdo bashkësi fetare të shprehë dhe praktikojë lirisht të drejtën kushtetuese të besimit, nëpërmjet mbështetjes financiare nga shteti.</t>
  </si>
  <si>
    <t>Harmonia Fetare</t>
  </si>
  <si>
    <t>Trend në rritje</t>
  </si>
  <si>
    <t>Forcimi i kontributit të bashkësive fetare në të mirë të shoqërisë</t>
  </si>
  <si>
    <t>Numri i bashkësive</t>
  </si>
  <si>
    <t>01330</t>
  </si>
  <si>
    <t>Shërbime publike të përmirësuara, të aksesueshme dhe të integruara, duke përmirësuar efektivitetin e ofrimit të tyre.</t>
  </si>
  <si>
    <t>Blerje pajisje zyre dhe elektronike</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</si>
  <si>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</si>
  <si>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Produktit 3</t>
    </r>
    <r>
      <rPr>
        <b/>
        <sz val="8"/>
        <color theme="1"/>
        <rFont val="Garamond"/>
        <family val="1"/>
      </rPr>
      <t xml:space="preserve"> sipas Artikujve Ekonomikë</t>
    </r>
  </si>
  <si>
    <t>Blerja e paisjeve të zyrës për krijimin e kushteve të pershtatshme të punës per punonjesit.</t>
  </si>
  <si>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</si>
  <si>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</si>
  <si>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r>
      <t xml:space="preserve">Detajimi i Kostos Totale të </t>
    </r>
    <r>
      <rPr>
        <b/>
        <sz val="8"/>
        <color rgb="FFFF0000"/>
        <rFont val="Garamond"/>
        <family val="1"/>
      </rPr>
      <t>Produktit 5</t>
    </r>
    <r>
      <rPr>
        <b/>
        <sz val="8"/>
        <color theme="1"/>
        <rFont val="Garamond"/>
        <family val="1"/>
      </rPr>
      <t xml:space="preserve"> sipas Artikujve Ekonomikë</t>
    </r>
  </si>
  <si>
    <t>Financim i  i producenteve shqiptare per te realizuar produktin kinematografik ky  financim synon nxitjen e producenteve shqipetar per perfitimit te fondeve alternative ne europe dhe me gjere ne bote per te bashkeprodhuar  kete produkt kinematografik .Kjo mbeshtetje synon  orjentimin e prodhimit te ri kinematografik  drejt integrimit te tij ne rrjetin dhe tregun europian dhe boter te Kinemase.</t>
  </si>
  <si>
    <t>Pajisje te blera</t>
  </si>
  <si>
    <t>Trend rënës</t>
  </si>
  <si>
    <t>Komisioneri për Mbikëqyrjen e Shërbimit Civil</t>
  </si>
  <si>
    <r>
      <t>Detajimi i Kostos Totale të</t>
    </r>
    <r>
      <rPr>
        <b/>
        <sz val="8"/>
        <color rgb="FFFF0000"/>
        <rFont val="Garamond"/>
        <family val="1"/>
      </rPr>
      <t xml:space="preserve"> Produktit 3 </t>
    </r>
    <r>
      <rPr>
        <b/>
        <sz val="8"/>
        <color theme="1"/>
        <rFont val="Garamond"/>
        <family val="1"/>
      </rPr>
      <t>sipas Artikujve Ekonomikë</t>
    </r>
  </si>
  <si>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</si>
  <si>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</si>
  <si>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kartelave informative te standardizuara per sherbimet publike ndaj totalit te sherbimeve publike</t>
  </si>
  <si>
    <t>Numri i shërbimeve të ofruara nga Qendrat e Integruara ndaj totalit të shërbimeve publike</t>
  </si>
  <si>
    <t>Menaxhimi dhe Zhvillimi i Administratës Publike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</si>
  <si>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</si>
  <si>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Financim i bashkësive fetare, për pagat e personelit të administratës, të arsimtarëve dhe mbështetje për rikonstruksionet e objekteve të kultit, në zbatim të legjislacionit përkatës.</t>
  </si>
  <si>
    <t>Trend zbrites</t>
  </si>
  <si>
    <t>Numri i incidenteve ne sistem</t>
  </si>
  <si>
    <t xml:space="preserve">Blerje pajisje kompjuterike dhe pajisje  zyre </t>
  </si>
  <si>
    <t>Shtimi  i moduleve te reja ne Sistemin e Prokurimit Elektronik</t>
  </si>
  <si>
    <t>Ulja e numrit te procedurave me negocim pa shpallje paraprake ne raport me procedurat e shpallura ne Sistemi i Prokurimit Elektronik</t>
  </si>
  <si>
    <t>01130</t>
  </si>
  <si>
    <t>Shërbimi i Prokurimit Publik</t>
  </si>
  <si>
    <t>Veprimtaria e Presidentit te Republikes</t>
  </si>
  <si>
    <t>Veprimtari protokollare brenda vendit</t>
  </si>
  <si>
    <t>Blerja e pajisjeve kompjuterike dhe elektronike</t>
  </si>
  <si>
    <t>01120</t>
  </si>
  <si>
    <t>Veprimtaria audituese e KLSH</t>
  </si>
  <si>
    <t>M240002</t>
  </si>
  <si>
    <t>M240009</t>
  </si>
  <si>
    <t xml:space="preserve">Dekrete për shpallje ligjesh, për shtetësinë shqiptare dhe  dekorata e tituj nderi
</t>
  </si>
  <si>
    <t>Kapitulli 01</t>
  </si>
  <si>
    <t>Kapitulli 05</t>
  </si>
  <si>
    <t>numer aktivitetesh</t>
  </si>
  <si>
    <t xml:space="preserve">Blerje pajisje, sisteme, makineri të ndryshme 
</t>
  </si>
  <si>
    <t>Orendi dhe pajisje zyre</t>
  </si>
  <si>
    <t>Kodi i Projektit sipas listes se investimeve</t>
  </si>
  <si>
    <t>M010003</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</si>
  <si>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</si>
  <si>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Blerje e orendive dhe pajisjeve per zyra</t>
  </si>
  <si>
    <t>numer pajisjesh</t>
  </si>
  <si>
    <t>Kapitull 02</t>
  </si>
  <si>
    <t>Kapitulli 03</t>
  </si>
  <si>
    <t>Kapitulli 04</t>
  </si>
  <si>
    <t>M010020</t>
  </si>
  <si>
    <t>Kosto totale e produkti 2</t>
  </si>
  <si>
    <t xml:space="preserve">Produkti 3 </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</si>
  <si>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</si>
  <si>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Kosto totale e produktit </t>
  </si>
  <si>
    <t>Kapitull 05</t>
  </si>
  <si>
    <t>Kapitulli 02</t>
  </si>
  <si>
    <t>Planifikim, Menaxhim dhe Administrim</t>
  </si>
  <si>
    <t>nr kompjuterash</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</si>
  <si>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</si>
  <si>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</si>
  <si>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r>
      <t xml:space="preserve">Detajimi i Kostos Totale të </t>
    </r>
    <r>
      <rPr>
        <b/>
        <sz val="8"/>
        <color rgb="FFFF0000"/>
        <rFont val="Garamond"/>
        <family val="1"/>
      </rPr>
      <t>Produktit A</t>
    </r>
    <r>
      <rPr>
        <b/>
        <sz val="8"/>
        <color theme="1"/>
        <rFont val="Garamond"/>
        <family val="1"/>
      </rPr>
      <t xml:space="preserve"> sipas Artikujve Ekonomikë</t>
    </r>
  </si>
  <si>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</si>
  <si>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</si>
  <si>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 xml:space="preserve">Numer pajisjesh </t>
  </si>
  <si>
    <t>nr. dokumentash</t>
  </si>
  <si>
    <t>Pajisje per godinen e re</t>
  </si>
  <si>
    <t>Blerje Rafte per Godinen e re ne Vendruajtjen Shkoze.</t>
  </si>
  <si>
    <t>Numur  Raftesh</t>
  </si>
  <si>
    <t>nr pajisjesh</t>
  </si>
  <si>
    <t>Pajisje komjuterike te blera</t>
  </si>
  <si>
    <t xml:space="preserve">Blerje pajisje kompjuterike </t>
  </si>
  <si>
    <t xml:space="preserve">Nr paisjesh </t>
  </si>
  <si>
    <t>Pajise zyre te blera</t>
  </si>
  <si>
    <t>M240010</t>
  </si>
  <si>
    <t xml:space="preserve">Blerje Paisje Zyre </t>
  </si>
  <si>
    <r>
      <t xml:space="preserve">Detajimi i Kostos Totale të </t>
    </r>
    <r>
      <rPr>
        <b/>
        <sz val="8"/>
        <color rgb="FFFF0000"/>
        <rFont val="Garamond"/>
        <family val="1"/>
      </rPr>
      <t>Produktit 1&amp;2</t>
    </r>
    <r>
      <rPr>
        <b/>
        <sz val="8"/>
        <color theme="1"/>
        <rFont val="Garamond"/>
        <family val="1"/>
      </rPr>
      <t xml:space="preserve"> sipas Artikujve Ekonomikë</t>
    </r>
  </si>
  <si>
    <t xml:space="preserve">Blerje automjeti </t>
  </si>
  <si>
    <t>Automjete te blera</t>
  </si>
  <si>
    <t>Blerje automjete</t>
  </si>
  <si>
    <t>Nr automjete</t>
  </si>
  <si>
    <t>Auditime te kryera</t>
  </si>
  <si>
    <r>
      <t xml:space="preserve">Detajimi i Kostos Totale të </t>
    </r>
    <r>
      <rPr>
        <b/>
        <sz val="8"/>
        <color rgb="FFFF0000"/>
        <rFont val="Garamond"/>
        <family val="1"/>
      </rPr>
      <t xml:space="preserve">Produktit X </t>
    </r>
    <r>
      <rPr>
        <b/>
        <sz val="8"/>
        <color theme="1"/>
        <rFont val="Garamond"/>
        <family val="1"/>
      </rPr>
      <t>sipas Artikujve Ekonomikë</t>
    </r>
  </si>
  <si>
    <t>Veprimtari legjislative dhe diplomacia parlamentare</t>
  </si>
  <si>
    <t>numri seancave plenare (ku përmblidhen të gjitha mbledhjet e komisioneve parlamentare, takimet me grupet e interesit etj)</t>
  </si>
  <si>
    <t>numri i delegacioneve parlamentare brenda dhe jashtë vendi, përfshirë konferencat parlamentare</t>
  </si>
  <si>
    <t>Akte të miratuara në Kuvend</t>
  </si>
  <si>
    <t>numër aktesh</t>
  </si>
  <si>
    <t xml:space="preserve">Rritja dhe intensifikimi i marrëdhënieve ndërparlamentare me vendet e BE-së, vendet e rajonit dhe atyre me interesa strategjike për Shqipërinë në kuadër të diplomacisë parlamentare </t>
  </si>
  <si>
    <t>numri i delegacioneve parlamentare brenda dhe jashtë vendi</t>
  </si>
  <si>
    <t>numri i organizatave ndërkombëtare ku  Shqipëria aderon si vend anëtar me të drejta të plota</t>
  </si>
  <si>
    <t>Marrëdhënie ndërkombëtare të intensifikuara</t>
  </si>
  <si>
    <t xml:space="preserve">pjesemarrje e delegacioneve parlamentare ne vizita zyrtare, konferenca, asamble parlamentare brenda dhe jashte vendit. </t>
  </si>
  <si>
    <t xml:space="preserve">numër delegacionesh </t>
  </si>
  <si>
    <t>partneritet dhe mbështetje nga organizatat ndërkombëtare</t>
  </si>
  <si>
    <t>Kuvendi i Shqipërisë ka detyrimin e pagesës së anëtarësimit në ato organizata ndërkombëtare ku ka të drejta të plota</t>
  </si>
  <si>
    <t>Numër organizata ndërkombëtare</t>
  </si>
  <si>
    <t>PLANIFIKIM, MENAXHIM, ADMINISTRIM</t>
  </si>
  <si>
    <t>nr. trajnimeve per punonjesit</t>
  </si>
  <si>
    <t>analiza dhe pune kerkimore per ceshtje parlamentare</t>
  </si>
  <si>
    <t>informormim publik ne kohe reale</t>
  </si>
  <si>
    <t xml:space="preserve">raporti femra meshkuj per programin </t>
  </si>
  <si>
    <t>Të rritet niveli i transparencës, objektivitetit të informimit dhe aksesi i publikut në çështjet parlamentare duke punuar me kapacitete njerëzore profesionale</t>
  </si>
  <si>
    <t>punonjës me kapacitete të larta profesionale</t>
  </si>
  <si>
    <t>informormim publikdhe transparence maksimale</t>
  </si>
  <si>
    <t>analiza dhe punë kërkimore parlamentare</t>
  </si>
  <si>
    <t>nr. nepunesve qe trajnohen</t>
  </si>
  <si>
    <t xml:space="preserve">numer sherbimesh </t>
  </si>
  <si>
    <t>Të sigurohet arkitekturë  optimale dhe bashkëkohore e teknollogjisë së informacionit si dhe infrastrukturë dhe kushte pune me standarte për veprimtarinë parlamentare, në përgjigje të sfidave të reja</t>
  </si>
  <si>
    <t>Treguesit e Performancës për Objektivin2</t>
  </si>
  <si>
    <t>kushte pune dhe pritjeje percjelljeje të delegacioneve , me standart</t>
  </si>
  <si>
    <t>Produktet për Objektivin   2</t>
  </si>
  <si>
    <t>mirëmbajtja e planifikuar e ndërtesave, zyrave, pajisjeve, sistemeve, autoveturave etj.</t>
  </si>
  <si>
    <t>numër i elementeve qe do mirembahen</t>
  </si>
  <si>
    <t>Pajisje zyre te blera</t>
  </si>
  <si>
    <t>Kodi I produktit</t>
  </si>
  <si>
    <t>M020002</t>
  </si>
  <si>
    <t>numer pajisje</t>
  </si>
  <si>
    <t>Libra te blere</t>
  </si>
  <si>
    <t>M020029</t>
  </si>
  <si>
    <t>numer libra</t>
  </si>
  <si>
    <t xml:space="preserve">Autovetura të blera 
</t>
  </si>
  <si>
    <t xml:space="preserve">M020004 </t>
  </si>
  <si>
    <t>Ky produkt rrjedh nga strategjia e rinovimit te flotes se autoveturave qe i perkasin viteve para 2005.</t>
  </si>
  <si>
    <t>numer autovetura</t>
  </si>
  <si>
    <t xml:space="preserve">SISTEME ELEKTRONIKE  </t>
  </si>
  <si>
    <t>SISTEM ELEKTRONIK I VOTIMIT</t>
  </si>
  <si>
    <t>sistemi do te zevendesoje sistemin e viti 2008 te votimit, ne sallen e seancave plenare</t>
  </si>
  <si>
    <t>nr</t>
  </si>
  <si>
    <t>Sistem ne funksion te ngritjes se infrastruktures se klasifikuar</t>
  </si>
  <si>
    <t>Sistem per menaxhimin e punes dhe administrimin e dokumentacionit</t>
  </si>
  <si>
    <r>
      <t xml:space="preserve">Detajimi i Kostos Totale të </t>
    </r>
    <r>
      <rPr>
        <b/>
        <sz val="8"/>
        <color rgb="FFFF0000"/>
        <rFont val="Garamond"/>
        <family val="1"/>
      </rPr>
      <t>Produktit 6</t>
    </r>
    <r>
      <rPr>
        <b/>
        <sz val="8"/>
        <color theme="1"/>
        <rFont val="Garamond"/>
        <family val="1"/>
      </rPr>
      <t xml:space="preserve"> sipas Artikujve Ekonomikë</t>
    </r>
  </si>
  <si>
    <t>SHPENZIMET KAPITALE</t>
  </si>
  <si>
    <t>Kodi i produktit</t>
  </si>
  <si>
    <t>M020001</t>
  </si>
  <si>
    <t>Rrjeti elektrik ne ambjetet e Kryesise i rikonstruktuar</t>
  </si>
  <si>
    <t xml:space="preserve">Ambjente te rikonstruktuara te parkut te autoveturave </t>
  </si>
  <si>
    <t>Rikonstruksionin e Parkut te automjeteve te  Kuvendit</t>
  </si>
  <si>
    <t>Dosje te trajtuara kundrejt totalit</t>
  </si>
  <si>
    <t>Veprimtaria Informative e ATSH-se</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</si>
  <si>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</si>
  <si>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</si>
  <si>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</si>
  <si>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Lajme te realizuara</t>
  </si>
  <si>
    <t>Prodhim i informacionit te shpejte, perkthim informacioni ne menyre te sakte dhe transmetim i informacionit ne kohe reale.</t>
  </si>
  <si>
    <t>Nr i lajmeve te realizuara</t>
  </si>
  <si>
    <t xml:space="preserve">Dixhitalizimi i Arkives </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</si>
  <si>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</si>
  <si>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</si>
  <si>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</si>
  <si>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</si>
  <si>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M500011</t>
  </si>
  <si>
    <t>M500005</t>
  </si>
  <si>
    <t>Mbeshtetje Financiare e Veprimtarise Kinematografike</t>
  </si>
  <si>
    <t xml:space="preserve">Emërtimi i Treguesit 1 Filma fitues ne konkurrime nderkombetare  </t>
  </si>
  <si>
    <t>Emërtimi i Treguesit 2 %e produkteve kinematografike te financuara kundrejt te planifikuar</t>
  </si>
  <si>
    <t>Emërtimi i Treguesit 3Numeri I shikuesve /qe ndjekin filmat ne kinema</t>
  </si>
  <si>
    <t>Rrrites</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</si>
  <si>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</si>
  <si>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 xml:space="preserve">Numer Filmash </t>
  </si>
  <si>
    <t xml:space="preserve">Projekte Kinematografike </t>
  </si>
  <si>
    <t xml:space="preserve">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 </t>
  </si>
  <si>
    <t>Numer Projekte Kinematografike</t>
  </si>
  <si>
    <t>Pajsje zyre te blera</t>
  </si>
  <si>
    <t>M570002</t>
  </si>
  <si>
    <t xml:space="preserve">Blerje pajisje </t>
  </si>
  <si>
    <t>Nr pajsije</t>
  </si>
  <si>
    <t>Pajisje kompjuterike te blera</t>
  </si>
  <si>
    <t>Blerje pajisje kompjutrike ,printer kompjutera</t>
  </si>
  <si>
    <t>Nr pajisje</t>
  </si>
  <si>
    <t>Kosto totale e produkti 3</t>
  </si>
  <si>
    <t>Blerje pajisjesh te ndryshme</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</si>
  <si>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</si>
  <si>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për shërbimin civil në institucionet qendrore, të pavarura dhe ato vendore.</t>
  </si>
  <si>
    <t>Numri i shkeljeve të konstatuara të ligjit të Nëpunësit Civil</t>
  </si>
  <si>
    <t xml:space="preserve">"Rritja e nivelit të zbatimit të ligjit për shërbimin civil"
 </t>
  </si>
  <si>
    <t xml:space="preserve">Niveli i zbatimit të vendimeve të Komisionerit"
</t>
  </si>
  <si>
    <t>% e rasteve të emërimeve të parregullta të konstatuara nga Komisioneri.</t>
  </si>
  <si>
    <t xml:space="preserve"> Mbikëqyrje dhe inspektime të kryera.  
</t>
  </si>
  <si>
    <t>Numër misionesh mbikëqyrjeje.</t>
  </si>
  <si>
    <t>Blerje Pajisje Zyre dhe Elektonike</t>
  </si>
  <si>
    <t xml:space="preserve">Produkti B </t>
  </si>
  <si>
    <t>Numër pajisje</t>
  </si>
  <si>
    <t xml:space="preserve">Projekte te financuara nga AMSHC- ja </t>
  </si>
  <si>
    <t>M880001</t>
  </si>
  <si>
    <t>Perqindja/Numri i vendimeve të Komisionerit te lena ne fuqi nga gjykata;</t>
  </si>
  <si>
    <t>Trend rrites me 5 %</t>
  </si>
  <si>
    <t xml:space="preserve">Rritja e përgjegjshmërisë së kontrolluesve publikë e privatë ( nr Konrtrollues të regjistruar në regjistrin Kombëtar) </t>
  </si>
  <si>
    <t xml:space="preserve">Rritja e nivelit të transparences nga AP (nr e AP me program/nr total);  </t>
  </si>
  <si>
    <t xml:space="preserve">Mbikëqyrje të kryera sipas planit vjetor &amp; inspektime të realizuara sipas problematikave &amp;trajtim I ankesa te qytetareve </t>
  </si>
  <si>
    <t xml:space="preserve">Blerje pajisje zyre &amp;Kompjuterike/elektronike/vegla e instrumenta </t>
  </si>
  <si>
    <t>Vendime mbi hetimin e procedurave të prokurimit te ankimuara</t>
  </si>
  <si>
    <t>Evidentimi në kohë dhe trajtimi me efektivitet i cështjeve të diskriminimit dhe rrjtja e ndërgjegjësimit të qytetarëve, institucioneve dhe organizatave me interesa legjitime, në Shqipëri, lidhur me mbrojtjen nga dsikriminimi dhe rolin e KMD-së dhe bashkëpunimit me aktorë të ndryshëm.</t>
  </si>
  <si>
    <t xml:space="preserve">Pritje, inspektime, prapësime, shpjegime dhe mendime me shkrim përpara gjykatës dhe procedurat e ekzekutimit te vendimeve te KMD </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</si>
  <si>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</si>
  <si>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 xml:space="preserve">Qytetarë të ndërgjegjësuar dhe punonjës të sektorit publik dhe privat, të trajnuar </t>
  </si>
  <si>
    <t xml:space="preserve">Qytetar dhe punonjës, të sektorit publik dhe privat, të informuar dhe të trajnuar në lidhje me mbrojtjen nga diskriminimi, rolin e KMD-së dhe Barazinë Gjinore. </t>
  </si>
  <si>
    <t>Blerje pajisje kompjuterike (informatike)</t>
  </si>
  <si>
    <t>M91004</t>
  </si>
  <si>
    <t>Blerje pajisje kompjuterike per mirefunksionimin e institiucionit</t>
  </si>
  <si>
    <t>Blerje pajisje zyrash</t>
  </si>
  <si>
    <t>M91003</t>
  </si>
  <si>
    <t>nr pajisje zyre</t>
  </si>
  <si>
    <r>
      <t xml:space="preserve">Programi përfshin shpenzimet buxhetore që kryhen për studimin, grumbullimin, analizën, informimin dhe vlerësimin objektiv të dokumentacionit të periudhës së regjimit komunist. Aktivitetet dhe objektivat e </t>
    </r>
    <r>
      <rPr>
        <sz val="10"/>
        <rFont val="Garamond"/>
        <family val="1"/>
      </rPr>
      <t>këtij programi rrisin performancën e ISKK për një përdorim sa më eficent dhe efektiv të burimeve njerëzore dhe financiare.</t>
    </r>
    <r>
      <rPr>
        <sz val="10"/>
        <color rgb="FFFF0000"/>
        <rFont val="Garamond"/>
        <family val="1"/>
      </rPr>
      <t xml:space="preserve"> </t>
    </r>
  </si>
  <si>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</si>
  <si>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</si>
  <si>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</si>
  <si>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kurrikulave te kontrolluara per dekomunistizimin e tyre ne te gjitha nivelet per sferen e lendeve humanitare                  (histori dhe letersi)</t>
  </si>
  <si>
    <t>Nr i librave te botuar nga ISKK</t>
  </si>
  <si>
    <t>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</si>
  <si>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</si>
  <si>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</si>
  <si>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Pajisje Zyre te blera</t>
  </si>
  <si>
    <t>Pajisje Kompjuterike te blera</t>
  </si>
  <si>
    <t>Numer pajisjesh kompjuterike</t>
  </si>
  <si>
    <r>
      <t xml:space="preserve">Detajimi i Kostos Totale të </t>
    </r>
    <r>
      <rPr>
        <b/>
        <sz val="8"/>
        <color rgb="FFFF0000"/>
        <rFont val="Garamond"/>
        <family val="1"/>
      </rPr>
      <t xml:space="preserve">Produktit 1,2 dhe 3 </t>
    </r>
    <r>
      <rPr>
        <b/>
        <sz val="8"/>
        <color theme="1"/>
        <rFont val="Garamond"/>
        <family val="1"/>
      </rPr>
      <t>sipas Artikujve Ekonomikë</t>
    </r>
  </si>
  <si>
    <r>
      <t>Kosto totale e projektit (</t>
    </r>
    <r>
      <rPr>
        <b/>
        <i/>
        <sz val="9"/>
        <color theme="8"/>
        <rFont val="Garamond"/>
        <family val="1"/>
      </rPr>
      <t>produkteve)</t>
    </r>
  </si>
  <si>
    <t>Numër pajisjesh</t>
  </si>
  <si>
    <t>Pajisje informatike te blera</t>
  </si>
  <si>
    <t>Objektivi i Politikës së Programit</t>
  </si>
  <si>
    <t xml:space="preserve">Treguesit e Performancës për Objektivin </t>
  </si>
  <si>
    <t xml:space="preserve">Produkti </t>
  </si>
  <si>
    <t xml:space="preserve">Dokument/studim reflektues, i ndarë sipas zonave gjeografike, për marrëdhëniet shtet - fe në nivel lokal. </t>
  </si>
  <si>
    <t>Numër dokumenti</t>
  </si>
  <si>
    <t>Orendi, etj.</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</si>
  <si>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</si>
  <si>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</si>
  <si>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</si>
  <si>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</si>
  <si>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Rritja e numrit te procedurave te verifikuara</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</si>
  <si>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</si>
  <si>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</si>
  <si>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</si>
  <si>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</si>
  <si>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</si>
  <si>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</si>
  <si>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05640</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</si>
  <si>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</si>
  <si>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</si>
  <si>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</si>
  <si>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</si>
  <si>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</si>
  <si>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</si>
  <si>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Data</t>
  </si>
  <si>
    <t>Nenshkrimi</t>
  </si>
  <si>
    <t>Emri</t>
  </si>
  <si>
    <t>Koordinatori i GMS/ Nepunesi Autorizues</t>
  </si>
  <si>
    <t xml:space="preserve"> </t>
  </si>
  <si>
    <t>Politikat Ekzistuese në Përputhje me Tavanet Indikative Buxhetore</t>
  </si>
  <si>
    <t>Veprimtaria   Statistikore</t>
  </si>
  <si>
    <t xml:space="preserve">Rritja e cilësisë  së prodhimit statistikor dhe shtimi i burimeve primare të të dhënave nëpërmjet përforcimit të kapaciteteve profesionale të stafit të INSTAT dhe përmirësimit të infrastrukturës së prodhimit statistikor. </t>
  </si>
  <si>
    <t>Rritja e numrit te raporteve te cilesise.</t>
  </si>
  <si>
    <t>Rritja e numrit të publikime</t>
  </si>
  <si>
    <t>Rritja numrit të njësive statistikore të vrojtuara</t>
  </si>
  <si>
    <t>Rritja e  numrit  të anketuesve të trajnuar</t>
  </si>
  <si>
    <t>Rritja e  numrit  të publikimeve me statistika gjinore</t>
  </si>
  <si>
    <r>
      <t xml:space="preserve">Detajimi i Kostos Totale të </t>
    </r>
    <r>
      <rPr>
        <b/>
        <sz val="11"/>
        <color rgb="FFFF0000"/>
        <rFont val="Garamond"/>
        <family val="1"/>
      </rPr>
      <t>Produktit 1</t>
    </r>
    <r>
      <rPr>
        <b/>
        <sz val="11"/>
        <color theme="1"/>
        <rFont val="Garamond"/>
        <family val="1"/>
      </rPr>
      <t xml:space="preserve"> sipas Artikujve Ekonomikë</t>
    </r>
  </si>
  <si>
    <t>Te dhena statistikore   te publikuara</t>
  </si>
  <si>
    <r>
      <t>Detajimi i Kostos Totale të</t>
    </r>
    <r>
      <rPr>
        <b/>
        <sz val="11"/>
        <color rgb="FFFF0000"/>
        <rFont val="Garamond"/>
        <family val="1"/>
      </rPr>
      <t xml:space="preserve"> Produktit 2 </t>
    </r>
    <r>
      <rPr>
        <b/>
        <sz val="11"/>
        <color theme="1"/>
        <rFont val="Garamond"/>
        <family val="1"/>
      </rPr>
      <t>sipas Artikujve Ekonomikë</t>
    </r>
  </si>
  <si>
    <t xml:space="preserve">% e punonjesve te trajnuar </t>
  </si>
  <si>
    <t xml:space="preserve"> Rritja e numrit  te Grave në pozicione drejtuese</t>
  </si>
  <si>
    <t>Blerja paisjeve teknologjise se informacionit  për të paisur punonjësit me bazën e nevojshme  per grumbullimin edhe perpunimin e te dhenave</t>
  </si>
  <si>
    <r>
      <t xml:space="preserve">Detajimi i Kostos Totale të </t>
    </r>
    <r>
      <rPr>
        <b/>
        <sz val="12"/>
        <color rgb="FFFF0000"/>
        <rFont val="Times New Roman"/>
        <family val="1"/>
        <charset val="238"/>
      </rPr>
      <t>Produktit 1</t>
    </r>
    <r>
      <rPr>
        <b/>
        <sz val="12"/>
        <color theme="1"/>
        <rFont val="Times New Roman"/>
        <family val="1"/>
        <charset val="238"/>
      </rPr>
      <t xml:space="preserve"> sipas Artikujve Ekonomikë</t>
    </r>
  </si>
  <si>
    <r>
      <t xml:space="preserve">Kapitulli 01 </t>
    </r>
    <r>
      <rPr>
        <b/>
        <i/>
        <sz val="12"/>
        <color theme="1"/>
        <rFont val="Times New Roman"/>
        <family val="1"/>
        <charset val="238"/>
      </rPr>
      <t>((OUTPUT CODE 90201AA)</t>
    </r>
  </si>
  <si>
    <r>
      <t>Kapitulli 01 (</t>
    </r>
    <r>
      <rPr>
        <b/>
        <i/>
        <sz val="12"/>
        <color theme="1"/>
        <rFont val="Times New Roman"/>
        <family val="1"/>
        <charset val="238"/>
      </rPr>
      <t>OUTPUT CODE 90201AA)</t>
    </r>
  </si>
  <si>
    <r>
      <t xml:space="preserve">Kapitulli 01 </t>
    </r>
    <r>
      <rPr>
        <b/>
        <i/>
        <sz val="12"/>
        <color theme="1"/>
        <rFont val="Times New Roman"/>
        <family val="1"/>
        <charset val="238"/>
      </rPr>
      <t>(OUTPUT CODE 90201AA)</t>
    </r>
  </si>
  <si>
    <r>
      <t>Detajimi i Kostos Totale të</t>
    </r>
    <r>
      <rPr>
        <b/>
        <sz val="12"/>
        <color rgb="FFFF0000"/>
        <rFont val="Times New Roman"/>
        <family val="1"/>
        <charset val="238"/>
      </rPr>
      <t xml:space="preserve"> Produktit  2  </t>
    </r>
    <r>
      <rPr>
        <b/>
        <sz val="12"/>
        <color theme="1"/>
        <rFont val="Times New Roman"/>
        <family val="1"/>
        <charset val="238"/>
      </rPr>
      <t>sipas Artikujve Ekonomikë</t>
    </r>
  </si>
  <si>
    <r>
      <t xml:space="preserve">Kapitulli 01 </t>
    </r>
    <r>
      <rPr>
        <b/>
        <i/>
        <sz val="12"/>
        <color theme="1"/>
        <rFont val="Times New Roman"/>
        <family val="1"/>
        <charset val="238"/>
      </rPr>
      <t>(OUTPUT CODE 90201AB)</t>
    </r>
  </si>
  <si>
    <r>
      <rPr>
        <b/>
        <sz val="12"/>
        <color rgb="FFFF0000"/>
        <rFont val="Times New Roman"/>
        <family val="1"/>
        <charset val="238"/>
      </rPr>
      <t>Produkti 3</t>
    </r>
    <r>
      <rPr>
        <sz val="12"/>
        <color theme="1"/>
        <rFont val="Times New Roman"/>
        <family val="1"/>
        <charset val="238"/>
      </rPr>
      <t>(shto produkte sipas rastit)</t>
    </r>
  </si>
  <si>
    <r>
      <t>Detajimi i Kostos Totale të</t>
    </r>
    <r>
      <rPr>
        <b/>
        <sz val="12"/>
        <color rgb="FFFF0000"/>
        <rFont val="Times New Roman"/>
        <family val="1"/>
        <charset val="238"/>
      </rPr>
      <t xml:space="preserve"> Produktit X </t>
    </r>
    <r>
      <rPr>
        <b/>
        <sz val="12"/>
        <color theme="1"/>
        <rFont val="Times New Roman"/>
        <family val="1"/>
        <charset val="238"/>
      </rPr>
      <t>sipas Artikujve Ekonomikë</t>
    </r>
  </si>
  <si>
    <r>
      <t xml:space="preserve">Kapitulli 01 </t>
    </r>
    <r>
      <rPr>
        <b/>
        <i/>
        <sz val="12"/>
        <color theme="1"/>
        <rFont val="Times New Roman"/>
        <family val="1"/>
        <charset val="238"/>
      </rPr>
      <t>(OUTPUT CODE 90201AC)</t>
    </r>
  </si>
  <si>
    <t>Libra te blere per shtim fond libri</t>
  </si>
  <si>
    <t xml:space="preserve">Autovetura te blera </t>
  </si>
  <si>
    <t>18AA401</t>
  </si>
  <si>
    <r>
      <t xml:space="preserve">Detajimi i Kostos Totale të </t>
    </r>
    <r>
      <rPr>
        <b/>
        <sz val="12"/>
        <color rgb="FFFF0000"/>
        <rFont val="Garamond"/>
        <family val="1"/>
      </rPr>
      <t>Produktit 1</t>
    </r>
    <r>
      <rPr>
        <b/>
        <sz val="12"/>
        <color theme="1"/>
        <rFont val="Garamond"/>
        <family val="1"/>
      </rPr>
      <t xml:space="preserve"> sipas Artikujve Ekonomikë</t>
    </r>
  </si>
  <si>
    <t>Sistem ne funksion te infrastruktures  se klasifikuar</t>
  </si>
  <si>
    <t>18AA402</t>
  </si>
  <si>
    <r>
      <t xml:space="preserve">Detajimi i Kostos Totale të </t>
    </r>
    <r>
      <rPr>
        <b/>
        <sz val="12"/>
        <color rgb="FFFF0000"/>
        <rFont val="Garamond"/>
        <family val="1"/>
      </rPr>
      <t>Produktit 2</t>
    </r>
    <r>
      <rPr>
        <b/>
        <sz val="12"/>
        <color theme="1"/>
        <rFont val="Garamond"/>
        <family val="1"/>
      </rPr>
      <t xml:space="preserve"> sipas Artikujve Ekonomikë</t>
    </r>
  </si>
  <si>
    <r>
      <t xml:space="preserve">Detajimi i Kostos Totale të </t>
    </r>
    <r>
      <rPr>
        <b/>
        <sz val="12"/>
        <color rgb="FFFF0000"/>
        <rFont val="Garamond"/>
        <family val="1"/>
      </rPr>
      <t>Produktit 3</t>
    </r>
    <r>
      <rPr>
        <b/>
        <sz val="12"/>
        <color theme="1"/>
        <rFont val="Garamond"/>
        <family val="1"/>
      </rPr>
      <t xml:space="preserve"> sipas Artikujve Ekonomikë</t>
    </r>
  </si>
  <si>
    <t>18AA404</t>
  </si>
  <si>
    <r>
      <t xml:space="preserve">Detajimi i Kostos Totale të </t>
    </r>
    <r>
      <rPr>
        <b/>
        <sz val="12"/>
        <color rgb="FFFF0000"/>
        <rFont val="Garamond"/>
        <family val="1"/>
      </rPr>
      <t>Produktit 4</t>
    </r>
    <r>
      <rPr>
        <b/>
        <sz val="12"/>
        <color theme="1"/>
        <rFont val="Garamond"/>
        <family val="1"/>
      </rPr>
      <t xml:space="preserve"> sipas Artikujve Ekonomikë</t>
    </r>
  </si>
  <si>
    <t>M020042</t>
  </si>
  <si>
    <t>numer sisteme</t>
  </si>
  <si>
    <r>
      <t>Sasia (m</t>
    </r>
    <r>
      <rPr>
        <vertAlign val="superscript"/>
        <sz val="12"/>
        <color theme="1"/>
        <rFont val="Times New Roman"/>
        <family val="1"/>
        <charset val="238"/>
      </rPr>
      <t>2</t>
    </r>
    <r>
      <rPr>
        <sz val="12"/>
        <color theme="1"/>
        <rFont val="Times New Roman"/>
        <family val="1"/>
        <charset val="238"/>
      </rPr>
      <t>)</t>
    </r>
  </si>
  <si>
    <r>
      <t xml:space="preserve">Detajimi i Kostos Totale të </t>
    </r>
    <r>
      <rPr>
        <b/>
        <sz val="12"/>
        <color rgb="FFFF0000"/>
        <rFont val="Garamond"/>
        <family val="1"/>
      </rPr>
      <t xml:space="preserve">Produktit 1 </t>
    </r>
    <r>
      <rPr>
        <b/>
        <sz val="12"/>
        <color theme="1"/>
        <rFont val="Garamond"/>
        <family val="1"/>
      </rPr>
      <t>sipas Artikujve Ekonomikë</t>
    </r>
  </si>
  <si>
    <t xml:space="preserve">                                                                          ml                              m2</t>
  </si>
  <si>
    <r>
      <t>m</t>
    </r>
    <r>
      <rPr>
        <vertAlign val="superscript"/>
        <sz val="12"/>
        <color theme="1"/>
        <rFont val="Times New Roman"/>
        <family val="1"/>
        <charset val="238"/>
      </rPr>
      <t>2</t>
    </r>
  </si>
  <si>
    <t xml:space="preserve">miratimi i akteve ligjore në Kuvend është një përmbledhje e punës së komisioneve parlamentare, diskutimeve, debateve, takimeve me grupet e interesit dhe shoqërinë civile, </t>
  </si>
  <si>
    <r>
      <t xml:space="preserve">600. Pagat </t>
    </r>
    <r>
      <rPr>
        <b/>
        <sz val="9"/>
        <color theme="1"/>
        <rFont val="Garamond"/>
        <family val="1"/>
      </rPr>
      <t xml:space="preserve"> (</t>
    </r>
    <r>
      <rPr>
        <b/>
        <sz val="9"/>
        <color theme="1"/>
        <rFont val="Times New Roman"/>
        <family val="1"/>
        <charset val="238"/>
      </rPr>
      <t xml:space="preserve">OUTPUT CODE </t>
    </r>
    <r>
      <rPr>
        <b/>
        <sz val="9"/>
        <color theme="1"/>
        <rFont val="Garamond"/>
        <family val="1"/>
      </rPr>
      <t>90202AA)</t>
    </r>
  </si>
  <si>
    <r>
      <t xml:space="preserve">Kapitulli 01 </t>
    </r>
    <r>
      <rPr>
        <b/>
        <i/>
        <sz val="9"/>
        <color theme="1"/>
        <rFont val="Garamond"/>
        <family val="1"/>
        <charset val="238"/>
      </rPr>
      <t>(OUTPUT CODE 90202AA)</t>
    </r>
  </si>
  <si>
    <r>
      <t xml:space="preserve">Kapitulli 01 </t>
    </r>
    <r>
      <rPr>
        <b/>
        <i/>
        <sz val="9"/>
        <color theme="1"/>
        <rFont val="Garamond"/>
        <family val="1"/>
        <charset val="238"/>
      </rPr>
      <t>( OUTPUT CODE 90202AA)</t>
    </r>
  </si>
  <si>
    <r>
      <t>Kapitulli 01 (</t>
    </r>
    <r>
      <rPr>
        <b/>
        <i/>
        <sz val="9"/>
        <color theme="1"/>
        <rFont val="Garamond"/>
        <family val="1"/>
        <charset val="238"/>
      </rPr>
      <t>OUTPUT CODE 90202AB)</t>
    </r>
  </si>
  <si>
    <r>
      <t xml:space="preserve">Kapitulli 01 </t>
    </r>
    <r>
      <rPr>
        <b/>
        <i/>
        <sz val="9"/>
        <color theme="1"/>
        <rFont val="Garamond"/>
        <family val="1"/>
        <charset val="238"/>
      </rPr>
      <t>(OUTPUT CODE 90202AC)</t>
    </r>
  </si>
  <si>
    <t>1001001</t>
  </si>
  <si>
    <t xml:space="preserve">Pajisje kompjuterike dhe elektronike </t>
  </si>
  <si>
    <t>Të identifikojë, mbledhë dhe krijojë një arkiv të integruar të të gjitha dokumenteve të njohura të prodhuara nga/ose të lidhura me veprimtarinë e ish-Sigurimit dhe të sigurojë qasje të rregullt në informacionin në dosje në përputhje me dispozitat e ligjit.</t>
  </si>
  <si>
    <t>Të sigurojë qasje të rregullt në informacionin në dosje në përputhje me dispozitat e ligjit; Të zhvillojë kërkime, kurse arsimore dhe kurrikula, dhe të angazhohet me publikun nëpërmjet komunikimit strategjik; Skanimin e individëve që kërkojnë të aplikojnë në detyra publike për lidhjet me ish-sigurimin të shtetit;Të konsolidojë në një arkiv të vetëm të gjitha dokumentet e prodhuara nga ish-Sigurimi i Shtetit.</t>
  </si>
  <si>
    <t>Numri i rritur i kërkesave</t>
  </si>
  <si>
    <t>Numri i aktiviteteve dhe botimeve nga AIDSSH</t>
  </si>
  <si>
    <t>Treguesit e Performancës për Objektivin 1**</t>
  </si>
  <si>
    <t>Numri i rritur i faqjeve të vëna në dispozicion</t>
  </si>
  <si>
    <t>Numri i ankesave</t>
  </si>
  <si>
    <t>Shpenzimet Korrente</t>
  </si>
  <si>
    <t>Produkti 1***</t>
  </si>
  <si>
    <t>Pranimi, identifikimi, deklasifikimi, përpunimi, dekodifikimi i kërkesës dhe përgjigja ndaj kërkuesit(individë, institucione publike dhe private, studiues)</t>
  </si>
  <si>
    <t xml:space="preserve">Numër </t>
  </si>
  <si>
    <t>Blerje pajisje informatike për funksionimin dhe rritjen e cilësisë së punës</t>
  </si>
  <si>
    <t>M950002</t>
  </si>
  <si>
    <t>Ndryshimi në % i totalit të shpenzimeve të Programit</t>
  </si>
  <si>
    <t>Numri i Punonjësve Organik të Programit Buxhetor</t>
  </si>
  <si>
    <t>Numri i Punonjësve me Kontratë të Programit Buxhetor</t>
  </si>
  <si>
    <t xml:space="preserve"> "Planifikim, Menaxhim dhe Administrim"</t>
  </si>
  <si>
    <t xml:space="preserve">Libra për të botuar - Enciklopedia vëllimi i VIII dhe Kolana e pervitshme e librave </t>
  </si>
  <si>
    <t>Pajisje/Mobilim dhe informatizim i posteve të punës dhe zëvendësim i pajisjeve të konstatuara jashtë funksioni</t>
  </si>
  <si>
    <t>Pajisje/zyre &amp; elektronike</t>
  </si>
  <si>
    <t>Pajisje</t>
  </si>
  <si>
    <r>
      <t>Shënim: Shpjegoni supozimet dhe llogaritjet për Produktin 2 (Metoda 2)</t>
    </r>
    <r>
      <rPr>
        <b/>
        <sz val="8"/>
        <color rgb="FFFF0000"/>
        <rFont val="Garamond"/>
        <family val="1"/>
      </rPr>
      <t>***</t>
    </r>
  </si>
  <si>
    <t xml:space="preserve">Numer monitorime/inspektime te kryera </t>
  </si>
  <si>
    <t xml:space="preserve">Monitorim/Inspektim i  OJFve të financuara nga AMSHC mbi  realizimin e aktiviteteve dhe përdorimin e fondeve në zbatim të kontratës.  </t>
  </si>
  <si>
    <t xml:space="preserve">Monitorim/Inspektim të projekteve të financuara </t>
  </si>
  <si>
    <r>
      <t>Shënim: Shpjegoni supozimet dhe llogaritjet për Produktin 1 (Metoda 2)</t>
    </r>
    <r>
      <rPr>
        <b/>
        <sz val="8"/>
        <color rgb="FFFF0000"/>
        <rFont val="Garamond"/>
        <family val="1"/>
      </rPr>
      <t>***</t>
    </r>
  </si>
  <si>
    <t>numëri i projekteve të financuara</t>
  </si>
  <si>
    <t xml:space="preserve">Ndjekje me sukses të proçesit të shpalljes së thirrjes për projektpropozime, vleresimeve të projekteve që aplikojnë pranë AMSHC-së për financim, bazuar në ligjin për krijimin e AMSHC -së. Shpalljen e projektit që do financohen sipas programeve të interesit, bazuar në gjetjet e takimeve konsultative të cilat organizohen nga AMSHC- ja, vlerësimin e projektpropozimeve me interes më të lartë publik, në zbatim korrekt të legjislacionit në fuqi, të cilat miratohen nga Bordi Mbikqyres i AMSHC -së. </t>
  </si>
  <si>
    <t>Numri i takimeve informusese/ konsultative, trajnimeve, workshopeve dhe monitorimeve të aktiviteteve</t>
  </si>
  <si>
    <t xml:space="preserve">Emërtimi i Treguesit 4                                                                 Numri projekteve qe synojne fuqizimin e kapaciteteve rinore në fushën e vullnetarizmit, trajnimeve, sipërmarrjes sociale, turizmit dhe arsimit gjithëpërfshirës dhe të vazhdueshëm si dhe protagonizmit në krijimin e organizatave të shoqërisë civile            </t>
  </si>
  <si>
    <t xml:space="preserve">Emërtimi i Treguesit 1                                                                  Numri i projekteve të ofruara nga OJF-ve në të mirë të interesit publik, të cilat financohen nga institucioni AMSHC </t>
  </si>
  <si>
    <t xml:space="preserve">Financimi i projekteve të propozuara nga OJF-të, të vlerësuara në përputhshmërinë e politikave publike në të mirë të interesit publik </t>
  </si>
  <si>
    <t xml:space="preserve">Zbatimi i procedurave ligjore  për shpërndarjen e fondeve në mbështetje të shoqërisë civile, duke u udhëhequr nga përparësitë strategjike të qeverisë për zhvillimin e shoqërisë civile. Mështetje dhe asistim në nisma, programe e veprimtari me karakter jofitimprurës, bashkepunimin ndersektorial e nderkombetar, filantropine, vullnetarizmin e institucioneve.
 </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</si>
  <si>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</si>
  <si>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</si>
  <si>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</si>
  <si>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Shpenzimet Korrente* 98901AA</t>
  </si>
  <si>
    <t>18AC202</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</si>
  <si>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</si>
  <si>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 xml:space="preserve"> numër</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</si>
  <si>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</si>
  <si>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</si>
  <si>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Detajimi i Kostos Totale të</t>
    </r>
    <r>
      <rPr>
        <b/>
        <sz val="8"/>
        <color indexed="10"/>
        <rFont val="Garamond"/>
        <family val="1"/>
      </rPr>
      <t xml:space="preserve"> Produktit 2 </t>
    </r>
    <r>
      <rPr>
        <b/>
        <sz val="8"/>
        <color indexed="8"/>
        <rFont val="Garamond"/>
        <family val="1"/>
      </rPr>
      <t>sipas Artikujve Ekonomikë</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</si>
  <si>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</si>
  <si>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</si>
  <si>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t>Realizimi ne kohe dhe cilesi i produktit kinematografik  Filmi Artistik  i gjate ,Veper Karriere ,Filmit Artistik te Gjate Veper e pare ,Filmit artistik  i shkurter,dokumentare .</t>
  </si>
  <si>
    <t>Filmi</t>
  </si>
  <si>
    <t>000/lekë</t>
  </si>
  <si>
    <r>
      <rPr>
        <sz val="9"/>
        <color theme="1"/>
        <rFont val="Garamond"/>
        <family val="1"/>
      </rPr>
      <t>Rritja e impaktit te veprimtarise audituese nepermjet adresimit te rekomandimeve dhe</t>
    </r>
    <r>
      <rPr>
        <b/>
        <sz val="9"/>
        <color theme="1"/>
        <rFont val="Garamond"/>
        <family val="1"/>
      </rPr>
      <t xml:space="preserve"> trendit ne rritje te nivelit te zbatimit terekomandimeve</t>
    </r>
    <r>
      <rPr>
        <b/>
        <sz val="10"/>
        <color theme="1"/>
        <rFont val="Garamond"/>
        <family val="1"/>
      </rPr>
      <t xml:space="preserve"> </t>
    </r>
  </si>
  <si>
    <r>
      <t xml:space="preserve">Detajimi i Kostos Totale të </t>
    </r>
    <r>
      <rPr>
        <b/>
        <sz val="12"/>
        <color rgb="FFFF0000"/>
        <rFont val="Garamond"/>
        <family val="1"/>
      </rPr>
      <t xml:space="preserve">Produktit </t>
    </r>
    <r>
      <rPr>
        <b/>
        <sz val="12"/>
        <color theme="1"/>
        <rFont val="Garamond"/>
        <family val="1"/>
      </rPr>
      <t xml:space="preserve"> sipas Artikujve Ekonomikë</t>
    </r>
  </si>
  <si>
    <t>Forcimi i rolit të Auditimit të Jashtëm në mbikqyrjen e partneritetit publik-privat në Shqipëri</t>
  </si>
  <si>
    <t>MXXXXX</t>
  </si>
  <si>
    <t xml:space="preserve">Shpenzimet Korrente </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</si>
  <si>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</si>
  <si>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</si>
  <si>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Rritja e numrit të regjistrimeve ne kadastren kombetare ujore te burimeve ujore, shpimeve hidrologjike dhe puseve te germuar te perdorur per uje dhe per nevoja te ndryshme</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</si>
  <si>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</si>
  <si>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</si>
  <si>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</si>
  <si>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</si>
  <si>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</si>
  <si>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</si>
  <si>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</si>
  <si>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</si>
  <si>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</si>
  <si>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</si>
  <si>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</si>
  <si>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</si>
  <si>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</si>
  <si>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</si>
  <si>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</si>
  <si>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</si>
  <si>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</si>
  <si>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18 AQ 101</t>
  </si>
  <si>
    <t>Agjencia Kombetare e Diaspores</t>
  </si>
  <si>
    <t>Nëpërmjet këtij programi synohet të krijohet një kuadër I plotë I politikëbërjes për diasporën, krijimi I instrumentave të dobishëm në ndihmë të qeverisë dhe aktorëve të tjerë për të fuqizuar bashkëpunimin me diasporën dhe migracionin e ligjshëm.</t>
  </si>
  <si>
    <t>"Pjesëmarrja e Diasporës në jetën kulturore, socio-ekonomike dhe politike"</t>
  </si>
  <si>
    <t>"Bashkëpunim dhe koordinim të aktiviteteve me institucionet shtetërore, shoqërinë civile dhe organizatat brenda dhe jashtë vendit, për përmirësimin e pozitës së diasporës në botë."</t>
  </si>
  <si>
    <t>"Të drejtat e diasporës të mbrojtura"</t>
  </si>
  <si>
    <t>Aktivitete ne diaspore</t>
  </si>
  <si>
    <t>Takime të realizuara në diasporë</t>
  </si>
  <si>
    <t>Nr. Takimesh</t>
  </si>
  <si>
    <r>
      <t xml:space="preserve">Detajimi i Kostos Totale të </t>
    </r>
    <r>
      <rPr>
        <b/>
        <sz val="12"/>
        <color indexed="10"/>
        <rFont val="Garamond"/>
        <family val="1"/>
      </rPr>
      <t>Produktit 1</t>
    </r>
    <r>
      <rPr>
        <b/>
        <sz val="12"/>
        <color indexed="8"/>
        <rFont val="Garamond"/>
        <family val="1"/>
      </rPr>
      <t xml:space="preserve"> sipas Artikujve Ekonomikë</t>
    </r>
  </si>
  <si>
    <r>
      <rPr>
        <b/>
        <sz val="12"/>
        <color indexed="10"/>
        <rFont val="Garamond"/>
        <family val="1"/>
      </rPr>
      <t>Produkti 2</t>
    </r>
    <r>
      <rPr>
        <sz val="12"/>
        <color indexed="8"/>
        <rFont val="Garamond"/>
        <family val="1"/>
      </rPr>
      <t>(shto produkte sipas rastit)</t>
    </r>
  </si>
  <si>
    <r>
      <t>Detajimi i Kostos Totale të</t>
    </r>
    <r>
      <rPr>
        <b/>
        <sz val="12"/>
        <color indexed="10"/>
        <rFont val="Garamond"/>
        <family val="1"/>
      </rPr>
      <t xml:space="preserve"> Produktit X </t>
    </r>
    <r>
      <rPr>
        <b/>
        <sz val="12"/>
        <color indexed="8"/>
        <rFont val="Garamond"/>
        <family val="1"/>
      </rPr>
      <t>sipas Artikujve Ekonomikë</t>
    </r>
  </si>
  <si>
    <r>
      <rPr>
        <b/>
        <sz val="12"/>
        <color indexed="10"/>
        <rFont val="Garamond"/>
        <family val="1"/>
      </rPr>
      <t>Produkti 3</t>
    </r>
    <r>
      <rPr>
        <sz val="12"/>
        <color indexed="8"/>
        <rFont val="Garamond"/>
        <family val="1"/>
      </rPr>
      <t>(shto produkte sipas rastit)</t>
    </r>
  </si>
  <si>
    <r>
      <t xml:space="preserve">Detajimi i Kostos Totale të </t>
    </r>
    <r>
      <rPr>
        <b/>
        <sz val="12"/>
        <color indexed="10"/>
        <rFont val="Garamond"/>
        <family val="1"/>
      </rPr>
      <t>Produktit X</t>
    </r>
    <r>
      <rPr>
        <b/>
        <sz val="12"/>
        <color indexed="8"/>
        <rFont val="Garamond"/>
        <family val="1"/>
      </rPr>
      <t xml:space="preserve"> sipas Artikujve Ekonomikë</t>
    </r>
  </si>
  <si>
    <t>Ky program është pjesë e reformës së ndërmarrë nga Qeveria, e cila ka si synim transformimin e mënyrës së ofrimit të shërbimeve në Shqipëri përmes qasjes me në qendër qytetarin duke realizuar ri-inxhinierimin e proceseve të dhënies së shërbimeve për qytetarët dhe bizneset,  ndarjen funksionale dhe integrimin e shërbimeve publike në sportel, zhvillimin e kanaleve të ofrimit të shërbimeve, dixhitalizimin, marrjen e opinioneve të qytetarëve dhe monitorimin e performancës se administratës shtetërore në dhënien e shërbimeve.</t>
  </si>
  <si>
    <t xml:space="preserve">Implementimi i rregullave për ofrimin e shërbimeve publike nga institucionet publike për personat që banojnë dhe/ose ushtrojnë aktivitetin e tyre në Republikën e Shqipërisë përmes heqjes së pengesave administrative dhe ofrimit të tyre në një kohë sa më të shkurtër. </t>
  </si>
  <si>
    <t>Numri i shërbimeve të ri-inxhinieruara.</t>
  </si>
  <si>
    <t>427/1300</t>
  </si>
  <si>
    <t>Rritja e kënaqësisë së qytetarëve në marrjen e shërbimeve në sportelet Adisa</t>
  </si>
  <si>
    <t>Numri i Qendrave/Njesive te Ofrimit te Sherbimeve Publike te Integruara</t>
  </si>
  <si>
    <t>Numri i Bashkive(jo qender-qarku) ne te cilen ADISA eshte prezente nepermjet sporteleve te saj</t>
  </si>
  <si>
    <t>Numri i njesive levizese per ofrimin e sherbimeve publike</t>
  </si>
  <si>
    <t>1120/1300</t>
  </si>
  <si>
    <t xml:space="preserve">Numri i formularëve të aplikimit, të standartizuar për shërbimet publike </t>
  </si>
  <si>
    <t xml:space="preserve">Koha e shërbimit e shkurtuar </t>
  </si>
  <si>
    <t>Konsiston në ngritjen, monitorimin dhe përmirësimin cilësisht të shërbimeve ndaj qytetarëve.</t>
  </si>
  <si>
    <t>Numër shërbimesh për njësi kohe.</t>
  </si>
  <si>
    <t>TVSH-Mbështetje për përmirësimin e ofrimit të shërbimit publik me në qendër qytetarin</t>
  </si>
  <si>
    <t>Asistenca në përmirësimin e shërbimeve publike, përmirësimi i kuadrit ligjor dhe jo vetëm.</t>
  </si>
  <si>
    <t>Pagesa e kostos lokale (TVSH)</t>
  </si>
  <si>
    <t>Kontrata</t>
  </si>
  <si>
    <t>Blerje paisje TIK</t>
  </si>
  <si>
    <t>18AP201</t>
  </si>
  <si>
    <t>Blerje paisje TIK për nevojat e institucionit</t>
  </si>
  <si>
    <t>18AP301</t>
  </si>
  <si>
    <t>Qendra e integruar funksionale</t>
  </si>
  <si>
    <t>Godinë/Shërbim për publikun</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</si>
  <si>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</si>
  <si>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</si>
  <si>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</si>
  <si>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</si>
  <si>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</si>
  <si>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</si>
  <si>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</si>
  <si>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</si>
  <si>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</si>
  <si>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Dokument/ studim </t>
    </r>
    <r>
      <rPr>
        <b/>
        <sz val="8"/>
        <color theme="1"/>
        <rFont val="Garamond"/>
        <family val="1"/>
      </rPr>
      <t>KODI 98709AC</t>
    </r>
  </si>
  <si>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</si>
  <si>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</si>
  <si>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t xml:space="preserve">Blerje pajisje zyre dhe  kompjuterike </t>
  </si>
  <si>
    <t>Mbikëqyrja dhe hetimi i tregjeve prodhuese dhe jo-prodhuese (abuzimi me pozitën dominuese dhe marrëveshjet e ndaluara) si dhe kontrolli perqendrimeve</t>
  </si>
  <si>
    <t>Shkelje te konstatuara te  konkurences</t>
  </si>
  <si>
    <t>40</t>
  </si>
  <si>
    <t>42</t>
  </si>
  <si>
    <t>43</t>
  </si>
  <si>
    <t>Rezultatet nga raportet dhe monitorimet</t>
  </si>
  <si>
    <t>Vendime perqendrimesh</t>
  </si>
  <si>
    <t>Akte ligjore te vleresuara</t>
  </si>
  <si>
    <t>Trajnime, workshopoe per stafin</t>
  </si>
  <si>
    <t>82</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</si>
  <si>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</si>
  <si>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numer/cope</t>
  </si>
  <si>
    <t>FORMATI 1: MISIONI I NJËSISË SË QEVERISJES QENDRORE</t>
  </si>
  <si>
    <t>Emërtimi i Njësisë së Qeverisjes Qendrore</t>
  </si>
  <si>
    <t>Kodi i Njësisë së Qeverisjes Qendrore</t>
  </si>
  <si>
    <t xml:space="preserve">           1002001</t>
  </si>
  <si>
    <t>Programet Buxhetore</t>
  </si>
  <si>
    <t>Kodi I Programit</t>
  </si>
  <si>
    <t>Veprimtari legjislative, diplomacia dhe kontrolli parlamentar</t>
  </si>
  <si>
    <t>Blerje paisje ,sisteme,makineri të ndryshme</t>
  </si>
  <si>
    <t>Licenca  te blera</t>
  </si>
  <si>
    <t>Paisje kompjuterike  te blera</t>
  </si>
  <si>
    <t>M500002</t>
  </si>
  <si>
    <t xml:space="preserve">Paisje zyre te blera  </t>
  </si>
  <si>
    <t>Rregjistrimi i Popullsise dhe Banesave</t>
  </si>
  <si>
    <t>Likujdim TVSH</t>
  </si>
  <si>
    <t>Likujdim detyrim TVSH per projektin sipas marreveshjes</t>
  </si>
  <si>
    <r>
      <t xml:space="preserve">Detajimi i Kostos Totale të </t>
    </r>
    <r>
      <rPr>
        <b/>
        <sz val="11"/>
        <color rgb="FFFF0000"/>
        <rFont val="Garamond"/>
        <family val="1"/>
      </rPr>
      <t>Produktit 2</t>
    </r>
    <r>
      <rPr>
        <b/>
        <sz val="11"/>
        <color theme="1"/>
        <rFont val="Garamond"/>
        <family val="1"/>
      </rPr>
      <t xml:space="preserve"> sipas Artikujve Ekonomikë</t>
    </r>
  </si>
  <si>
    <t>Mobilje zyre</t>
  </si>
  <si>
    <t>Blerje pajisje dhe orendi zyre për funksionimin dhe rritjen e cilësisë së punës</t>
  </si>
  <si>
    <t>INSTAT</t>
  </si>
  <si>
    <t>Blerje pajisje zyre dhe kompjuterike</t>
  </si>
  <si>
    <t xml:space="preserve">Qellimi i ATSH, eshte pasqyrimi i lajmit me vertetesi, shpjetesi dhe paanshmeri si dhe shperndarjen e materialeve mediatike brenda dhe jashte vendit nepermjet internet.  </t>
  </si>
  <si>
    <t>18AB001</t>
  </si>
  <si>
    <t>Pajisje kompjuterike dhe zyre</t>
  </si>
  <si>
    <t>M310001</t>
  </si>
  <si>
    <t>AGJENCIA TELEGRAFIKE SHQIPTARE</t>
  </si>
  <si>
    <t>Qellimi I kesaj politike eshte qe filmi shqiptar te behet sa me kompetitiv dhe I vleresuar ne festivale kombetare dhe nderkombetare .</t>
  </si>
  <si>
    <t xml:space="preserve">Mbikëqyrje të kryera sipas planit vjetor si dhe inspektime të realizuara sipas problematikave te ndryshme. </t>
  </si>
  <si>
    <t xml:space="preserve">Pajisje elektronike dhe zyre te blera
</t>
  </si>
  <si>
    <t>18AC201</t>
  </si>
  <si>
    <t xml:space="preserve">                           Pajisje elektronike dhe zyre te blera
</t>
  </si>
  <si>
    <r>
      <t xml:space="preserve">Detajimi i Kostos Totale të </t>
    </r>
    <r>
      <rPr>
        <b/>
        <sz val="8"/>
        <color rgb="FFFF0000"/>
        <rFont val="Garamond"/>
        <family val="1"/>
      </rPr>
      <t>Produktit B</t>
    </r>
    <r>
      <rPr>
        <b/>
        <sz val="8"/>
        <color theme="1"/>
        <rFont val="Garamond"/>
        <family val="1"/>
      </rPr>
      <t xml:space="preserve"> sipas Artikujve Ekonomikë</t>
    </r>
  </si>
  <si>
    <t>Aktivitete për ruajtjen dhe zhvillimin e gjuhës, vlerave kombëtare dhe kulturore të Komunitetit shqiptar të ndryshme në Diasporë</t>
  </si>
  <si>
    <t>QENDRA E BOTIMIVE PËR DIASPORËN</t>
  </si>
  <si>
    <t xml:space="preserve">Femijë të Diasporës të pajisur me tekste mësimore dhe libra plotësues </t>
  </si>
  <si>
    <t>Botimi, sigurimi dhe shpërndarja e teksteve dhe librave plotësues për diasporën</t>
  </si>
  <si>
    <t xml:space="preserve">Qendra e Botimeve për Diasporën ka për detyrë botimin dhe sigurimin e teksteve dhe libra plotësues për mësimdhënien në Diasporë. Rezultojnë rreth 170 shkolla në 10 shtete, me një numër prej 15.000 nxënësisht që kanë nëvoja të përvitshme për t'u pajisur me tekste shkollore dhe libra plotësues. Njëkohësisht këtë vit paraqitet e domosdoshme parashikimi në buxhet edhe i shpenzimeve për shpërndarjen, në veçanti të librave plotësues.     </t>
  </si>
  <si>
    <t>18AM001</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</si>
  <si>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</si>
  <si>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Kosto totale e produktit</t>
  </si>
  <si>
    <t xml:space="preserve"> Plani i Menaxhimit të Basenit Ujor Shkumbin</t>
  </si>
  <si>
    <t>Hartimi i PMBU Shkumbin</t>
  </si>
  <si>
    <t>Hartimi i Planit te Menaxhimit të Basenit Ujor Shkumbin është nje kërkesë e ligjit 111/2012, per menaxhimin e integruar te burimeve ujore dhe një mjet për arritjen e mbrojtjes, përmirësimit dhe përdorimit të qëndrueshëm të mjedisit ujor. Faza paraprake per hartimin e ketij plani eshte realizuar nga projekti IBECA, por per te plotesuar te gjitha kerkesat e direktives se ujit qe duhet te kete nje plan menaxhimi i basenit duhen plotesuar kapitujt dhe analizat perkatese.</t>
  </si>
  <si>
    <t>Nr  projekti</t>
  </si>
  <si>
    <t>Matja e kohës së shërbimit në sportelet pritëse.</t>
  </si>
  <si>
    <t>4'</t>
  </si>
  <si>
    <t>KM03002</t>
  </si>
  <si>
    <t>Kontrata për konsulencë/mallra të realizuara, për ofrimin e shërbimeve publike më në qendër qytetarin</t>
  </si>
  <si>
    <t>trend rritës</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</si>
  <si>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</si>
  <si>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</si>
  <si>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RRITJE E CILESISE SE PROGRAMEVE TELEVIZIVE,RADIOFONIKE NE NIVEL INFORMATIV,EDUKATIV,ARTISTIK</t>
  </si>
  <si>
    <t>RRITJA E NUMRIT TE PRODHIMEVE</t>
  </si>
  <si>
    <t>ZGJERIMI I TREGUT TE REKLAMAVE</t>
  </si>
  <si>
    <t>ORE TRANSMETIMI TE EMISIONEVE TV TRANSMETUAR NE SATELIT PER SHQIPTARET JASHTE KUFIRIT</t>
  </si>
  <si>
    <t>ORE TRANSMETIMI EMISIONE INFORMATIVE NE 7 GJUHE TE HUAJA PER PUBLIKUN E HUAJ,EMISIONE KULTURORE,INFORMATIVE,MUZIKORE,ARTISTIKE NE GJUHEN SHQIPE PER BASHKATDHETARET</t>
  </si>
  <si>
    <t>ORE TRANSMETIMI</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</si>
  <si>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</si>
  <si>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</si>
  <si>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</si>
  <si>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</si>
  <si>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Cilesia e transmetimit</t>
  </si>
  <si>
    <t>Te drejta ekskluzive transmetimi</t>
  </si>
  <si>
    <t>PASQYRIM NGA RTSH I EVENTEVE ARTISTIKE ME RENDESI MBAREKOMBETARE</t>
  </si>
  <si>
    <t>NUMER PROGRAMESH</t>
  </si>
  <si>
    <t>08340</t>
  </si>
  <si>
    <t>Riprodhim I veprave muzikore shqiptare e te huaja ,prodhim e regjistrimi muzikes se lehte dhe popullore,pergatitja e shfaqjeve dhe koncerteve te tjera publike,regjistrim i krijimeve artistike te vendit dhe te huaja,koncertet mujore,festivalet e krijimtari te tjera</t>
  </si>
  <si>
    <t>RRITJE E CILESISE SE PUNES,PLOTESIM FORMACIONI ME INSTRUMENTISTE,RINOVIM INSTRUMENNTA MUZIKORE</t>
  </si>
  <si>
    <t>Numri I biletave te shitura per koncerte</t>
  </si>
  <si>
    <t>KONCERTE TE ORKESTRES,REGJISTRIME MATERIALESH ARKIVORE</t>
  </si>
  <si>
    <t>NUMER KONCERTESH</t>
  </si>
  <si>
    <t>08520</t>
  </si>
  <si>
    <t>KRIJIMI I KUSHTEVE OPTIMALE PER VIJUESHMERINE E SISTEMIT TE DIGJITALIZIMIT</t>
  </si>
  <si>
    <t>Niveli I mbulimit te sinjalit</t>
  </si>
  <si>
    <t>SHPENZIME PER SHERBIME MIREMBAJTJES SE SISTEMIT TE  INTEGRUAR DVB-T2 [PER RTSH</t>
  </si>
  <si>
    <t>ORE SHERBIMI</t>
  </si>
  <si>
    <t>PERMIRESIMI I CILESISE SE PRODHIMIT DHE TRANSMETIMIT,ZGJERIMI I LARMISHMERISE SE PROJEKTEVE.</t>
  </si>
  <si>
    <t>INVESTIME NE TEKNOLOGJI,PERSHTATJE E TEKNOLOGJISE EKZISTUESE,OPERIMI,DIAGNOSTIKIMI,MIREMBAJTJA PERIODIKE,MIREMBAJTJA EMERGJENCES,SHERBIMI I MBAJTJES NE GARANCI TE VAZHDUESHME TE PRODUKTEVE,PERDITESIMI DHE MIREMBAJTJA E SISTEMIT TE TRANSMETIMIT DIGJITAL AU</t>
  </si>
  <si>
    <t>OFRIM I SHERBIMIT TE MULTIFLEKSIMIT,TRANSPORTIMIT DHE TRANSMETIMIT NE AJER NEPERMJET TEKNOLOGJISE DIGJITALE DVB-T2  TE PROGRAMEVE TELEVIZIVE TE RTSH-SE DHE GJITHE OPERATOREVE TE TJERE PRIVATE.SIGURIMI I VAZHDIMESISE SE PUNES NE MBI 99,8% TE KOHES.</t>
  </si>
  <si>
    <t>MBIKËQYRJA E TREGUT DHE ADVOKACIA E KONKURRENCËS</t>
  </si>
  <si>
    <t>VEPRIMTARIA AKADEMIKE</t>
  </si>
  <si>
    <t>01520</t>
  </si>
  <si>
    <t>1. (Veprimtaria e Ash për ShTI e zhvillim social-ekonomik të vendit                                         
Ash protagonist i zhvillimit të ShTI dhe zhvillimit ekonomik, social e kulturor të vendit.  Ky program synon realizimin e misionit të ASh në zhvillimet shkencore, teknologjike dhe intelektuale, në interes të integrimit europian të vendit, nëpërmjet: 
(i) hulumtimit të aspekteve më të rëndësishme social-ekonomike e trashëgimisë historiko-kulturore me qëllim ruajtjen e promovimin e vlerave me te mira kombëtare dhe zhvillimin e vlerave universale te demokracisë e respektimit të të drejtave të njeriut; 
(ii) hulumtimit të shkencave natyrore e teknike me qëllim përdorimin e metodologjive dhe teknologjive të përparuara; eficiente nga pikpamje ekonomike, të pranueshme nga pikpamja sociale dhe miqësore me mjedisin; 
(iii) rritjes së bashkëpunimit kombëtar e ndërkombëtar me institucionet e sistemit të ShTI dhe me akademitë e botës (ALLEA, TWOS, IAP) dhe organizma të tjera shkencore; 
(iv) vazhdimesisë së bashkëpunimit me Akademinë e Shkencave e Arteve të Kosovës, Kroaci, Mal te Zi dhe Maqedoni</t>
  </si>
  <si>
    <t xml:space="preserve">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</si>
  <si>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 sipas prioriteteve aktuale qe kerkon zhvillimi i vendit ne kohe</t>
  </si>
  <si>
    <t>Fuqizimi i rolit të Akademisë së Shkencave, e aftë të kryejë misonin në zhvillimin e vendit, duke zbatuar prioritetet kombëtare në shkencë dhe nxitjes së kërkimeve në fushat përparësore, të zhvillimit ekonomik dhe teknologjik</t>
  </si>
  <si>
    <t xml:space="preserve">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</si>
  <si>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</si>
  <si>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 xml:space="preserve"> 2- Transferimi i teknologjive inovative nga jashte nepermjet bashkepunimeve me rrjetin akademik nderkombetar (te 135  Akademive ),  te rrjetit te akademive evropiane e te institucioneve kerkimore shkencore me te cilat A.SH.SH. bashkepunon</t>
  </si>
  <si>
    <t>3- Kontribute shkencore per kerkim e zhvillim  nepermjet rezultateve te projekteve: Institucionale , qeveritare me tematike prioritare, ne kuader te programeve kombetare per kerkim dhe zhvillim shkencor , bilaterale (MASH -  Slloveni, Greqi, Maqedoni, Itali, Turqi, etj) dhe projekte te tjera ne bashkepunim me EU etj.</t>
  </si>
  <si>
    <t xml:space="preserve">4- Zhvillime te veprimtarive shkencore kombetare/nderkombetare: (konferenca, workshope, seminare, tavolina te rrumbullaketa, dite informimi, edukim shkencor) ne bashkepunim me partnere kombetare e nderkombetare brenda dhe jashte akademive </t>
  </si>
  <si>
    <t xml:space="preserve">5 -  Kontribut i A.SH.SH. mbeshtetes ne reformat e sistemit te kerkimit shkencor ne vend ne pergjithesi </t>
  </si>
  <si>
    <t>numer Projekte, ekspedita, Ligjerata te ndersjellta te akademikeve</t>
  </si>
  <si>
    <t xml:space="preserve">Produkte   të kartave të eventeve për politikat shkencore dhe qeverisje (qendrore /vendore) të KSHT&amp;I me impakt  në K-Zh dhe prodhim.
</t>
  </si>
  <si>
    <t>Rezultate e kerkimit shkencor me impakt zhvillimin multidiplinor ne kerkimet baze dhe te aplikuara ne Shqiperi e Kosove e me gjere, te rrjetit te akademive evropiane. te projekteve: Institucionale , qeveritare ne kuader te programeve kombetare per kerkim dhe zhvillim shkencor dhe projekte te tjera ne bashkepunim me EU etj. Perhapje e dijeve nepermjet  dokumenteve drejtuar paleve te interesuara per probleme te kerkimit dhe zhvillimit :Ministrive te linjes, Universiteteve, Qendrave Kerkimore Shkencor publike/private dhe operatoreve prodhues ne fushat e interesit (nepermjet raportimeve perfundimtare te kerkimit me karta te perfundimit te konferencave, takimeve te perbashketa me palet e interesuara botimeve medias dhe takimeve in-situ me operatoret e interesuar te kerkimit dhe zhvillimit</t>
  </si>
  <si>
    <t>Projekte, ekspedita, Ligjerata te ndersjellta te akademikeve dhe botime ne fushat e strategjise rajonale per kerkim, zhvillim dhe inovacion</t>
  </si>
  <si>
    <t xml:space="preserve">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</si>
  <si>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 xml:space="preserve">
1-Botime e monografi te ndryshme : Njohja e produkteve shkencore te Akademikeve me kontribut ne kerkim e zhvillim ne Shqiperi nepermjet publikimeve shkencore kombetare,/ nderkombetare (revista "Journal of Natural end Teknical Sciences" dhe "Studia Albanica"
</t>
  </si>
  <si>
    <t xml:space="preserve">
3 - Mbeshtetje te kerkuesve te rinj te sukseshme ne shkence (rrjetin e Akademikeve te rinj e me gjere)</t>
  </si>
  <si>
    <t>Botimet</t>
  </si>
  <si>
    <t xml:space="preserve">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</si>
  <si>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Konkurse shkencore te organizuara</t>
  </si>
  <si>
    <t>çmimet shkencore vjetore dhe  procedura e organizimit të garave shkencore</t>
  </si>
  <si>
    <t>numer çmimesh shkencore vjetore</t>
  </si>
  <si>
    <t>Pasurim I Bibliotekes Shkencore</t>
  </si>
  <si>
    <t xml:space="preserve">Blerje libri </t>
  </si>
  <si>
    <t>Blerje libri per fondin e Bibliotekes shkencore</t>
  </si>
  <si>
    <t>Blerje program kompjuterik</t>
  </si>
  <si>
    <t xml:space="preserve">Blerje program kompjuterik financiar </t>
  </si>
  <si>
    <t>Rikonstruksion</t>
  </si>
  <si>
    <t>Blerje pajisje</t>
  </si>
  <si>
    <t>ADISA</t>
  </si>
  <si>
    <t>FORMAT 2: FORMATI STANDARD I PËRGATITJES SË KËRKESAVE BUXHETOREPBA 2021-2023</t>
  </si>
  <si>
    <t>Politikat Ekzistuese</t>
  </si>
  <si>
    <t>Emërtimi i Grupit</t>
  </si>
  <si>
    <t>Keshilli Kombetar i Kontabilitetit</t>
  </si>
  <si>
    <t>Kodi i Grupit</t>
  </si>
  <si>
    <t>PBA 2021-2023</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</si>
  <si>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</si>
  <si>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Fuqizimi i funksionit menaxhues, në funksion të implementimit të sukseshëm të programit, konform kërkesave të kuadrit ligjor në fuqi.</t>
  </si>
  <si>
    <t/>
  </si>
  <si>
    <t>Produkti</t>
  </si>
  <si>
    <t>Përshkrimi i Produktit</t>
  </si>
  <si>
    <t>Detajimi i Kostos Totale të Produktit  sipas Artikujve Ekonomikë</t>
  </si>
  <si>
    <t>e pa lidhur me politikën</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</si>
  <si>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</si>
  <si>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</si>
  <si>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</si>
  <si>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</si>
  <si>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Ndryshimi në % i Sasisë</t>
  </si>
  <si>
    <t>Ndryshimi në % i kostos totale</t>
  </si>
  <si>
    <t>600 Paga</t>
  </si>
  <si>
    <t>601 Sigurime Shoqërore</t>
  </si>
  <si>
    <t>602 Mallra dhe Shërbime të Tjera</t>
  </si>
  <si>
    <t>602 Kap.5</t>
  </si>
  <si>
    <t>603 Subvencione</t>
  </si>
  <si>
    <t>603 Kap.5</t>
  </si>
  <si>
    <t xml:space="preserve">604 Transferta Korente të </t>
  </si>
  <si>
    <t>604 Kap.5</t>
  </si>
  <si>
    <t>605 Transferta Korente të Huaja</t>
  </si>
  <si>
    <t>605 Kap.5</t>
  </si>
  <si>
    <t>606 Trans per Buxh. Fam. &amp; Individ</t>
  </si>
  <si>
    <t>606 Kap.5</t>
  </si>
  <si>
    <t>230 Kapitale të Patrupëzuara</t>
  </si>
  <si>
    <t xml:space="preserve">230 Kapitale të Patrupëzuara - Kosto </t>
  </si>
  <si>
    <t>230 Kapitale të Patrupëzuara - TVSH</t>
  </si>
  <si>
    <t>600 Kap.5</t>
  </si>
  <si>
    <t>231 Kapitale të Trupëzuara</t>
  </si>
  <si>
    <t xml:space="preserve">231 Kapitale të Trupëzuara  - Kosto </t>
  </si>
  <si>
    <t xml:space="preserve">232 Transferta Kapitale - Kosto </t>
  </si>
  <si>
    <t>231 Kapitale të Trupëzuara - TVSH</t>
  </si>
  <si>
    <t>232 Transferta Kapitale - TVSH</t>
  </si>
  <si>
    <t>232 Transferta Kapitale</t>
  </si>
  <si>
    <t xml:space="preserve">230 GH Kapitale të Patrupëzuara </t>
  </si>
  <si>
    <t>601 Kap.5</t>
  </si>
  <si>
    <t xml:space="preserve">231 GH Kapitale të Trupëzuara </t>
  </si>
  <si>
    <t>232 GH Transferta Kapitale Grante</t>
  </si>
  <si>
    <t xml:space="preserve">230 KH Kapitale të Patrupëzuara </t>
  </si>
  <si>
    <t>231 KH Kapitale të Trupëzuara Kredi</t>
  </si>
  <si>
    <t>232 KHTransferta Kapitale Kredi</t>
  </si>
  <si>
    <t>Jashtë buxhetore(Kap.06)</t>
  </si>
  <si>
    <t>18AC8</t>
  </si>
  <si>
    <t>M820001 - pajisje zyre te blera</t>
  </si>
  <si>
    <t>/cope</t>
  </si>
  <si>
    <t xml:space="preserve">Totali i shpenzimeve të </t>
  </si>
  <si>
    <t>604 Transferta Korente të Brendshme</t>
  </si>
  <si>
    <t>230 Kapitale të Patrupëzuara - Kosto Lokale</t>
  </si>
  <si>
    <t>231 Kapitale të Trupëzuara  - Kosto Lokale</t>
  </si>
  <si>
    <t>232 Transferta Kapitale - Kosto Lokale</t>
  </si>
  <si>
    <t>230 GH Kapitale të Patrupëzuara Grante</t>
  </si>
  <si>
    <t>231 GH Kapitale të Trupëzuara Grante</t>
  </si>
  <si>
    <t>230 KH Kapitale të Patrupëzuara Kredi</t>
  </si>
  <si>
    <t>Autoriteti Konkurences</t>
  </si>
  <si>
    <t>77</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</si>
  <si>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</si>
  <si>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</si>
  <si>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Treguesit e Performancës për Objektivin</t>
  </si>
  <si>
    <t>45</t>
  </si>
  <si>
    <t>54</t>
  </si>
  <si>
    <t>55</t>
  </si>
  <si>
    <t>57</t>
  </si>
  <si>
    <t>50</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</si>
  <si>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</si>
  <si>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</si>
  <si>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</si>
  <si>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</si>
  <si>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</si>
  <si>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18AC5</t>
  </si>
  <si>
    <t>18AC501 - Pajisje informatike dhe zyre</t>
  </si>
  <si>
    <t>Blerje pajisje informatike përmirësimi I cilësisë së punës</t>
  </si>
  <si>
    <t>Partite Politike</t>
  </si>
  <si>
    <t>Mbeshtetje per Partite Politike</t>
  </si>
  <si>
    <t>Ky program mbeshtet me fonde publike partite politike ne perputhje me parashikimet ligjore ne fuqi</t>
  </si>
  <si>
    <t>94001</t>
  </si>
  <si>
    <t>Jo-projekte (001-40-01110)</t>
  </si>
  <si>
    <t>94001AA - Parti Politike te Mbeshtetura</t>
  </si>
  <si>
    <t>Parti Politike te Mbeshtetura</t>
  </si>
  <si>
    <t>Mbeshtetje per Shoqatat</t>
  </si>
  <si>
    <t xml:space="preserve">Ky program mbeshtet me fonde publike organizata te kategorive te vecanta sic jane: Shoqata e Invalideve, Shoqata e te Verberve, Shoqata e Jetimeve etj </t>
  </si>
  <si>
    <t>94002</t>
  </si>
  <si>
    <t>Jo-projekte (001-40-01120)</t>
  </si>
  <si>
    <t>94002AA - Mbeshtetje per shoqatat</t>
  </si>
  <si>
    <t>Mbeshtetje per shoqatat</t>
  </si>
  <si>
    <t>Mbeshtetje per Organizatat e Veteraneve me Status</t>
  </si>
  <si>
    <t>Ky program mbeshtet me fonde publike organizata te kategorive te vecanta sic jane: Organizata e Veteraneve me Status.</t>
  </si>
  <si>
    <t>94003</t>
  </si>
  <si>
    <t>Jo-projekte (001-40-01130)</t>
  </si>
  <si>
    <t>94003AA - Mbeshtteje per Organizaten e Veteraneve me Status</t>
  </si>
  <si>
    <t>Mbeshtteje per Organizaten e Veteraneve me Status</t>
  </si>
  <si>
    <t>Drejtoria e Arkivit te Shtetit</t>
  </si>
  <si>
    <t>20</t>
  </si>
  <si>
    <t>Unifikimi i procedurave dhe menaxhimi i dokumentacionit arkivor ne RSH, per te siguruar ruajtjen, permiresimin dhe dixhitalizimin e tij.</t>
  </si>
  <si>
    <t>92001</t>
  </si>
  <si>
    <t>Jo-projekte (001-20-01110)</t>
  </si>
  <si>
    <t>92001AA - Dokumenta te trajtuar ne vit</t>
  </si>
  <si>
    <t>Ruajtje,restaurim, pershkrim, skanim dhesherbim i fondeve arkivore.</t>
  </si>
  <si>
    <t>18AI3</t>
  </si>
  <si>
    <t>Rikontruksion dhe ndertim ambjentesh</t>
  </si>
  <si>
    <t>18AI304 - Ndertim Muri mbajtes per Godinen e Re ne Shkoze</t>
  </si>
  <si>
    <t>Ndertim Muri mbajtes per Godinen e Re ne Shkoze</t>
  </si>
  <si>
    <t>Muri i ndertuar</t>
  </si>
  <si>
    <t>18AI305 - Rikonstruksion i AHV Elbasan</t>
  </si>
  <si>
    <t>Rikonstruksion i AHV Elbasan</t>
  </si>
  <si>
    <t>18AI4</t>
  </si>
  <si>
    <t>Blerje pajisje dhe makineri te ndryshme</t>
  </si>
  <si>
    <t>18AI401 - Pajisje per godinen e re( Rafte te levizshme)</t>
  </si>
  <si>
    <t>18AI403 - Vendosje e dyerve dhe dritareve me duralumin ne vendruajtjen Rreshen</t>
  </si>
  <si>
    <t>Vendosje e dyerve dhe dritareve me duralumin ne vendruajtjen Rreshen</t>
  </si>
  <si>
    <t>18AI404 - Mbrojtja nga rreshqitja e godines se Arkivit ne territorin e Vendruajtjes Shkoze</t>
  </si>
  <si>
    <t>Blerje rafte Arkivore per Godinen e re ne Shkoze</t>
  </si>
  <si>
    <t>18AI405 - Blerje pajisje elektronike (kompjutera)</t>
  </si>
  <si>
    <t>Blerje pajisje elektronike (kompjutera)</t>
  </si>
  <si>
    <t>Rrethim dhe Survejim me kamera i vendruajtjes Shkoze</t>
  </si>
  <si>
    <t xml:space="preserve">numer </t>
  </si>
  <si>
    <t>Drejtoria e Pergjithshme e RTSH</t>
  </si>
  <si>
    <t>19</t>
  </si>
  <si>
    <t xml:space="preserve">Sherbimet per shqiptaret jashte kufirit </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</si>
  <si>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</si>
  <si>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 xml:space="preserve"> Ne rritje</t>
  </si>
  <si>
    <t>Ne rritje</t>
  </si>
  <si>
    <t xml:space="preserve">Ne rritje </t>
  </si>
  <si>
    <t>91901</t>
  </si>
  <si>
    <t>Jo-projekte (001-19-08310)</t>
  </si>
  <si>
    <t>91901AA - EMISIONE TELEVIZIVE TE TRANSMETUARA</t>
  </si>
  <si>
    <t>91901AB - EMISIONE RADIOFONIKE TE TRANSMETUARA</t>
  </si>
  <si>
    <t>Prodhime filmike ose veprimtari artistike mbarekombetare</t>
  </si>
  <si>
    <t>30%</t>
  </si>
  <si>
    <t>91902</t>
  </si>
  <si>
    <t>Jo-projekte (001-19-08330)</t>
  </si>
  <si>
    <t>91902AA - PROGRAME ARTISTIKE</t>
  </si>
  <si>
    <t>91902AB - PRODHIME FILMIKE</t>
  </si>
  <si>
    <t>Filma artistike televiziv te prodhuar</t>
  </si>
  <si>
    <t>NUMER FILMASH</t>
  </si>
  <si>
    <t>Orkestra simfonike e RTSH dhe Kinematografise</t>
  </si>
  <si>
    <t>FORMACION I QENDRUESHEM E BASHKEKOHOR I ORKESTRES SIMFONIKE TE RTSH DHE ORGANIZIM I VAZHDUESHEM I AKTIVITETEVE TE SAJ KONCERTORE NE TIRANE,RRETHE DHE JASHTE VENDIT ME PJESEMARRJEN E HEREPASHERSHME TE TALENTEVE SHQIPTARE JASHTE SHQIPERISE ,SI EDHE TE ARTIS</t>
  </si>
  <si>
    <t>Numri I veprave te riprodhuara</t>
  </si>
  <si>
    <t>91903</t>
  </si>
  <si>
    <t>Jo-projekte (001-19-08340)</t>
  </si>
  <si>
    <t>91903AA - Koncerte te Orkestres Simfonike</t>
  </si>
  <si>
    <t>Projekte teknike per futjen e teknologjive te reja</t>
  </si>
  <si>
    <t>89%</t>
  </si>
  <si>
    <t>90%</t>
  </si>
  <si>
    <t>95%</t>
  </si>
  <si>
    <t>91904</t>
  </si>
  <si>
    <t>Jo-projekte (001-19-08520)</t>
  </si>
  <si>
    <t>91904AA - Rrjet transmetimi i mirembajtur</t>
  </si>
  <si>
    <t>18AA0</t>
  </si>
  <si>
    <t>Blerje pajise, sisteme dhe makineri te ndryshme</t>
  </si>
  <si>
    <t>18AA001 - Pershtatje ne Teknologji</t>
  </si>
  <si>
    <t>Investime per permiresimin e teknologjise se prodhimit dehe transmetimit ne radio e Televizion</t>
  </si>
  <si>
    <t>KUVENDI I SHQIPËRISË</t>
  </si>
  <si>
    <t>Misioni i Njësisë së Qeverisjes Qendrore</t>
  </si>
  <si>
    <t>“Për një Kuvend që përfaqëson sa më mirë vullnetin e qytetarëve, drejt integrimit europian, në përmbushje të parimeve të demokracisë, nëpërmjet ushtrimit të funksioneve ligjvënës, kontrollues e përfaqësues”</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</si>
  <si>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behet nepermjet zyrave të deputetëve në qarqe dhe përdorimit të mjeteve e mënyrave të tjera të komunikimit. </t>
  </si>
  <si>
    <t>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per te garantuar autonomisë financiare dhe administrative të Kuvendit, rritja e kapaciteteve të administratës në përputhje me sfidat dhe kërkesat e reja, përmirësim të menaxhimit dhe komunikimit të brendshëm organizativ të administratës,  paanshmëri në ofrimin e shërbimeve kërkimore dhe edukuese, 
dhe përmirësim  të mjediseve, pajisjeve dhe kushteve të punës.</t>
  </si>
  <si>
    <t>FORMAT 2: FORMATI STANDARD I PËRGATITJES SË KËRKESAVE BUXHETORE PBA 2021-2023</t>
  </si>
  <si>
    <t>2021-2023</t>
  </si>
  <si>
    <t xml:space="preserve">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
</t>
  </si>
  <si>
    <t>rritja ne %  e opinioneve ligjore dhe relacioneve qe shoqerojne projektligjet qe synojne synojnë përafrimin e legjislacionit shqiptar me atë të BE-së</t>
  </si>
  <si>
    <t>rrtja e % se raporteve monitoruese  të institucioneve të pavarura</t>
  </si>
  <si>
    <t>Rritja ne % e perfshirjes se grave ne parlament dhe aktivitete te tjera te jetes politike.</t>
  </si>
  <si>
    <t>Rritja e nivelit të ligjeve të miratura, të diskutura paraprakisht në mbledhjet e komisioneve, me grupet e interesit dhe shoqërinë civile, të përafruara me acquis communautaire.</t>
  </si>
  <si>
    <t>Rritja e numrit te akteve qe shqyrtohen dhe miratohen ne Kuvend, perfshire dhe aspektet gjinore ( nepermjet punes ne komisionet parlamentare dhe seancat plenare)</t>
  </si>
  <si>
    <t>rritja e numrit të opinioneve ligjore  qe shoqerojne projektligjet qe synojne synojnë përafrimin me  BE</t>
  </si>
  <si>
    <t>Rritja dhe permiresimi i mekanizmave  dhe praktikave te kontrollit parlamentar</t>
  </si>
  <si>
    <t>Rritja e numrit te aktiviteteve ne mbeshtetje te punes se KKIE-Së</t>
  </si>
  <si>
    <t>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per te garantuar autonomisë financiare dhe administrative të Kuvendit, rritja e kapaciteteve të administratës në përputhje me sfidat dhe kërkesat e reja, përmirësim të menaxhimit dhe komunikimit të brendshëm organizativ të administratës,  paanshmëri në ofrimin e shërbimeve kërkimore dhe edukuese,  dhe përmirësim  të mjediseve, pajisjeve dhe kushteve të punës.</t>
  </si>
  <si>
    <t xml:space="preserve">Përmirësimi i kuadrit rregullator, rritje e kapaciteteve njerëzore, permirësimi i komunikimit të brendshëm dhe  përmirësimi i infrastrukturës dhe kushteve të punës
</t>
  </si>
  <si>
    <t>Burime njerëzore të mirëmenaxhuara, ne perputhje me sfidat e kerkesat e kohes.</t>
  </si>
  <si>
    <t xml:space="preserve"> rritja e kapaciteteve njerezore per te suportuar ligjvenesit ne menyre sa me profesionale me pune kerkimore, ekspertize profesionale dhe te paanshme</t>
  </si>
  <si>
    <t>Plani vjetor</t>
  </si>
  <si>
    <t>Informim publik, edukim qytetar dhe transparence maksimale</t>
  </si>
  <si>
    <t xml:space="preserve">Kuvendi zhvillon aktivitete ne rritjen e nivelit të transparencës dhe edukimit qytetar. Kuvendi hrton strategji me politika për përmirësimin e marrëdhënies së Kuvendit me medien, lehtesimi i perdorimit te faqes zyrtare te internetit, dhenia e informacionit në mënyrën dhe kohen e duhur për publikun e gjerë, me qëllim arritjen e një parlamenti dixhital dhe të hapur.
Kuvendi zhvillon aktivitete mbi edukimin qytetar  dhe  krijon lehtësitë e nevojshme për të pasqyruar kontributin e shoqërisë civile dhe grupeve të interesit që dëshirojnë të jenë pjesëmarrës aktivë në vendimmarrje.
</t>
  </si>
  <si>
    <t>rritja e % se perdiruesve te sistemeve te teknollogjise se informacionit, per te marre informacion mbi veprimtarine e Kuvendit, ne kohe reale</t>
  </si>
  <si>
    <t>rritje e eficiences ne teknollogjine e informacionit per permiresimin e punes edhe ne distance</t>
  </si>
  <si>
    <t>Ndërtesa, zyra, sisteme dhe makineri e pajisje të mirëmbajtura, per te kapur standartet e kohes.</t>
  </si>
  <si>
    <t>Blerje pajisje zyre ( kondicionere, tapet ceremonial,  te tjera zyre</t>
  </si>
  <si>
    <t xml:space="preserve">Pajisje zyre  te blera </t>
  </si>
  <si>
    <t>projekt per vleresimin dhe riaftesimin e dy godinave</t>
  </si>
  <si>
    <t>M020031</t>
  </si>
  <si>
    <t>rivleresim sizmik dhe projektim riaftesimi</t>
  </si>
  <si>
    <t>NDERTIM I FAQES SE INTERNETIT</t>
  </si>
  <si>
    <t>18AA408</t>
  </si>
  <si>
    <t xml:space="preserve">WEBSITE I RIDESIGNUAR PER KUVENDIN </t>
  </si>
  <si>
    <t xml:space="preserve">MAKINERI PER SHTYPSHKRONJEN </t>
  </si>
  <si>
    <t>18AA302</t>
  </si>
  <si>
    <t>Blerje e nje makinerie shtyshkronje</t>
  </si>
  <si>
    <t>UPGRADE I SISTEMIT E PARLAMENT</t>
  </si>
  <si>
    <t>M020014</t>
  </si>
  <si>
    <t>FV i dyerve dhe dritareve te dy godinave te kryesise se Kuvendit</t>
  </si>
  <si>
    <t>18AA504</t>
  </si>
  <si>
    <t>Me kerkese te gardes se Republikes, per arsye sigurie, eshte kerkuar vendosja e dyerve dhe dritareve te blinduara  ne kryesine e Kuvendit dhe salla Seancave</t>
  </si>
  <si>
    <t>Produkti  1</t>
  </si>
  <si>
    <t>Rikonstruksion i rrjetit elektrik elektrik  i cili eshte amortizuar plotesisht ne Kryesine e Kuvendit</t>
  </si>
  <si>
    <t xml:space="preserve">FORMAT 2: FORMATI STANDARD I  KËRKESAVE BUXHETORE PBA 2021-2023 </t>
  </si>
  <si>
    <t>Buxheti 2021-2023</t>
  </si>
  <si>
    <t>Presidenca</t>
  </si>
  <si>
    <t xml:space="preserve">Sigurimi i ekuilibrit midis organeve kushtetuese, që kryejnë drejtimin politik në vend, nëpërmjet ushtrimit të kompetencave të Presidentit të Republikës, të dhëna nga Kushteuta.
</t>
  </si>
  <si>
    <t>Sigurimi i ekuilibrit midis organeve kushtetuese, që kryejnë drejtimin politik në vend, si edhe zbatimi dhe respektimi nga të gjitha palet i Kushtetutës së Shqiperisë.</t>
  </si>
  <si>
    <t>Garantimi i zbatimit të Kushtetutës së Shqiperisë</t>
  </si>
  <si>
    <t>Ushtrimi i funksioneve kushtetuese të Presidentit nëpërmjet dekretimeve të ndryshme për shpallje ligjesh, shtetësinë shqiptare dhe për dekorata e tituj nderi</t>
  </si>
  <si>
    <t>Dekrete për ligje e shtetësi, ndaj totalit të propozuar</t>
  </si>
  <si>
    <t>Dekorata e tituj nderi të akorduara, ndaj totalit te propozuar</t>
  </si>
  <si>
    <t>Studimi i dosjeve për shpallje të ligjeve, studim dhe përpunim praktikash për dhënie e lënie të nënshtetësisë, si edhe për dhënie të dekoratave e titujve të nderit.</t>
  </si>
  <si>
    <t>nr dekretesh</t>
  </si>
  <si>
    <t>Synimet e politikës së jashtme të vendit, promovimi i Shqipërisë në arenën ndërkombëtare, si edhe njohja, nxitja dhe mbështetja e vlerave kombëtare në vend.</t>
  </si>
  <si>
    <t>Partnerë ndërkombetarë të takuar</t>
  </si>
  <si>
    <t xml:space="preserve">Partnere biznesi, organizata  dhe individë te takuar </t>
  </si>
  <si>
    <t>Aktivitete  ndërkombëtare për promovimin e vendit</t>
  </si>
  <si>
    <t>Organizimi i pritjeve, përcjelljeve dhe trajtim të personaliteteve të ftuar nga Presidenti i Republikës, si edhe organizimi i vizitave të Presidentit të Republikës jashtë vendit.</t>
  </si>
  <si>
    <t>Organizimi i veprimtarive në Institucion, si  edhe organizimi i aktiviteteve brenda vendit.</t>
  </si>
  <si>
    <r>
      <t xml:space="preserve">Detajimi i Kostos Totale të </t>
    </r>
    <r>
      <rPr>
        <b/>
        <sz val="11"/>
        <color rgb="FFFF0000"/>
        <rFont val="Garamond"/>
        <family val="1"/>
      </rPr>
      <t xml:space="preserve">Produktit 1 </t>
    </r>
    <r>
      <rPr>
        <b/>
        <sz val="11"/>
        <color theme="1"/>
        <rFont val="Garamond"/>
        <family val="1"/>
      </rPr>
      <t>sipas Artikujve Ekonomikë</t>
    </r>
  </si>
  <si>
    <r>
      <t xml:space="preserve">Detajimi i Kostos Totale të </t>
    </r>
    <r>
      <rPr>
        <b/>
        <sz val="11"/>
        <color rgb="FFFF0000"/>
        <rFont val="Garamond"/>
        <family val="1"/>
      </rPr>
      <t xml:space="preserve">Produktit 2 </t>
    </r>
    <r>
      <rPr>
        <b/>
        <sz val="11"/>
        <color theme="1"/>
        <rFont val="Garamond"/>
        <family val="1"/>
      </rPr>
      <t>sipas Artikujve Ekonomikë</t>
    </r>
  </si>
  <si>
    <r>
      <t xml:space="preserve">Detajimi i Kostos Totale të </t>
    </r>
    <r>
      <rPr>
        <b/>
        <sz val="11"/>
        <color rgb="FFFF0000"/>
        <rFont val="Garamond"/>
        <family val="1"/>
      </rPr>
      <t xml:space="preserve">Produktit 5 </t>
    </r>
    <r>
      <rPr>
        <b/>
        <sz val="11"/>
        <color theme="1"/>
        <rFont val="Garamond"/>
        <family val="1"/>
      </rPr>
      <t>sipas Artikujve Ekonomikë</t>
    </r>
  </si>
  <si>
    <t>FORMAT 2.1 : FORMATI STANDARD I PËRGATITJES SË KËRKESAVE BUXHETORE PBA 2021-2023</t>
  </si>
  <si>
    <t>Publikimi i rezultateve të produkteve statistikore dhe shperndarja   tek përdoruesit .</t>
  </si>
  <si>
    <t>M500006</t>
  </si>
  <si>
    <t>Cens 2020</t>
  </si>
  <si>
    <t>Kod i Ri</t>
  </si>
  <si>
    <t>Finacim i regjistrimit te Popullsise</t>
  </si>
  <si>
    <t>Agjencia per Mbeshtetjen e Shoqerise Civile</t>
  </si>
  <si>
    <t>Të sigurohen dhe të realizohen veprimtari në të mirë e në interes të publikut. Të vlerësohen organizatat e shoqërisë civile në bazë të aftësisë së tyre, përputhshmërisë së projektpropozimit me qëllimin e programit, efektshmërisë së veprimtarisë së tyre në lidhje me rezultatin e realizimit të aktiviteteve dhe të kostove të tyre.</t>
  </si>
  <si>
    <t>Emërtimi i Treguesit 1                                                                     Organizata te Shoqerise Civile  të përfshira në monitorimin dhe zbatimin e politikave publike, në të mirë të interesit publik.</t>
  </si>
  <si>
    <t>Emërtimi i Treguesit 2                                                                     Rritjen e kapacitetit  të OJF- ve dhe aftësive të tyre në sigurimin e projekteve në përputhshmëri me qëllimin e programit, të financuara nga buxheti i shtetit.</t>
  </si>
  <si>
    <t>Emërtimi i Treguesit 2                                                                Numri i projekteve të miratuara, të cilat kanë si qëllim fuqizimin e shtetit të së drejtës, luftën ndaj korrupsionit, rritjes së pjesëmarrjes së qytetarëve dhe vendimmarje lokale, në avokatinë për nisma ligjore.</t>
  </si>
  <si>
    <t xml:space="preserve">Emërtimi i Treguesit 3                                                                     Numri projekteve të miratuara, të cilat synojne mbështetje për shtresat në nevojë dhe grupet e margjinalizuara të shoqërisë (jetimët, personat me aftësi të kufizuar,minoritete, LGBTI, etj) nëpërmjet fuqizimit të kapaciteteve të tyre dhe aksioneve të përfshirjes komunitare                                      </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</si>
  <si>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</si>
  <si>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 xml:space="preserve">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 </t>
  </si>
  <si>
    <t>Rritja e nivelit të zbatimit të Akteve të Komisionerit (vendime, rekomandime, urdhra</t>
  </si>
  <si>
    <t xml:space="preserve"> Mbikëqyrje/ inspektime të kryera&amp;ankesa te trajtuara   </t>
  </si>
  <si>
    <t xml:space="preserve">Pajisje zyre/ kopjuterike/elektronike/vegla e pajisje te blera </t>
  </si>
  <si>
    <t>nr. Pajisje</t>
  </si>
  <si>
    <t>Komisioneri per Mbrojtjen nga Diskriminimi</t>
  </si>
  <si>
    <r>
      <t xml:space="preserve">Detajimi i Kostos Totale të </t>
    </r>
    <r>
      <rPr>
        <b/>
        <sz val="8"/>
        <color indexed="10"/>
        <rFont val="Garamond"/>
        <family val="1"/>
      </rPr>
      <t xml:space="preserve">Produktit 1&amp;2 …X </t>
    </r>
    <r>
      <rPr>
        <b/>
        <sz val="8"/>
        <color indexed="8"/>
        <rFont val="Garamond"/>
        <family val="1"/>
      </rPr>
      <t>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</si>
  <si>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</si>
  <si>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Instituti i Studimeve te Krimeve te Komunizmit</t>
  </si>
  <si>
    <t>Pergatitja dhe botimi i "Fjalorit enciklopedik të viktimave të terrorit Komunist", Vëllimi  VIII,  germa SH -  dhe  Kolanes 16-20 librave qe jane deshmi, memuare, studime shkencore, albume  etj</t>
  </si>
  <si>
    <t>Mbledhja,  perpunimi i dokumentave, intervistave per te pergatitur dhe botuar  "Fjalorin enciklopedik të viktimave të terrorit Komunist", Vëllimi VIII, germa SH-T dhe i i Kolanes se 16-20 librave qe jane deshmi, memuare, studime shkencore, albume etj, si pjese e kolanes se pervitshme te librave te botuar.</t>
  </si>
  <si>
    <t xml:space="preserve">Blerje pajisje, sisteme, makineri
</t>
  </si>
  <si>
    <t>Autoriteti per te Drejten e Informimit nga dosjet  ish-komunizmit</t>
  </si>
  <si>
    <t xml:space="preserve">FORMAT 2.1 : FORMATI STANDARD I PËRGATITJES SË KËRKESAVE BUXHETORE PBA 2021-2023 </t>
  </si>
  <si>
    <t>18BV402</t>
  </si>
  <si>
    <t>M950003</t>
  </si>
  <si>
    <t>Kolaudim i punimeve të rikonstruksionit te godines</t>
  </si>
  <si>
    <t>Rikonstruksioni i godines</t>
  </si>
  <si>
    <t>Program software</t>
  </si>
  <si>
    <t>Blerje programi per rritjen e cilësisë së punës</t>
  </si>
  <si>
    <t>Komisioni i Prokurimit Publik</t>
  </si>
  <si>
    <t>90</t>
  </si>
  <si>
    <t>99001</t>
  </si>
  <si>
    <t>Jo-projekte (001-90-01110)</t>
  </si>
  <si>
    <t>99001AA - Vendime te marra nga KPP</t>
  </si>
  <si>
    <t>Prokuroria e Pergjithshme</t>
  </si>
  <si>
    <t>28</t>
  </si>
  <si>
    <t xml:space="preserve">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cilësine e performances së ngjashme  me vendet e Bashkimit Europian.
</t>
  </si>
  <si>
    <t>Numer dosjesh te shqyrtuara</t>
  </si>
  <si>
    <t>92801</t>
  </si>
  <si>
    <t>Jo-projekte (001-28-01110)</t>
  </si>
  <si>
    <t>92801AA - Dosje te perfunduara</t>
  </si>
  <si>
    <t>Dosje te shqyrtuara te praktikave gjyqesore</t>
  </si>
  <si>
    <t>numer dosjesh</t>
  </si>
  <si>
    <t>18AF5</t>
  </si>
  <si>
    <t>Orendi Paisje, mjete</t>
  </si>
  <si>
    <t>M280019 - Pajisje elektronike</t>
  </si>
  <si>
    <t>Blerje paisje kompjuterike</t>
  </si>
  <si>
    <t>18AF502 - Blerje paisje zyre</t>
  </si>
  <si>
    <t>Paisje zyre e te tjera  te blera</t>
  </si>
  <si>
    <t>M280025 - Orendi zyre</t>
  </si>
  <si>
    <t>Orendi zyre te blera</t>
  </si>
  <si>
    <t>cope ( sete )</t>
  </si>
  <si>
    <t>M280018 - Kondicionere</t>
  </si>
  <si>
    <t>Kondicionere te blere</t>
  </si>
  <si>
    <t>18AF6</t>
  </si>
  <si>
    <t>Mjete levizese</t>
  </si>
  <si>
    <t>M280015 - Autovetura</t>
  </si>
  <si>
    <t>Autovetura te blera</t>
  </si>
  <si>
    <t>18AF8</t>
  </si>
  <si>
    <t>Sisteme Sigurie</t>
  </si>
  <si>
    <t>M280037 - Kamera e sistemi i hyrjes me karta</t>
  </si>
  <si>
    <t>Sistemi hyrjes me karta e Kamera te blera</t>
  </si>
  <si>
    <t>nr.prokurorish</t>
  </si>
  <si>
    <t>18AF9</t>
  </si>
  <si>
    <t>RIKONSTRUKSION</t>
  </si>
  <si>
    <t>M280001 - Rikonstruksion i pjesshem godine</t>
  </si>
  <si>
    <t>Rikonstruksion I pjesshem godine</t>
  </si>
  <si>
    <t>nr prokurorish</t>
  </si>
  <si>
    <t>M280045 - shtese kati</t>
  </si>
  <si>
    <t>Shtese kati</t>
  </si>
  <si>
    <t>Këshilli i Lartë Gjyqësor</t>
  </si>
  <si>
    <t>29</t>
  </si>
  <si>
    <t>Ky Program synon garantimin e funksionimit normal të aktivitetit të Këshillit të Lartë Gjyqësor, duke forcuar pavarësinë, efikasitetin, trasparencën, me qëllim që gjyqsori të meritojë besimin e publikut.</t>
  </si>
  <si>
    <t>Permiresimi i sistemit gjyqesor nepermjet vendimmarrjes se Keshillit lidhur me miratimin e akteve nenligjore ne zbatim te ligjeve qe perbejne paketen e reformes ne drejtesi si dhe sigurimin e burimeve dhe kapaciteteve financiare te nevojshme</t>
  </si>
  <si>
    <t>Permiresimi dhe rritja e kapaciteteve njerezore dhe institucionale te KLGJ-se si dhe vendimmarrja e saj sipas natyres dhe funksioneve te percaktuara ne ligj.</t>
  </si>
  <si>
    <t>41</t>
  </si>
  <si>
    <t>KLGJ do te angazhohet ne vendosjen e standarteve te larta te kapaciteteve njerezore dhe institucionale te saj si dhe per permiresimin e performances se gjyqesorit ne te tre nivelet.</t>
  </si>
  <si>
    <t>Akte nenligjore te hartuara dhe te miratuara nga KLGJ-ja kundrejt totalit te vendimeve te marra.</t>
  </si>
  <si>
    <t>75</t>
  </si>
  <si>
    <t>80</t>
  </si>
  <si>
    <t>Perqindja e punonjesve te KLGJ-se se trajnuar</t>
  </si>
  <si>
    <t>Perqindja e stafit administrativ dhe administativ gjyqesor te rekrutuar.</t>
  </si>
  <si>
    <t>Magjistrate te vleresuar kundrejt totalit te magjistrateve</t>
  </si>
  <si>
    <t>30</t>
  </si>
  <si>
    <t>10</t>
  </si>
  <si>
    <t>Numri i magjistrateve te emeruar, transferuar, promovuar dhe shkarkuar kundrejt totalit te pergjithshem te magjistrateve.</t>
  </si>
  <si>
    <t>12</t>
  </si>
  <si>
    <t>18</t>
  </si>
  <si>
    <t>Perqindja e gjykatave te audituara</t>
  </si>
  <si>
    <t>34</t>
  </si>
  <si>
    <t>33</t>
  </si>
  <si>
    <t>92901</t>
  </si>
  <si>
    <t>Jo-projekte (001-29-01110)</t>
  </si>
  <si>
    <t>92901AA - Auditime te kryera</t>
  </si>
  <si>
    <t>Do të kryhet planifikimi, monitorimi dhe auditimi i fondeve buxhetore të gjykatave si edhe do të realizohet blerja e mallrave e shërbimeve për ushtrimin e aktivitetit të ZABGJ.</t>
  </si>
  <si>
    <t>18AD7</t>
  </si>
  <si>
    <t>Orendi/Pajisje/Mjete</t>
  </si>
  <si>
    <t>M290072 - Pajisje elektronike</t>
  </si>
  <si>
    <t>Do realizohet blerja e pajisjeve elektronike për ZABGJ</t>
  </si>
  <si>
    <t>Numer institucioni</t>
  </si>
  <si>
    <t>Buxheti Gjyqesor</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</si>
  <si>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</si>
  <si>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Ofrimi efikas i sherbimeve dhe pune me e mire ne gjykatat  e 3 niveleve</t>
  </si>
  <si>
    <t>Rritja e nivelit te sherbimit te ofruar nepermjet nje sistemi funksional, efikas, te mireadministruar dhe qe funksion ne shkallen me te larte te integritetit.</t>
  </si>
  <si>
    <t>78</t>
  </si>
  <si>
    <t>81</t>
  </si>
  <si>
    <t>Te permiresohet ofrimi i sherbimeve, permes novacionit dhe forcimit te strukturave dhe sistemeve te teknologjise, qe zhvillojne koherencen, efikasitetin dhe efektshmerine institucionale.</t>
  </si>
  <si>
    <t>Permiresimi, ose ngritja e sistemeve te teknologjise se informacionit, te cilat permbushin standardet nderkombetare dhe rrisin efikasitetin ne ofrimin e sherbimeve, sipas ritmeve te ndryshimeve teknologjike.r</t>
  </si>
  <si>
    <t>96</t>
  </si>
  <si>
    <t>97</t>
  </si>
  <si>
    <t>98</t>
  </si>
  <si>
    <t>Vleresimi dhe permiresimi i infrastruktures gjyqesore (ndertesa, mjedise pune), per te garantuar standarde bashkekohore ne permbushje e detyrave kushtetuesedhe ofrimin dinjitoz te sherbimit per publiku.</t>
  </si>
  <si>
    <t>58</t>
  </si>
  <si>
    <t>63</t>
  </si>
  <si>
    <t>92902</t>
  </si>
  <si>
    <t>Jo-projekte (001-29-03310)</t>
  </si>
  <si>
    <t>92902AA - Çështje të gjykuara</t>
  </si>
  <si>
    <t>Realizimi i proceseve gjyqësore nga gjyqtarët dhe stafi mbështetës</t>
  </si>
  <si>
    <t>Numër çështjesh</t>
  </si>
  <si>
    <t>Programe software</t>
  </si>
  <si>
    <t xml:space="preserve">Blerje programe software </t>
  </si>
  <si>
    <t>18AD8</t>
  </si>
  <si>
    <t>18AD801 - Mobilje dhe pajisje</t>
  </si>
  <si>
    <t>Do furnizohen gjykatat me pajisje dhe mobilje për zyra dhe salla gjyqi</t>
  </si>
  <si>
    <t>18AD804 - Blerje Pajisje</t>
  </si>
  <si>
    <t>Do realizohet blerja e pajisjeve elektronike për gjykatat</t>
  </si>
  <si>
    <t>Numër Institucioni</t>
  </si>
  <si>
    <t>18AD9</t>
  </si>
  <si>
    <t>M290075 - Blerje mjetesh motorike</t>
  </si>
  <si>
    <t>Do të blihen automjete per gjykatat</t>
  </si>
  <si>
    <t>18AE0</t>
  </si>
  <si>
    <t>Rikonstruksione</t>
  </si>
  <si>
    <t>M290068 - Godina te Rikontruktuara</t>
  </si>
  <si>
    <t>Rikonstruksion i pjeshëm, ndërhyrje përmirësuese dhe përshtatje ambjentesh në gjykata</t>
  </si>
  <si>
    <t>Gjykata Kushtetuese</t>
  </si>
  <si>
    <t>Sipas Reformes ne drejtesi me 72 punonjes</t>
  </si>
  <si>
    <t>Veprimtaria gjyqsore kushtetuese</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</si>
  <si>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</si>
  <si>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</si>
  <si>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</si>
  <si>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Vendimmarrje gjyqesore e drejte, transparente e dhene brenda afateve ligjore.</t>
  </si>
  <si>
    <t>Fuqizimi i funksionit menaxhues për implementimin e sukseshëm të programit, konform kërkesave të kuadrit ligjor në fuqi per shqyrtimin e kërkesave dhe dhenien e vendimeve  gjyqesore te drejta, transparente e në afatet ligjore</t>
  </si>
  <si>
    <t>Treguesi 1: Raporti i numrit te vendimeve me numrin e kerkesave te paraqitura per gjykim</t>
  </si>
  <si>
    <t>Treguesi 2: Raporti i numrit te vendimeve te dhena, brenda afatit ligjor me numrin e vendimeve gjithsej</t>
  </si>
  <si>
    <t>Vendime të marra</t>
  </si>
  <si>
    <t>Realizimi i proçeseve gjyqsore, te drejta dhe te hapura ne mbrojtje te kushtetutes dhe lirive e te drejtave themelore te njeriut.</t>
  </si>
  <si>
    <t>Ndertim i kapaciteteve profesionale vendimmarrese dhe keshilluese</t>
  </si>
  <si>
    <t xml:space="preserve"> Rritja e shkalles se kualifikimit profesional te kapaciteteve vendimmarrese dhe keshilluese</t>
  </si>
  <si>
    <t>Numer punonjesish</t>
  </si>
  <si>
    <t>Pajisje per zyra</t>
  </si>
  <si>
    <t>M300004</t>
  </si>
  <si>
    <t>Kompletimi i ambienteve te punes me  mjetet pajisjet e nevojshme te punes</t>
  </si>
  <si>
    <t>nr./cope</t>
  </si>
  <si>
    <t>Biblioteke e pasuruar</t>
  </si>
  <si>
    <t>M300003</t>
  </si>
  <si>
    <t>Shtimi i fondit te librave profesionale te bibliotekes se gjykates me tituj te rinj te botimeve profesionale te jurisprudences kushtetuese</t>
  </si>
  <si>
    <t>numer/komplete/libra dhe tituj</t>
  </si>
  <si>
    <t>Automjete te rinovuara</t>
  </si>
  <si>
    <t>M300002</t>
  </si>
  <si>
    <t xml:space="preserve">Riperteritja e parkut ekzistues te automjeteve nepermjet blerjes se automjeteve te reja </t>
  </si>
  <si>
    <t>Rikonstruksion i ambienteve te gjykates</t>
  </si>
  <si>
    <t xml:space="preserve">Rikonstruksi-oni i ambien-teve te brend-shme te gjy-kates </t>
  </si>
  <si>
    <t>M300007</t>
  </si>
  <si>
    <t>Permiresimi i kushteve te punes dhe reabilitimi i gjendjes se ambienteve te brendeshme te gjykates</t>
  </si>
  <si>
    <t>Sisteme te informatizuar</t>
  </si>
  <si>
    <t>M300001</t>
  </si>
  <si>
    <t>Informatizimi i veprimtarise se gjykates per nje vendimarrje te drejte dhe te hapur per publikun e gjere, institucionet e shoqerine civile.</t>
  </si>
  <si>
    <t>nr. sistemesh</t>
  </si>
  <si>
    <t>Keshilli I Larte I Prokurorise</t>
  </si>
  <si>
    <t>Funksionimi mbi bazen e standarteve me te mira te vendeve te BE-se i aktivitetit te Keshillit te Larte te Prokurorise si dhe planifikimi dhe administrimi me efiçence i fondeve buxhetore,me qellim arritjen e objektivave te caktuara nga KLP.</t>
  </si>
  <si>
    <t>Permiresimi i veprimtarise se prokurorise nepermjet vendimarrjes se Keshillit lidhur me miratimin e akteve nenligjore ne zbatim te ligjeve qe perbejne paketen e reformes ne drejtesi, si dhe sigurimin e kapaciteteve financiare te nevojshme.</t>
  </si>
  <si>
    <t xml:space="preserve">     </t>
  </si>
  <si>
    <t>Akte nenligjore te miratuara nga KLP kundrejt vendimeve te marra</t>
  </si>
  <si>
    <t>Magjistrate te vleresuar kundrejt totalit te tyre</t>
  </si>
  <si>
    <t>Numri i magjistrateve te emeruar,transferuar, kundrejt totalit te tyre</t>
  </si>
  <si>
    <t>Vendime te marra nga Keshilli</t>
  </si>
  <si>
    <t>Miratimi I akteve nenligjore ne zbatim te ligjeve, miratim I akteve per rregullimin e procedurave te brendshme , emerim dhe shkarkim i prokuroreve, miratim I rregullave per funksionimin e KLP-se,etj.</t>
  </si>
  <si>
    <t>Numër vendimesh</t>
  </si>
  <si>
    <t>Pajisje informatike( kompjuter,printer,skaner,sistem monitorimi video,sist.audio konference,skaner sigurie ,sist. hyrje-dalje biometrie, etj)</t>
  </si>
  <si>
    <t xml:space="preserve">      </t>
  </si>
  <si>
    <t xml:space="preserve">  </t>
  </si>
  <si>
    <t>blerje sisteme audio, video dhe perkthim per nevoja te KLP</t>
  </si>
  <si>
    <t>blerje pajisje informatike per sallen e mbledhjeve</t>
  </si>
  <si>
    <t>Studim tregu</t>
  </si>
  <si>
    <t>Shkolla e Magjstratures</t>
  </si>
  <si>
    <t xml:space="preserve">Buxheti 2021-2023  </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</si>
  <si>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</si>
  <si>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</si>
  <si>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</si>
  <si>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 xml:space="preserve">Konsolidimi i formimit profesional te magjistrateve , nëpërmjet rritjes profesionale të personelit të gjykatave dhe prokurorive në përputhje me standartet evropiane.                                </t>
  </si>
  <si>
    <t>% e nr. te kandidateve per magjistrate , avokate shteti, ndihmesa ligjore dhe kancelare te rekrutuar</t>
  </si>
  <si>
    <t>% e nr te botimeve</t>
  </si>
  <si>
    <t>Realizimi i procesit te  Rekrutimit dhe mesimdhenies se kandidateve per magjistrate,avokate shteti/ndihmes e keshilltare ligjor si dhe kancelareve.</t>
  </si>
  <si>
    <t>% e Kurikulave  të përmiresuara</t>
  </si>
  <si>
    <t>% e nr te kandidateve per magjistrate  me vleresim shkelqyer</t>
  </si>
  <si>
    <t>% e personelit femra te rekrutuar rishtazi</t>
  </si>
  <si>
    <t>% e personelit  meshkuj te rekrutuar rishtazi</t>
  </si>
  <si>
    <t>Student qe ndjekin ciklet e programeve mesimor</t>
  </si>
  <si>
    <t>Student qe ndjekin ciklin e programit mesimor</t>
  </si>
  <si>
    <t>Nr. kandidatësh</t>
  </si>
  <si>
    <t>Blerje paisje</t>
  </si>
  <si>
    <t>Pajisje elektronike te blera</t>
  </si>
  <si>
    <t>M550001</t>
  </si>
  <si>
    <t>Blerje paisje elektronike</t>
  </si>
  <si>
    <t>Orendi te blera</t>
  </si>
  <si>
    <t>M550003</t>
  </si>
  <si>
    <t>Blerje orendi</t>
  </si>
  <si>
    <t>Blerje softe</t>
  </si>
  <si>
    <t>18AI503</t>
  </si>
  <si>
    <t>Blerje softe informatike profesionale</t>
  </si>
  <si>
    <t>Shpenzime Kapitale***</t>
  </si>
  <si>
    <t>Rikonstruksione/Ndertime</t>
  </si>
  <si>
    <t xml:space="preserve">Ndertim Godine </t>
  </si>
  <si>
    <t>M550002</t>
  </si>
  <si>
    <t>Nr</t>
  </si>
  <si>
    <t xml:space="preserve">"Konsolidimi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
</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</si>
  <si>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</si>
  <si>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</si>
  <si>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</si>
  <si>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</si>
  <si>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</si>
  <si>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</si>
  <si>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Objektivi 3 i Politikës së Programit</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</si>
  <si>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</si>
  <si>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Treguesit e Performancës për Objektivin 3</t>
  </si>
  <si>
    <t>% e nr. te magjistrateve si autor shkrimesh</t>
  </si>
  <si>
    <t>% e nr te autoreve me tituj e grada shkencore</t>
  </si>
  <si>
    <t>% e nr te autoreve te huaj</t>
  </si>
  <si>
    <t xml:space="preserve">Botimi i periodikeve," Magjistrati" &amp; revista "Jeta Juridike" </t>
  </si>
  <si>
    <t>Nr. botimesh</t>
  </si>
  <si>
    <t xml:space="preserve">Botime te tjera </t>
  </si>
  <si>
    <t>Biblioteke/Libra</t>
  </si>
  <si>
    <t>M550005</t>
  </si>
  <si>
    <t>Blerje libra</t>
  </si>
  <si>
    <t>Veprimtaria e Inspektorit të Lartë të Drejtësisë</t>
  </si>
  <si>
    <t>Veprimtaria e Inspektorit te Larte te Drejtesise per  verifikimin e ankesave, hetimin e shkeljeve disiplinore të gjyqtarëve dhe prokurorëve të të gjithë niveleve, anëtarëve të KLGJ e KLP, Prokurorit të Përgjithshëm si dhe  për inspektimin institucional të gjykatave dhe zyrave të prokurorisë</t>
  </si>
  <si>
    <t>Konsolidimi i pavarësisë, përgjegjshmërisë, i efektivitetit të sistemit të drejtësisë, për të qenë efektiv, efiçent dhe i hapur, si dhe i gatshëm për të vepruar në përputhje me Kushtetutën, aktet ndërkombëtare dhe legjislacionin e brendshëm.</t>
  </si>
  <si>
    <t>Reduktimi i numrit te çeshtjeve te mbartura</t>
  </si>
  <si>
    <t>Ulja e kohes se shqyrtimit te ankesave</t>
  </si>
  <si>
    <t>Pershpejtimi I afateve te hetimit disiplinor apo procedimeve disiplinore</t>
  </si>
  <si>
    <t>Ushtrimi i veprimtarisë së ILD-së në mënyrë të pavarur, eficent  dhe profesional.</t>
  </si>
  <si>
    <t>Zhvillimi i procesit të hetimit disiplinor në përputhje me parimin e ligjshmërisë  dhe standardet ndërkombëtare</t>
  </si>
  <si>
    <t>Pershpejtimi i afateve te hetimit disiplinor apo procedimeve disiplinore</t>
  </si>
  <si>
    <t>Produktet</t>
  </si>
  <si>
    <t>96301AA</t>
  </si>
  <si>
    <t>Inspektime te kryera</t>
  </si>
  <si>
    <t>M630013</t>
  </si>
  <si>
    <t>Pajisje kompjuterike</t>
  </si>
  <si>
    <t>M630001</t>
  </si>
  <si>
    <t>Seri Rama</t>
  </si>
  <si>
    <t>Titullari i Institucionit / Ministri</t>
  </si>
  <si>
    <t>Artur Metani</t>
  </si>
  <si>
    <t>31.08.2020</t>
  </si>
  <si>
    <t>Veprimtaria e rivlerësimit kalimtar të magjistratit</t>
  </si>
  <si>
    <t>03330</t>
  </si>
  <si>
    <t>Rivleresimi kalimtar i prokuroreve dhe gjyqtareve ne bazuar ne tre kritere:
a) vlerësimi i pasurisë;
b) kontrolli i figurës; dhe
c) vlerësimi i aftësive profesionale e profesionalizmit.</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</si>
  <si>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</si>
  <si>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Dosje te perfunduara me vendim - marrje</t>
  </si>
  <si>
    <t>Rivleresimi kalimtar i prokuroreve dhe gjyqetareve</t>
  </si>
  <si>
    <t>Dosje te perfunduara kundrejt totalit te dosjeve per shqyrtim</t>
  </si>
  <si>
    <t xml:space="preserve">Dosje te shqyrtuara </t>
  </si>
  <si>
    <t>Organizimi në 4 trupa gjykuese.
Shpërndarja e çështjeve në trupat gjykuese, të cilët kanë këto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shtesë. 
7.  marrja e vendimit .</t>
  </si>
  <si>
    <t>Numer  dosjesh ne proces shqyrtimi</t>
  </si>
  <si>
    <t xml:space="preserve">Kodi i Projektit të Investimeve   </t>
  </si>
  <si>
    <t>M630002</t>
  </si>
  <si>
    <t>Blerje pajisje te ndryshme per mobilimin dhe funksionimin e zyrave dhe blerje pajisje te ndrshme elektronike dhe kompjuterike</t>
  </si>
  <si>
    <t>Numer blerje pajisjesh</t>
  </si>
  <si>
    <t>Veprimtaria e Apelimit të Rivlerësimit Kalimtar</t>
  </si>
  <si>
    <t>Formati standart i përgatitjes së kërkesave buxhetore</t>
  </si>
  <si>
    <t>Veprimtaria e apelimit të rivlerësimit kalimtar</t>
  </si>
  <si>
    <t>03340</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</si>
  <si>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</si>
  <si>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Funksionimi i shtetit të së drejtës, pavarësisë së sistemit të drejtësisë si dhe rikthimi i besimit të publikut tek institucionet e këtij sistemi.</t>
  </si>
  <si>
    <t>Pavarësia dhe funksionimi i sistemit ligjor</t>
  </si>
  <si>
    <t>Vlerësimi nga 1-7 (ku 1 përfaqëson nivelin me të ulët dhe 7 nivelin më të lartë)</t>
  </si>
  <si>
    <t>Të shqyrtojë çështjet e ankimuara nën juridiksion, bazuar në një proçes të rregullt ligjor.</t>
  </si>
  <si>
    <t>Numri i çështjeve të përfunduara në raport me numrin e çështjeve të ankimuara.</t>
  </si>
  <si>
    <t>Çështje të shqyrtuara</t>
  </si>
  <si>
    <t xml:space="preserve">Çështjet e ankimuara, shqyrtuara </t>
  </si>
  <si>
    <t>Numer çështjesh.</t>
  </si>
  <si>
    <t>Ndryshimi në % i Pagave si pasojë e ndryshimit të kostos së produktit</t>
  </si>
  <si>
    <r>
      <t>Ndryshimi në % i Pagave si pasojë e ndryshimit të sasisë së produktit</t>
    </r>
    <r>
      <rPr>
        <b/>
        <i/>
        <sz val="9"/>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</si>
  <si>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</si>
  <si>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rFont val="Garamond"/>
        <family val="1"/>
      </rPr>
      <t>**</t>
    </r>
  </si>
  <si>
    <t>Ndryshimi në % i Mallrave dhe Shërbimeve si pasojë e ndryshimit të kostos së produktit</t>
  </si>
  <si>
    <r>
      <t>Ndryshimi në % i Mallrave dhe Shërbimeve si pasojë e ndryshimit të sasisë së produktit</t>
    </r>
    <r>
      <rPr>
        <b/>
        <i/>
        <sz val="9"/>
        <rFont val="Garamond"/>
        <family val="1"/>
      </rPr>
      <t>**</t>
    </r>
  </si>
  <si>
    <t>Ndryshimi në % i Subvencioneve si pasojë e ndryshimit të kostos së produktit</t>
  </si>
  <si>
    <r>
      <t>Ndryshimi në % i Subvencioneve si pasojë e ndryshimit të sasisë së produktit</t>
    </r>
    <r>
      <rPr>
        <b/>
        <i/>
        <sz val="9"/>
        <rFont val="Garamond"/>
        <family val="1"/>
      </rPr>
      <t>**</t>
    </r>
  </si>
  <si>
    <t>Ndryshimi në % i Transfertave të brendshme si pasojë e ndryshimit të kostos së produktit</t>
  </si>
  <si>
    <r>
      <t>Ndryshimi në % i Transfertave të brendshme si pasojë e ndryshimit të sasisë së produktit</t>
    </r>
    <r>
      <rPr>
        <b/>
        <i/>
        <sz val="9"/>
        <rFont val="Garamond"/>
        <family val="1"/>
      </rPr>
      <t>**</t>
    </r>
  </si>
  <si>
    <t>Ndryshimi në % i Transfertave të jashtme si pasojë e ndryshimit të kostos së produktit</t>
  </si>
  <si>
    <r>
      <t>Ndryshimi në % i Transfertave të jashtme si pasojë e ndryshimit të sasisë së produktit</t>
    </r>
    <r>
      <rPr>
        <b/>
        <i/>
        <sz val="9"/>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</si>
  <si>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</si>
  <si>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</si>
  <si>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</si>
  <si>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t>Për këtë produkt luhatja e rezultuar në sasi, në kosto totale dhe kosto për njësi ka ardhur si rezultat i  ecurise se procesit ne KPK si dhe ankimeve te paraqitura ne Kolegj. Kolegji i Posaçëm i Apelimit shqyrton ankimet e subjekteve te rivleresimit ose te Komisionerit Publik ndaj vendimeve te Komisionit të Pavarur të Kualifikimit, te cilat janë marrë deri më tani dhe do të merren deri në fund të vitit 2019.</t>
  </si>
  <si>
    <t>Orendi/Pajisje</t>
  </si>
  <si>
    <t>Pajisje dhe Mobilje</t>
  </si>
  <si>
    <t>M63002</t>
  </si>
  <si>
    <t>Pajisje dhe Mobilje të blera për zyrat e gjyqtareve, personelit administrativ , salles se gjykimit, salles së mbledhjeve dhe ambjenteve te tjera.</t>
  </si>
  <si>
    <t>Numër ambiente pune</t>
  </si>
  <si>
    <t>Për këtë produkt luhatja e rezultuar në sasi, në kosto totale dhe kosto për njësi ka ardhur si rezultat i shperndarjes se mallrave me karakter te ndryshem si dhe numrit te punonjesve ne to.</t>
  </si>
  <si>
    <t>Pajisje elektronike</t>
  </si>
  <si>
    <t xml:space="preserve"> Pajisje elektronike të blera për veprimtarine e punonjësve të Kolegjit të Apelimit</t>
  </si>
  <si>
    <t>Numër sete pune</t>
  </si>
  <si>
    <t xml:space="preserve">Shënim: Shpjegoni supozimet dhe llogaritjet për Produktin 2 (Metoda 2) </t>
  </si>
  <si>
    <t xml:space="preserve">Software </t>
  </si>
  <si>
    <t>Software formatimi vendimesh gjyqësore</t>
  </si>
  <si>
    <t>M630022</t>
  </si>
  <si>
    <t>Numër sistemi</t>
  </si>
  <si>
    <r>
      <t xml:space="preserve">Shënim: </t>
    </r>
    <r>
      <rPr>
        <i/>
        <sz val="8"/>
        <rFont val="Garamond"/>
        <family val="1"/>
      </rPr>
      <t>Shpjegoni supozimet dhe llogaritjet (Metoda 1)</t>
    </r>
  </si>
  <si>
    <t xml:space="preserve">Veprimtaria e Komisionerit Publik </t>
  </si>
  <si>
    <t>03360</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</si>
  <si>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</si>
  <si>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</si>
  <si>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</si>
  <si>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</si>
  <si>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</si>
  <si>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</si>
  <si>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t>Shqyrtim i vendimeve te njoftuara nga KPK</t>
  </si>
  <si>
    <r>
      <t xml:space="preserve">Detajimi i Kostos Totale të </t>
    </r>
    <r>
      <rPr>
        <b/>
        <sz val="14"/>
        <color indexed="10"/>
        <rFont val="Garamond"/>
        <family val="1"/>
      </rPr>
      <t>Produktit 1</t>
    </r>
    <r>
      <rPr>
        <b/>
        <sz val="14"/>
        <color indexed="8"/>
        <rFont val="Garamond"/>
        <family val="1"/>
      </rPr>
      <t xml:space="preserve"> sipas Artikujve Ekonomikë</t>
    </r>
  </si>
  <si>
    <t>\</t>
  </si>
  <si>
    <r>
      <t>Detajimi i Kostos Totale të</t>
    </r>
    <r>
      <rPr>
        <b/>
        <sz val="14"/>
        <color indexed="10"/>
        <rFont val="Garamond"/>
        <family val="1"/>
      </rPr>
      <t xml:space="preserve"> Produktit X </t>
    </r>
    <r>
      <rPr>
        <b/>
        <sz val="14"/>
        <color indexed="8"/>
        <rFont val="Garamond"/>
        <family val="1"/>
      </rPr>
      <t>sipas Artikujve Ekonomikë</t>
    </r>
  </si>
  <si>
    <r>
      <rPr>
        <b/>
        <sz val="14"/>
        <color indexed="10"/>
        <rFont val="Garamond"/>
        <family val="1"/>
      </rPr>
      <t>Produkti 3</t>
    </r>
    <r>
      <rPr>
        <sz val="14"/>
        <color indexed="8"/>
        <rFont val="Garamond"/>
        <family val="1"/>
      </rPr>
      <t>(shto produkte sipas rastit)</t>
    </r>
  </si>
  <si>
    <t xml:space="preserve">Orendi/Pajisje/Mjete
</t>
  </si>
  <si>
    <t xml:space="preserve">Pajisje elektronike
</t>
  </si>
  <si>
    <t xml:space="preserve">Blerje pajisje elektronike
</t>
  </si>
  <si>
    <t>sete pune</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</si>
  <si>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</si>
  <si>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Mobilje Zyre </t>
  </si>
  <si>
    <t xml:space="preserve">Blerje  mobilje zyre 
</t>
  </si>
  <si>
    <t>Sete Pune</t>
  </si>
  <si>
    <r>
      <t xml:space="preserve">Detajimi i Kostos Totale të </t>
    </r>
    <r>
      <rPr>
        <b/>
        <sz val="14"/>
        <color indexed="10"/>
        <rFont val="Garamond"/>
        <family val="1"/>
      </rPr>
      <t xml:space="preserve">Produktit 2 </t>
    </r>
    <r>
      <rPr>
        <b/>
        <sz val="14"/>
        <color indexed="8"/>
        <rFont val="Garamond"/>
        <family val="1"/>
      </rPr>
      <t>sipas Artikujve Ekonomikë</t>
    </r>
  </si>
  <si>
    <t>Shërbimi i Avokatisë</t>
  </si>
  <si>
    <t xml:space="preserve">      FORMAT 2: FORMATI STANDARD I PËRGATITJES SË KËRKESAVE BUXHETORE PBA 2021-2023 </t>
  </si>
  <si>
    <t>Fusha e veprimit konsiston në ofrimin e shërbimit ndaj individit në mënyrë të pavarur, të paanshëm, fleksibël dhe transparente. 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</si>
  <si>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 xml:space="preserve">Qëllimet e Politikës së Programit </t>
  </si>
  <si>
    <t>Duke pasur parasysh kapacitetin institucional dhe burimet, si dhe duke marrë parasysh realitetin politik, ligjor, social, ekonomik, zhvillimor dhe kulturor të Shqipërisë, ambicia strategjike e Avokatit të popullit është që të bëhet aktori kryesor i të drejtave të njeriut të një sistemi kombëtar mirë funksionues për të drejtat e njeriut në Shqipëri.</t>
  </si>
  <si>
    <t>Numri i ankesave të qytetarëve ndaj sjelljes, vendimeve apo mosveprimeve të parregullta e të paligjishme të administratës</t>
  </si>
  <si>
    <t xml:space="preserve">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
 </t>
  </si>
  <si>
    <t>Numri total i rekomandimeve të dhëna nga Avokati i Popullit</t>
  </si>
  <si>
    <t>Numri i rekomandimeve të Avokatit të Popullit që kanë gjetur zbatim ndaj totalit të rekomandimeve të dhena</t>
  </si>
  <si>
    <t>Numri i rekomandimeve për adresimin e shkeljeve të të drejtave të grupeve vulnerabël ndaj totalit të rekomandimeve</t>
  </si>
  <si>
    <t>Numri i rekomandimeve me bazë gjinore kundrejt numrit total të rekomandimeve</t>
  </si>
  <si>
    <t xml:space="preserve">Nr inspektimeve/monitorimeve  te kryera </t>
  </si>
  <si>
    <t>Produktet për Objektivin</t>
  </si>
  <si>
    <t>Kerkesa te trajtuara</t>
  </si>
  <si>
    <t>Zgjidhja e ankesave apo kërkesave të qytetarëve ndaj sjelljes,vendimeve apo mosveprimeve të parregullta e të paligjshme të administratës publike</t>
  </si>
  <si>
    <t>Numri i ankesave/kërkesave</t>
  </si>
  <si>
    <r>
      <t>Ndryshimi në % i Pagave si pasojë e ndryshimit të sasisë së produktit</t>
    </r>
    <r>
      <rPr>
        <b/>
        <i/>
        <sz val="9"/>
        <color rgb="FFFF0000"/>
        <rFont val="Garamond"/>
        <family val="1"/>
      </rPr>
      <t>**</t>
    </r>
  </si>
  <si>
    <r>
      <t>Ndryshimi në % i Sigurimeve Shoqërore dhe Shendetësore si pasojë e ndryshimit të sasisë së produktit</t>
    </r>
    <r>
      <rPr>
        <b/>
        <i/>
        <sz val="9"/>
        <color rgb="FFFF0000"/>
        <rFont val="Garamond"/>
        <family val="1"/>
      </rPr>
      <t>**</t>
    </r>
  </si>
  <si>
    <r>
      <t>Ndryshimi në % i Mallrave dhe Shërbimeve si pasojë e ndryshimit të sasisë së produktit</t>
    </r>
    <r>
      <rPr>
        <b/>
        <i/>
        <sz val="9"/>
        <color rgb="FFFF0000"/>
        <rFont val="Garamond"/>
        <family val="1"/>
      </rPr>
      <t>**</t>
    </r>
  </si>
  <si>
    <r>
      <t>Ndryshimi në % i Subvencioneve si pasojë e ndryshimit të sasisë së produktit</t>
    </r>
    <r>
      <rPr>
        <b/>
        <i/>
        <sz val="9"/>
        <color rgb="FFFF0000"/>
        <rFont val="Garamond"/>
        <family val="1"/>
      </rPr>
      <t>**</t>
    </r>
  </si>
  <si>
    <r>
      <t>Ndryshimi në % i Transfertave të brendshme si pasojë e ndryshimit të sasisë së produktit</t>
    </r>
    <r>
      <rPr>
        <b/>
        <i/>
        <sz val="9"/>
        <color rgb="FFFF0000"/>
        <rFont val="Garamond"/>
        <family val="1"/>
      </rPr>
      <t>**</t>
    </r>
  </si>
  <si>
    <r>
      <t>Ndryshimi në % i Transfertave të jashtme si pasojë e ndryshimit të sasisë së produktit</t>
    </r>
    <r>
      <rPr>
        <b/>
        <i/>
        <sz val="9"/>
        <color rgb="FFFF0000"/>
        <rFont val="Garamond"/>
        <family val="1"/>
      </rPr>
      <t>**</t>
    </r>
  </si>
  <si>
    <r>
      <t>Ndryshimi në % i Transfertave për familjet dhe individët si pasojë e ndryshimit të sasisë së produktit</t>
    </r>
    <r>
      <rPr>
        <b/>
        <i/>
        <sz val="9"/>
        <color rgb="FFFF0000"/>
        <rFont val="Garamond"/>
        <family val="1"/>
      </rPr>
      <t>**</t>
    </r>
  </si>
  <si>
    <t>M660001</t>
  </si>
  <si>
    <t>Blerje kompjutera dhe pajisje zyre</t>
  </si>
  <si>
    <t xml:space="preserve">Blerje kompjutera dhe pajisje zyre për përmisimin e kushteve të punës në institucion </t>
  </si>
  <si>
    <t>numër</t>
  </si>
  <si>
    <t>Shënim: Shpjegoni supozimet dhe llogaritjet për Produktin 1</t>
  </si>
  <si>
    <t>Pajisje për nevojat e institucionit</t>
  </si>
  <si>
    <t>Blerje orendi zyre dhe kompjutera</t>
  </si>
  <si>
    <t>Shënim: Shpjegoni supozimet dhe llogaritjet për Produktin 2</t>
  </si>
  <si>
    <r>
      <t xml:space="preserve">Shënim: </t>
    </r>
    <r>
      <rPr>
        <i/>
        <sz val="8"/>
        <color theme="1"/>
        <rFont val="Garamond"/>
        <family val="1"/>
      </rPr>
      <t>Shpjegoni supozimet dhe llogaritjet (Metoda 1)</t>
    </r>
  </si>
  <si>
    <t>Komisioni Qendror i Zgjedhjeve</t>
  </si>
  <si>
    <t>73</t>
  </si>
  <si>
    <t>Veprimtaria administrative e institucionit</t>
  </si>
  <si>
    <t>01610</t>
  </si>
  <si>
    <t xml:space="preserve">Planifikimi, menaxhimi dhe administrimi i burimeve njerëzore, mjeteve monetare me qëllim përdorimin e tyre me efektivitet për realizimin e objektivave të Komisionit Qendror të Zgjedhjeve </t>
  </si>
  <si>
    <t>Perdorim me ekonomi, me efektivitet dhe eficence i burimeve njerezore, mjeteve monetare me qellim krijimin e kushteve sa me te mira te punes per trupen e KQZ-se dhe administraten e Komisionit Qendror te Zgjedhjeve</t>
  </si>
  <si>
    <t>Zbatimi i rekomandime te KLSH-se</t>
  </si>
  <si>
    <t>70%</t>
  </si>
  <si>
    <t>Permiresimi  dhe sigurimi i kushteve optimale te punes dhe rritje e kapaciteteve profesionale te punonjesve</t>
  </si>
  <si>
    <t>Nr.punonjesish te trajnuar kundrejt totalit</t>
  </si>
  <si>
    <t>97301</t>
  </si>
  <si>
    <t>Jo-projekte (001-73-01610)</t>
  </si>
  <si>
    <t>97301AB - Ambiente pune te mirembajtura</t>
  </si>
  <si>
    <t>Krijimi i kushteve optimale per administraten dhe antaret e KQZ</t>
  </si>
  <si>
    <t>nr. zyrash</t>
  </si>
  <si>
    <t>akte ligjore/nenligjore te hartuara</t>
  </si>
  <si>
    <t>nr.aktesh</t>
  </si>
  <si>
    <t>18AC3</t>
  </si>
  <si>
    <t>Blerje pajisjesh</t>
  </si>
  <si>
    <t>18AC301 - Pajisje informatike dhe zyrash</t>
  </si>
  <si>
    <t>Blerje e pajisjeve informatike dhe zyrash</t>
  </si>
  <si>
    <t>ILDKPKI</t>
  </si>
  <si>
    <t>Buxheti 2021 - 2023</t>
  </si>
  <si>
    <t xml:space="preserve">  Planifikimi, Menaxhimi dhe Administrim</t>
  </si>
  <si>
    <t>Ky Program konsiston në Planifikim, Menaxhim, Administrim, me eficensë të burimeve financiare, për mbarëvajtjen dhe mirëfunksionimin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standardeve në mënyrë të matshme të shpenzimeve, realizim efektiv në formë të matshme për çdo vit të PBA-së të fondeve të akorduara nga buxheti i shtetit.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</si>
  <si>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</si>
  <si>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Deklarata Pasurie sipas Llojeve të Kontrolluara.</t>
  </si>
  <si>
    <t xml:space="preserve">Numri i rasteve të hetimeve administrative kundër korrupsionit; </t>
  </si>
  <si>
    <t>Shkelje të konstatuara në procesin e deklarimit ;</t>
  </si>
  <si>
    <t>Pasuri të vlerësuara me ekspertë të pavarur.</t>
  </si>
  <si>
    <t xml:space="preserve"> Punonjës të trajnuar</t>
  </si>
  <si>
    <t>Drejtimi dhe përmirësimi i politikave dhe mekanizmave për kontrollin e vërtetësisë dhe saktësisë së pasurive, të parandalimit dhe shmangies së konfliktit të interesave, për verifikimin dhe hetimin administrativ më të kualifikuar të zyrtarëve, si instrumenta të rëndësishëm për luftën kundër korrupsionit</t>
  </si>
  <si>
    <t xml:space="preserve">Deklarata Pasurie te Kontrolluara </t>
  </si>
  <si>
    <r>
      <t xml:space="preserve">Përfshin  sasinë e deklaratave të pasurive të të zgjedhurve dhe të nëpunësve publikë të administruara, regjistruara, skanuara dhe  kontrolluara sipas llojeve.                                                                                                                                                   </t>
    </r>
    <r>
      <rPr>
        <i/>
        <sz val="9"/>
        <rFont val="Cambria"/>
        <family val="1"/>
      </rPr>
      <t xml:space="preserve">            </t>
    </r>
  </si>
  <si>
    <t>M760038</t>
  </si>
  <si>
    <t xml:space="preserve">Blerje Pajisje Elektronike </t>
  </si>
  <si>
    <t>Blerje pajisje kompjuterike për përmirësimin e infrastrukturës Teknologji-Informacion, duke arritur plotësimin e nevojave  të institucionit.</t>
  </si>
  <si>
    <t>Sistem Audio Prezantimi i Blerë</t>
  </si>
  <si>
    <t>Blerje dhe pajisje sistem audio prezantim I blerë.Sistemi audio dhe Prezantimi është i domosdoshëm pasi ILDKPKI, realizon shpesh seminare, prezantime dhe mbledhje të ndryshme dhe aktualisht nuk ka një të tillë. Duke qenë se salla e mbledhjeve është e madhe e shohim të domosdoshme nevojën për këtë sistem.</t>
  </si>
  <si>
    <t xml:space="preserve">Ky investim ka si objektiv rritjen e standardeve teknike, ku nenkuptojme eficencen e mbledhjeve, takimeve dhe prezantimeve te ndryshme te zhvilluara ne sallen e ILDKPKI-se.   </t>
  </si>
  <si>
    <t>Produkti  3 (shto produkte sipas rastit)</t>
  </si>
  <si>
    <t xml:space="preserve">Remont Kapital Ashensori </t>
  </si>
  <si>
    <t>Blerje  dhe furnizim pjesë këmbimi për ashensorin duke realizuar kushte teknike dhe cilësore të punës në ILDKPKI</t>
  </si>
  <si>
    <t>Produkti  4 (shto produkte sipas rastit)</t>
  </si>
  <si>
    <t>18AC402</t>
  </si>
  <si>
    <t>Sistem Aksesi I Blerë</t>
  </si>
  <si>
    <t>Blerje dhe instalim Sistem Aksesi</t>
  </si>
  <si>
    <t>Blerje dhe instalimi  një Sistem Aksesi, në përmirësim të standarteve teknike dhe të infrastruktures IT në ILDKPKI</t>
  </si>
  <si>
    <t>Produkti  5 (shto produkte sipas rastit)</t>
  </si>
  <si>
    <t>Blerje pajisje të tjera zyre</t>
  </si>
  <si>
    <t>Blerje  dhe furnizim pajisje të ndryshme zyre si pompë uji, kondicioner,  e tj. për  përmirësimin e kushteve të punës të punonjësve  në ILDKPKI</t>
  </si>
  <si>
    <t>*</t>
  </si>
  <si>
    <t>Struktura e Posaçme Kunder Koorupsionit dhe Krimit te Organizuar (SPAK/Byro Hetimi)</t>
  </si>
  <si>
    <t>FORMAT 2.1: FORMATI I KËRKESAVE SHTESW BUXHETORE PBA 2021-2023</t>
  </si>
  <si>
    <t>Dosje penale te perfunduara</t>
  </si>
  <si>
    <t>Realizimi i proceseve te mbledhjes se provave, analizimit te tyre dhe pergatitjes se raportit hetimor</t>
  </si>
  <si>
    <t>Autovetura</t>
  </si>
  <si>
    <t xml:space="preserve">   M280015</t>
  </si>
  <si>
    <t>Detajimi i Kostos Totale të Produktit X sipas Artikujve Ekonomikë</t>
  </si>
  <si>
    <t>Zyra te pajisura me mobilje/orendi</t>
  </si>
  <si>
    <t>Mobilje/Paisje zyre</t>
  </si>
  <si>
    <t xml:space="preserve">Zyra te pajisura me mobileri </t>
  </si>
  <si>
    <t>Kasaforta</t>
  </si>
  <si>
    <t>Paisja e zyrave me kasaforta</t>
  </si>
  <si>
    <t>Nr. Kasafortash</t>
  </si>
  <si>
    <r>
      <t xml:space="preserve">Detajimi i Kostos Totale të </t>
    </r>
    <r>
      <rPr>
        <b/>
        <sz val="12"/>
        <color indexed="10"/>
        <rFont val="Garamond"/>
        <family val="1"/>
      </rPr>
      <t xml:space="preserve">Produktit 1 </t>
    </r>
    <r>
      <rPr>
        <b/>
        <sz val="12"/>
        <color indexed="8"/>
        <rFont val="Garamond"/>
        <family val="1"/>
      </rPr>
      <t>sipas Artikujve Ekonomikë</t>
    </r>
  </si>
  <si>
    <r>
      <t xml:space="preserve">Detajimi i Kostos Totale të </t>
    </r>
    <r>
      <rPr>
        <b/>
        <sz val="12"/>
        <color indexed="10"/>
        <rFont val="Garamond"/>
        <family val="1"/>
      </rPr>
      <t xml:space="preserve">Produktit 2 </t>
    </r>
    <r>
      <rPr>
        <b/>
        <sz val="12"/>
        <color indexed="8"/>
        <rFont val="Garamond"/>
        <family val="1"/>
      </rPr>
      <t>sipas Artikujve Ekonomikë</t>
    </r>
  </si>
  <si>
    <r>
      <t xml:space="preserve">Detajimi i Kostos Totale të </t>
    </r>
    <r>
      <rPr>
        <b/>
        <sz val="12"/>
        <color indexed="10"/>
        <rFont val="Garamond"/>
        <family val="1"/>
      </rPr>
      <t xml:space="preserve">Produktit 1&amp;2 …X </t>
    </r>
    <r>
      <rPr>
        <b/>
        <sz val="12"/>
        <color indexed="8"/>
        <rFont val="Garamond"/>
        <family val="1"/>
      </rPr>
      <t>sipas Artikujve Ekonomikë</t>
    </r>
  </si>
  <si>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</si>
  <si>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r>
      <t xml:space="preserve">Detajimi i Kostos Totale të </t>
    </r>
    <r>
      <rPr>
        <b/>
        <sz val="12"/>
        <color indexed="10"/>
        <rFont val="Garamond"/>
        <family val="1"/>
      </rPr>
      <t xml:space="preserve">Produktit X </t>
    </r>
    <r>
      <rPr>
        <b/>
        <sz val="12"/>
        <color indexed="8"/>
        <rFont val="Garamond"/>
        <family val="1"/>
      </rPr>
      <t>sipas Artikujve Ekonomikë</t>
    </r>
  </si>
  <si>
    <r>
      <rPr>
        <b/>
        <sz val="12"/>
        <color indexed="10"/>
        <rFont val="Times New Roman"/>
        <family val="1"/>
      </rPr>
      <t>Sqarim: Kodi i Projektit te listes se investime</t>
    </r>
    <r>
      <rPr>
        <sz val="12"/>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</si>
  <si>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AKADEMIA E SHKENCAVE</t>
  </si>
  <si>
    <t xml:space="preserve">Veprimtaria shkencore te punonjesve te A.SH.SH dhe personaliteteve ne fushat e shkences . ne perputhje me misionin e saj 
</t>
  </si>
  <si>
    <t>Produkte  për Kerkim-Zhvillimin me impakt  në zhvillimin KerkimZHvillimi i Teknologjise  &amp;Inovacionit,  bazë e të aplikuara në Shqipëri e Kosovë, e më gjerë. Përhapje e dijeve nëpërmjet  dokumenteve drejtuar paleve të interesuara për probleme të K-Zh ministrive të linjës, universiteteve, Qendrave transferimit të teknologjive, etj.</t>
  </si>
  <si>
    <t xml:space="preserve">
2- Çmime kombertare/nderkombetare  (ne perputhje me ligjin)
</t>
  </si>
  <si>
    <r>
      <rPr>
        <b/>
        <sz val="12"/>
        <color indexed="10"/>
        <rFont val="Garamond"/>
        <family val="1"/>
      </rPr>
      <t>Produkti 1</t>
    </r>
    <r>
      <rPr>
        <sz val="12"/>
        <color indexed="8"/>
        <rFont val="Garamond"/>
        <family val="1"/>
      </rPr>
      <t>(shto produkte sipas rastit)</t>
    </r>
  </si>
  <si>
    <r>
      <rPr>
        <b/>
        <sz val="12"/>
        <color indexed="10"/>
        <rFont val="Garamond"/>
        <family val="1"/>
      </rPr>
      <t xml:space="preserve">Produkti 2 </t>
    </r>
    <r>
      <rPr>
        <sz val="12"/>
        <color indexed="8"/>
        <rFont val="Garamond"/>
        <family val="1"/>
      </rPr>
      <t>(shto produkte sipas rastit)</t>
    </r>
  </si>
  <si>
    <t xml:space="preserve">"Ushtrimi i veprimtarisë audituese në një linjë me standartet ndërkombëtare të auditimit mbi përdorimin me efektivitet, eficience dhe ekonomicitet të fondeve publike në funksion të rritjes së pergjegjshmerisë së menaxhimit të financave e pasurisë publike duke sjellë vlerë të shtuar për shoqërine dhe ndryshim në jetën e qytetareve” </t>
  </si>
  <si>
    <t xml:space="preserve">“Mbulimi me auditime financiare përputhshmerie dhe performance i njësive të sektorit publik nëpërmjet konsolidimit të auditimeve të përputhshmërisë rritjes së auditimeve financiare dhe të performances në një linjë me Standartet Ndërkombëtare të Auditimit ISSAI”  </t>
  </si>
  <si>
    <t xml:space="preserve">Trend rritës </t>
  </si>
  <si>
    <t xml:space="preserve">Rritja e Numrit të Auditimeve të Performancës (4 çdo vit) Auditimeve  Financiare dhe konsolidimi auditimeve të përputhshmerisë. 
</t>
  </si>
  <si>
    <t>Auditime të perputhshmërisë,rregullshmerisë financiare dhe performance</t>
  </si>
  <si>
    <t>601. Sigurimet Shoq Shend.</t>
  </si>
  <si>
    <t xml:space="preserve">606. Transferta </t>
  </si>
  <si>
    <r>
      <rPr>
        <b/>
        <sz val="12"/>
        <rFont val="Garamond"/>
        <family val="1"/>
      </rPr>
      <t>Produkti 2</t>
    </r>
    <r>
      <rPr>
        <sz val="12"/>
        <rFont val="Garamond"/>
        <family val="1"/>
      </rPr>
      <t>(shto produkte sipas rastit)</t>
    </r>
  </si>
  <si>
    <r>
      <rPr>
        <b/>
        <sz val="12"/>
        <rFont val="Garamond"/>
        <family val="1"/>
      </rPr>
      <t>Produkti 3</t>
    </r>
    <r>
      <rPr>
        <sz val="12"/>
        <rFont val="Garamond"/>
        <family val="1"/>
      </rPr>
      <t>(shto produkte sipas rastit)</t>
    </r>
  </si>
  <si>
    <t>Nr  auditimesh</t>
  </si>
  <si>
    <r>
      <rPr>
        <b/>
        <sz val="10"/>
        <color theme="1"/>
        <rFont val="Garamond"/>
        <family val="1"/>
      </rPr>
      <t>Totali i shpenzimeve të Programit</t>
    </r>
    <r>
      <rPr>
        <b/>
        <sz val="12"/>
        <color theme="1"/>
        <rFont val="Garamond"/>
        <family val="1"/>
      </rPr>
      <t xml:space="preserve"> </t>
    </r>
  </si>
  <si>
    <t>Totali i shpenzimeve  sipas artikujve</t>
  </si>
  <si>
    <t>601. Sigurimet Shoq/Shendets</t>
  </si>
  <si>
    <t>606. Transferta familjar/individ</t>
  </si>
  <si>
    <t>Qendra Kombetare e Kinematografise</t>
  </si>
  <si>
    <r>
      <t xml:space="preserve">Detajimi i Kostos Totale të </t>
    </r>
    <r>
      <rPr>
        <b/>
        <sz val="14"/>
        <color rgb="FFFF0000"/>
        <rFont val="Garamond"/>
        <family val="1"/>
      </rPr>
      <t>Produktit 1</t>
    </r>
    <r>
      <rPr>
        <b/>
        <sz val="14"/>
        <color theme="1"/>
        <rFont val="Garamond"/>
        <family val="1"/>
      </rPr>
      <t xml:space="preserve"> sipas Artikujve Ekonomikë</t>
    </r>
  </si>
  <si>
    <r>
      <rPr>
        <b/>
        <sz val="14"/>
        <color rgb="FFFF0000"/>
        <rFont val="Garamond"/>
        <family val="1"/>
      </rPr>
      <t>Produkti 2</t>
    </r>
    <r>
      <rPr>
        <sz val="14"/>
        <color theme="1"/>
        <rFont val="Garamond"/>
        <family val="1"/>
      </rPr>
      <t>(shto produkte sipas rastit)</t>
    </r>
  </si>
  <si>
    <r>
      <t>Detajimi i Kostos Totale të</t>
    </r>
    <r>
      <rPr>
        <b/>
        <sz val="14"/>
        <color rgb="FFFF0000"/>
        <rFont val="Garamond"/>
        <family val="1"/>
      </rPr>
      <t xml:space="preserve"> Produktit X </t>
    </r>
    <r>
      <rPr>
        <b/>
        <sz val="14"/>
        <color theme="1"/>
        <rFont val="Garamond"/>
        <family val="1"/>
      </rPr>
      <t>sipas Artikujve Ekonomikë</t>
    </r>
  </si>
  <si>
    <r>
      <rPr>
        <b/>
        <sz val="14"/>
        <color rgb="FFFF0000"/>
        <rFont val="Garamond"/>
        <family val="1"/>
      </rPr>
      <t>Produkti 3</t>
    </r>
    <r>
      <rPr>
        <sz val="14"/>
        <color theme="1"/>
        <rFont val="Garamond"/>
        <family val="1"/>
      </rPr>
      <t>(shto produkte sipas rastit)</t>
    </r>
  </si>
  <si>
    <r>
      <t xml:space="preserve">Detajimi i Kostos Totale të </t>
    </r>
    <r>
      <rPr>
        <b/>
        <sz val="14"/>
        <color rgb="FFFF0000"/>
        <rFont val="Garamond"/>
        <family val="1"/>
      </rPr>
      <t xml:space="preserve">Produktit 1 </t>
    </r>
    <r>
      <rPr>
        <b/>
        <sz val="14"/>
        <color theme="1"/>
        <rFont val="Garamond"/>
        <family val="1"/>
      </rPr>
      <t>sipas Artikujve Ekonomikë</t>
    </r>
  </si>
  <si>
    <t>M570005+(FH kodi)</t>
  </si>
  <si>
    <r>
      <t xml:space="preserve">Detajimi i Kostos Totale të </t>
    </r>
    <r>
      <rPr>
        <b/>
        <sz val="14"/>
        <color rgb="FFFF0000"/>
        <rFont val="Garamond"/>
        <family val="1"/>
      </rPr>
      <t xml:space="preserve">Produktit 2 </t>
    </r>
    <r>
      <rPr>
        <b/>
        <sz val="14"/>
        <color theme="1"/>
        <rFont val="Garamond"/>
        <family val="1"/>
      </rPr>
      <t>sipas Artikujve Ekonomikë</t>
    </r>
  </si>
  <si>
    <r>
      <t xml:space="preserve">Detajimi i Kostos Totale të </t>
    </r>
    <r>
      <rPr>
        <b/>
        <sz val="14"/>
        <color rgb="FFFF0000"/>
        <rFont val="Garamond"/>
        <family val="1"/>
      </rPr>
      <t xml:space="preserve">Produktit 1&amp;2 …X </t>
    </r>
    <r>
      <rPr>
        <b/>
        <sz val="14"/>
        <color theme="1"/>
        <rFont val="Garamond"/>
        <family val="1"/>
      </rPr>
      <t>sipas Artikujve Ekonomikë</t>
    </r>
  </si>
  <si>
    <r>
      <t xml:space="preserve">Detajimi i Kostos Totale të </t>
    </r>
    <r>
      <rPr>
        <b/>
        <sz val="14"/>
        <color rgb="FFFF0000"/>
        <rFont val="Garamond"/>
        <family val="1"/>
      </rPr>
      <t>Produktit X</t>
    </r>
    <r>
      <rPr>
        <b/>
        <sz val="14"/>
        <color theme="1"/>
        <rFont val="Garamond"/>
        <family val="1"/>
      </rPr>
      <t xml:space="preserve"> sipas Artikujve Ekonomikë</t>
    </r>
  </si>
  <si>
    <r>
      <t xml:space="preserve">Detajimi i Kostos Totale të </t>
    </r>
    <r>
      <rPr>
        <b/>
        <sz val="14"/>
        <color rgb="FFFF0000"/>
        <rFont val="Garamond"/>
        <family val="1"/>
      </rPr>
      <t xml:space="preserve">Produktit X </t>
    </r>
    <r>
      <rPr>
        <b/>
        <sz val="14"/>
        <color theme="1"/>
        <rFont val="Garamond"/>
        <family val="1"/>
      </rPr>
      <t>sipas Artikujve Ekonomikë</t>
    </r>
  </si>
  <si>
    <t xml:space="preserve">FORMAT 2: FORMATI STANDARD I PËRGATITJES SË KËRKESAVE BUXHETORE PBA 2021-2023 </t>
  </si>
  <si>
    <t>Agjencia e Menaxhimit te Burimeve Ujore</t>
  </si>
  <si>
    <t>40%</t>
  </si>
  <si>
    <t>Numer dokumentash (akte ligjore/nenligjore)</t>
  </si>
  <si>
    <t>% e të dhënave në Kadastren Kombetare te Ujit</t>
  </si>
  <si>
    <t>"Dokumenti i veprimit/Mbeshtetje per Menaxhimin e Ujerave"</t>
  </si>
  <si>
    <t xml:space="preserve">Menaxhimi i integruar i burimeve ujore </t>
  </si>
  <si>
    <t xml:space="preserve">Kodi i projektit 18AQ001 &amp;                                 Kodi i TVSH 18AQ002 </t>
  </si>
  <si>
    <t>Blerje pajisje dhe orendi per zyrat e AMBU me qëllim mirëfunksionimin e punës në institucion</t>
  </si>
  <si>
    <r>
      <t xml:space="preserve">Detajimi i Kostos Totale të </t>
    </r>
    <r>
      <rPr>
        <b/>
        <sz val="9"/>
        <color rgb="FFFF0000"/>
        <rFont val="Garamond"/>
        <family val="1"/>
      </rPr>
      <t xml:space="preserve">Produktit 2 </t>
    </r>
    <r>
      <rPr>
        <b/>
        <sz val="9"/>
        <color theme="1"/>
        <rFont val="Garamond"/>
        <family val="1"/>
      </rPr>
      <t>sipas Artikujve Ekonomikë</t>
    </r>
  </si>
  <si>
    <t>18AQ202</t>
  </si>
  <si>
    <r>
      <t xml:space="preserve">Detajimi i Kostos Totale të </t>
    </r>
    <r>
      <rPr>
        <b/>
        <sz val="9"/>
        <color rgb="FFFF0000"/>
        <rFont val="Garamond"/>
        <family val="1"/>
        <charset val="238"/>
      </rPr>
      <t>Produktit 3</t>
    </r>
    <r>
      <rPr>
        <b/>
        <sz val="9"/>
        <color theme="1"/>
        <rFont val="Garamond"/>
        <family val="1"/>
        <charset val="238"/>
      </rPr>
      <t xml:space="preserve"> </t>
    </r>
    <r>
      <rPr>
        <sz val="9"/>
        <color theme="1"/>
        <rFont val="Garamond"/>
        <family val="1"/>
        <charset val="238"/>
      </rPr>
      <t>sipas Artikujve Ekonomikë</t>
    </r>
  </si>
  <si>
    <t>Agjencia e Prokurimit Publik</t>
  </si>
  <si>
    <t>FORMAT 2: FORMATI STANDARD I PËRGATITJES SË KËRKESAVE BUXHETORE PBA2021-2023</t>
  </si>
  <si>
    <t>18Am201</t>
  </si>
  <si>
    <t xml:space="preserve">Emërtimi i Treguesit </t>
  </si>
  <si>
    <t>Nr I aktiviteteve</t>
  </si>
  <si>
    <t>Bashkëpunimin dhe koordinimin e aktiviteteve me institucionet shtetërore, shoqërinë civile dhe organizatat brenda dhe jashtë vendit, për përmirësimin e pozitës së diasporës në botë,
• Ruajtjen dhe zhvillimin e gjuhës, vlerave kombëtare dhe kulturore të diasporës,
• Informimin e diasporës mbi proceset politike në vendin e origjinës</t>
  </si>
  <si>
    <t>Blerje Paisje të ndryshme</t>
  </si>
  <si>
    <t>Misioni i Qendrës së Botimeve për Diasporën është mbështetja e mësimit të gjuhës shqipe, njohja dhe përhapja e kulturës kombëtare në diasporë përmes botimit të teksteve shkollore, botimit të librave me përmbajtje letrare, historike, sociale, etj. si dhe organizimi dhe mbështetja e veprimtarive edukative, kulturore dhe sociale që kanë për qëllim ruajtjen dhe zhvillimin e gjuhës shqipe dhe identitetit kombëtar.</t>
  </si>
  <si>
    <t>Qendra është në shërbim të Misionit të Ministrit të Shtetit për Diasporën në përfaqësimin dhe nxitjen e politikave të bashkëpunimit dhe të ndërveprimit me të gjithë shqiptarët, me qëllim fuqizimin e bashkëpunimin në të gjitha fushat me shqiptarët jashtë kufijve të Republikës së Shqipërisë, si dhe ruajtjen e identitetit kombëtar përmes mësimit të gjuhës, kulturës së prejardhjes, si dhe njohja me trashëgiminë dhe thesarin kulturor, natyrore dhe historik kombëtar.</t>
  </si>
  <si>
    <t>Botimi, sigurimi e teksteve mësimore dhe literaturës shtesë për komunitetin shqiptar në Diasporë</t>
  </si>
  <si>
    <t>Blerje e të drejtave të autorit për tekste mësimore, literaturë plotësuese, e-book dhe libra të digjituar</t>
  </si>
  <si>
    <t>Blerje pajisjesh per zyra, magazinë - Ristrukturimi i magazinës së librit</t>
  </si>
  <si>
    <t>QENDRA E STUDIMEVE DHE PUBLIKIMEVE PER ARBERESHET</t>
  </si>
  <si>
    <t>1087037</t>
  </si>
  <si>
    <t>Misioni i QSPA-së është kryerja e studimeve të specializuara për historinë, letërsinë dhe kulturën e komunitetit arbëresh. 
Kryen studime për historinë, letërsinë dhe kulturën e komunitetit arbëresh;
Boton studimet në bashkëpunim me Qendrën e Botimeve për Diasporën, në përputhje me legjislacionin në fuqi;
Promovon ruajtjen e gjuhës dhe të identitetit kulturor të komunitetit arbëresh;
Organizon aktivitete, seminare dhe konferenca shkencore me fokus komunitetin arbëresh.</t>
  </si>
  <si>
    <t>Kryerja e studimeve të specializuara për historinë, letërsinë dhe kulturën e komunitetit arbëresh</t>
  </si>
  <si>
    <t>Aktivitete ne lemin dhe fushen e Arberesheve</t>
  </si>
  <si>
    <t>Studime, publikime, reviste shkencore</t>
  </si>
  <si>
    <t>Seminare Konferenca</t>
  </si>
  <si>
    <t>Studimeve të specializuara për historinë, letërsinë dhe kulturën e komunitetit arbëresh</t>
  </si>
  <si>
    <t>numer studimesh dhe konferencash</t>
  </si>
  <si>
    <t>Numer pajisjesh</t>
  </si>
  <si>
    <t>Blerje te drejta autori</t>
  </si>
  <si>
    <t>18BW002</t>
  </si>
  <si>
    <t>nr librash dhe autoresh</t>
  </si>
  <si>
    <t>Krijim fondi biblioteke</t>
  </si>
  <si>
    <t>18BW003</t>
  </si>
  <si>
    <t>nr librash</t>
  </si>
  <si>
    <t>Komiteti Shteteror per Kultet</t>
  </si>
  <si>
    <t>Mbështetje financiare për bashkësitë fetare, për përmirësimin e infrastrukturës së tyre administrative, arsimore, shpirtërore e kulturore.</t>
  </si>
  <si>
    <t>Forcimi i harmonisë fetare me anë të mbështetjes financiare  dhe hartimin e akteve ligjore dhe nënligjore për këtë qëllim.</t>
  </si>
  <si>
    <t>Numër  dokumentash/ aktesh nënligjore</t>
  </si>
  <si>
    <t>Numër dokumentash/ aktesh nënligjore</t>
  </si>
  <si>
    <r>
      <t xml:space="preserve">Financim i Bashkësive fetare  </t>
    </r>
    <r>
      <rPr>
        <b/>
        <sz val="9"/>
        <rFont val="Garamond"/>
        <family val="1"/>
      </rPr>
      <t>KODI 98709AA</t>
    </r>
  </si>
  <si>
    <t xml:space="preserve">Network rajonal mes homologësh                                                               </t>
  </si>
  <si>
    <t>Pajisje të blera</t>
  </si>
  <si>
    <t>KODI 18AQ301/302</t>
  </si>
  <si>
    <r>
      <t xml:space="preserve">Kompjutera dhe pajisje të tjera shoqëruese të lidhura me to </t>
    </r>
    <r>
      <rPr>
        <b/>
        <sz val="8"/>
        <color theme="1"/>
        <rFont val="Garamond"/>
        <family val="1"/>
      </rPr>
      <t>KODI 18AQ301</t>
    </r>
  </si>
  <si>
    <r>
      <t>Pajisje zyre</t>
    </r>
    <r>
      <rPr>
        <b/>
        <sz val="8"/>
        <color theme="1"/>
        <rFont val="Garamond"/>
        <family val="1"/>
      </rPr>
      <t xml:space="preserve"> KODI 18AQ302</t>
    </r>
  </si>
  <si>
    <t>Kosto totale e produktit 1&amp;2</t>
  </si>
  <si>
    <t xml:space="preserve">        </t>
  </si>
  <si>
    <t>867 (Q)/1300
70 (V)</t>
  </si>
  <si>
    <t>1261 (Q)/1300
70 (V)</t>
  </si>
  <si>
    <t>1300 (Q)/1300
70 (V)</t>
  </si>
  <si>
    <t>7'</t>
  </si>
  <si>
    <t>18AP802</t>
  </si>
  <si>
    <t>Rikonstruksioni i Qendrës/ave së Integruar të Shërbimeve Publike</t>
  </si>
  <si>
    <t>Shërbimi Informativ Kombëtar</t>
  </si>
  <si>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ne perputhje me Kushtetuten dhe Ligjet e Republikes se Shqiperise.</t>
  </si>
  <si>
    <t>Sigurimi i informacionit efektiv dhe cilesor ne kuader te ruajtes se sigurise kombetare dhe nderkombetare.</t>
  </si>
  <si>
    <t>Realizimi i produktit informativ, mbi zhvillime dhe veprimtari qe cenojne sigurine kombetare dhe nderkombetare.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</si>
  <si>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</si>
  <si>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</si>
  <si>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</si>
  <si>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</si>
  <si>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</si>
  <si>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18AG3</t>
  </si>
  <si>
    <t>Instalime teknike, pajisje, vegla pune</t>
  </si>
  <si>
    <t>M180043 - Pajisje te blera, kondicionere per kompletim dhe zevendesim.</t>
  </si>
  <si>
    <t>Blerje dhe instalim të kondicionereve per kompletim dhe zevendesim</t>
  </si>
  <si>
    <t>Numer kondicioresh</t>
  </si>
  <si>
    <t>M180017  - Pajisje dhe orendi zyre të blera</t>
  </si>
  <si>
    <t>Shpenzime per blerje orendi zyre (karrige, rafte, kasaforta, dollape, etj), për komletim dhe zëvendësim.</t>
  </si>
  <si>
    <t>Numer pajisjesh dhe orendish</t>
  </si>
  <si>
    <t>M180046 - Pajisje të teknologjise së informacionit të blera</t>
  </si>
  <si>
    <t>Blerje pajisje te teknologjise se informacionit, kompjutera, printera, ups, etj. për kompletim dhe zëvendësim</t>
  </si>
  <si>
    <t>M180066 - Blerje pajisje, mjete teknike te sektorit operativ</t>
  </si>
  <si>
    <t>Blerje pajisje dhe mjete teknike të sektorit operativ ( pajisje audio-vizuale) për mbledhjen e informacionit</t>
  </si>
  <si>
    <t>Numer pajisje</t>
  </si>
  <si>
    <t>M180044 - Blerje mjete dhe pajisje te tjera teknike</t>
  </si>
  <si>
    <t>Blerje mjete dhe pajisje te tjera teknike (pompë uji, etj.) për sektorin mbeshtetes.</t>
  </si>
  <si>
    <t>18AG5</t>
  </si>
  <si>
    <t>Blerje Automjetesh</t>
  </si>
  <si>
    <t>M180037  - Automjete te blera per rinovimin e parkut te SHISH.</t>
  </si>
  <si>
    <t>Blerje automjete per rinovimin e parkut te SHISH-it per zevendesim dhe kompletim</t>
  </si>
  <si>
    <t>Numer automjetesh</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</si>
</sst>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quot;$&quot;#,##0_);\(&quot;$&quot;#,##0\)"/>
    <numFmt numFmtId="165" formatCode="_(* #,##0.00_);_(* \(#,##0.00\);_(* &quot;-&quot;??_);_(@_)"/>
    <numFmt numFmtId="166" formatCode="_-* #,##0.00_L_e_k_-;\-* #,##0.00_L_e_k_-;_-* &quot;-&quot;??_L_e_k_-;_-@_-"/>
    <numFmt numFmtId="167" formatCode="0.0%"/>
    <numFmt numFmtId="168" formatCode="#,##0.0"/>
    <numFmt numFmtId="169" formatCode="_(* #,##0_);_(* \(#,##0\);_(* &quot;-&quot;??_);_(@_)"/>
    <numFmt numFmtId="170" formatCode="mmmm\ d\,\ yyyy"/>
    <numFmt numFmtId="171" formatCode="_-* #,##0_L_e_k_-;\-* #,##0_L_e_k_-;_-* &quot;-&quot;??_L_e_k_-;_-@_-"/>
    <numFmt numFmtId="172" formatCode="#0.###"/>
    <numFmt numFmtId="173" formatCode="#0"/>
    <numFmt numFmtId="174" formatCode="#,##0.00%"/>
    <numFmt numFmtId="175" formatCode="_(* #,##0.0_);_(* \(#,##0.0\);_(* &quot;-&quot;??_);_(@_)"/>
    <numFmt numFmtId="176" formatCode="#,##0.000"/>
  </numFmts>
  <fonts count="188"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i/>
      <sz val="9"/>
      <color theme="1"/>
      <name val="Garamond"/>
      <family val="1"/>
    </font>
    <font>
      <b/>
      <i/>
      <sz val="8"/>
      <color theme="1"/>
      <name val="Garamond"/>
      <family val="1"/>
    </font>
    <font>
      <b/>
      <sz val="9"/>
      <name val="Garamond"/>
      <family val="1"/>
    </font>
    <font>
      <b/>
      <sz val="8"/>
      <color indexed="10"/>
      <name val="Garamond"/>
      <family val="1"/>
    </font>
    <font>
      <b/>
      <sz val="8"/>
      <color indexed="8"/>
      <name val="Garamond"/>
      <family val="1"/>
    </font>
    <font>
      <sz val="12"/>
      <color theme="1"/>
      <name val="Calibri"/>
      <family val="2"/>
      <scheme val="minor"/>
    </font>
    <font>
      <sz val="12"/>
      <color theme="1"/>
      <name val="Garamond"/>
      <family val="1"/>
    </font>
    <font>
      <sz val="10"/>
      <name val="Arial"/>
      <family val="2"/>
    </font>
    <font>
      <sz val="11"/>
      <color theme="1"/>
      <name val="Garamond"/>
      <family val="1"/>
    </font>
    <font>
      <b/>
      <sz val="11"/>
      <color theme="1"/>
      <name val="Garamond"/>
      <family val="1"/>
    </font>
    <font>
      <sz val="9"/>
      <color theme="1"/>
      <name val="Times New Roman"/>
      <family val="1"/>
    </font>
    <font>
      <b/>
      <sz val="10"/>
      <color rgb="FFFF0000"/>
      <name val="Garamond"/>
      <family val="1"/>
    </font>
    <font>
      <sz val="11"/>
      <name val="Calibri"/>
      <family val="2"/>
      <scheme val="minor"/>
    </font>
    <font>
      <sz val="8"/>
      <color rgb="FFFF0000"/>
      <name val="Garamond"/>
      <family val="1"/>
    </font>
    <font>
      <sz val="8"/>
      <name val="Garamond"/>
      <family val="1"/>
    </font>
    <font>
      <b/>
      <sz val="8"/>
      <name val="Garamond"/>
      <family val="1"/>
    </font>
    <font>
      <sz val="10"/>
      <color rgb="FFFF0000"/>
      <name val="Garamond"/>
      <family val="1"/>
    </font>
    <font>
      <b/>
      <i/>
      <sz val="9"/>
      <name val="Garamond"/>
      <family val="1"/>
    </font>
    <font>
      <i/>
      <sz val="8"/>
      <name val="Garamond"/>
      <family val="1"/>
    </font>
    <font>
      <b/>
      <i/>
      <sz val="8"/>
      <color rgb="FFFF0000"/>
      <name val="Garamond"/>
      <family val="1"/>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i/>
      <sz val="10"/>
      <color theme="1"/>
      <name val="Garamond"/>
      <family val="1"/>
    </font>
    <font>
      <b/>
      <sz val="11"/>
      <color rgb="FFFF0000"/>
      <name val="Garamond"/>
      <family val="1"/>
    </font>
    <font>
      <sz val="9"/>
      <color theme="1"/>
      <name val="Calibri"/>
      <family val="2"/>
      <scheme val="minor"/>
    </font>
    <font>
      <b/>
      <sz val="14"/>
      <color theme="1"/>
      <name val="Calibri"/>
      <family val="2"/>
      <scheme val="minor"/>
    </font>
    <font>
      <b/>
      <i/>
      <sz val="9"/>
      <color theme="8"/>
      <name val="Garamond"/>
      <family val="1"/>
    </font>
    <font>
      <sz val="8"/>
      <color theme="1"/>
      <name val="Times Roman"/>
      <family val="1"/>
    </font>
    <font>
      <b/>
      <sz val="10"/>
      <color theme="1"/>
      <name val="Garamond"/>
      <family val="1"/>
      <charset val="238"/>
    </font>
    <font>
      <sz val="11"/>
      <color rgb="FFFF0000"/>
      <name val="Calibri"/>
      <family val="2"/>
      <scheme val="minor"/>
    </font>
    <font>
      <sz val="11"/>
      <color theme="4" tint="-0.249977111117893"/>
      <name val="Garamond"/>
      <family val="1"/>
    </font>
    <font>
      <i/>
      <sz val="11"/>
      <color theme="1"/>
      <name val="Garamond"/>
      <family val="1"/>
    </font>
    <font>
      <b/>
      <i/>
      <sz val="11"/>
      <color rgb="FFFF0000"/>
      <name val="Garamond"/>
      <family val="1"/>
    </font>
    <font>
      <sz val="11"/>
      <name val="Garamond"/>
      <family val="1"/>
    </font>
    <font>
      <sz val="11"/>
      <color rgb="FF0070C0"/>
      <name val="Garamond"/>
      <family val="1"/>
    </font>
    <font>
      <b/>
      <sz val="11"/>
      <name val="Garamond"/>
      <family val="1"/>
    </font>
    <font>
      <sz val="12"/>
      <color theme="1"/>
      <name val="Times New Roman"/>
      <family val="1"/>
      <charset val="238"/>
    </font>
    <font>
      <b/>
      <sz val="12"/>
      <color theme="1"/>
      <name val="Times New Roman"/>
      <family val="1"/>
      <charset val="238"/>
    </font>
    <font>
      <b/>
      <sz val="12"/>
      <color rgb="FFFF0000"/>
      <name val="Times New Roman"/>
      <family val="1"/>
      <charset val="238"/>
    </font>
    <font>
      <sz val="12"/>
      <color rgb="FFFF0000"/>
      <name val="Times New Roman"/>
      <family val="1"/>
      <charset val="238"/>
    </font>
    <font>
      <sz val="12"/>
      <name val="Times New Roman"/>
      <family val="1"/>
      <charset val="238"/>
    </font>
    <font>
      <i/>
      <sz val="12"/>
      <color theme="1"/>
      <name val="Times New Roman"/>
      <family val="1"/>
      <charset val="238"/>
    </font>
    <font>
      <b/>
      <i/>
      <sz val="12"/>
      <color theme="1"/>
      <name val="Times New Roman"/>
      <family val="1"/>
      <charset val="238"/>
    </font>
    <font>
      <b/>
      <i/>
      <sz val="12"/>
      <color rgb="FFFF0000"/>
      <name val="Times New Roman"/>
      <family val="1"/>
      <charset val="238"/>
    </font>
    <font>
      <b/>
      <sz val="14"/>
      <color theme="1"/>
      <name val="Times New Roman"/>
      <family val="1"/>
    </font>
    <font>
      <b/>
      <sz val="12"/>
      <color theme="1"/>
      <name val="Times New Roman"/>
      <family val="1"/>
    </font>
    <font>
      <b/>
      <sz val="12"/>
      <name val="Times New Roman"/>
      <family val="1"/>
    </font>
    <font>
      <b/>
      <sz val="12"/>
      <name val="Times New Roman"/>
      <family val="1"/>
      <charset val="238"/>
    </font>
    <font>
      <b/>
      <sz val="14"/>
      <name val="Times New Roman"/>
      <family val="1"/>
      <charset val="238"/>
    </font>
    <font>
      <sz val="12"/>
      <color theme="1"/>
      <name val="Garamond"/>
      <family val="1"/>
      <charset val="238"/>
    </font>
    <font>
      <i/>
      <sz val="12"/>
      <color theme="1"/>
      <name val="Garamond"/>
      <family val="1"/>
    </font>
    <font>
      <b/>
      <sz val="14"/>
      <color theme="1"/>
      <name val="Times New Roman"/>
      <family val="1"/>
      <charset val="238"/>
    </font>
    <font>
      <b/>
      <sz val="12"/>
      <color theme="1"/>
      <name val="Garamond"/>
      <family val="1"/>
    </font>
    <font>
      <b/>
      <sz val="12"/>
      <color rgb="FFFF0000"/>
      <name val="Garamond"/>
      <family val="1"/>
    </font>
    <font>
      <vertAlign val="superscript"/>
      <sz val="12"/>
      <color theme="1"/>
      <name val="Times New Roman"/>
      <family val="1"/>
      <charset val="238"/>
    </font>
    <font>
      <b/>
      <i/>
      <sz val="9"/>
      <color rgb="FFFF0000"/>
      <name val="Calibri"/>
      <family val="2"/>
      <scheme val="minor"/>
    </font>
    <font>
      <i/>
      <sz val="9"/>
      <color theme="1"/>
      <name val="Calibri"/>
      <family val="2"/>
      <scheme val="minor"/>
    </font>
    <font>
      <b/>
      <sz val="9"/>
      <color theme="1"/>
      <name val="Times New Roman"/>
      <family val="1"/>
      <charset val="238"/>
    </font>
    <font>
      <b/>
      <i/>
      <sz val="9"/>
      <color theme="1"/>
      <name val="Garamond"/>
      <family val="1"/>
      <charset val="238"/>
    </font>
    <font>
      <b/>
      <sz val="9"/>
      <color theme="1"/>
      <name val="Calibri"/>
      <family val="2"/>
      <scheme val="minor"/>
    </font>
    <font>
      <b/>
      <sz val="10"/>
      <color theme="1"/>
      <name val="Calibri"/>
      <family val="2"/>
      <scheme val="minor"/>
    </font>
    <font>
      <sz val="12"/>
      <color theme="1"/>
      <name val="Times New Roman"/>
      <family val="1"/>
    </font>
    <font>
      <sz val="8"/>
      <color theme="1" tint="4.9989318521683403E-2"/>
      <name val="Garamond"/>
      <family val="1"/>
    </font>
    <font>
      <sz val="8"/>
      <color indexed="8"/>
      <name val="Garamond"/>
      <family val="1"/>
    </font>
    <font>
      <sz val="12"/>
      <color rgb="FFFF0000"/>
      <name val="Garamond"/>
      <family val="1"/>
    </font>
    <font>
      <sz val="12"/>
      <name val="Garamond"/>
      <family val="1"/>
    </font>
    <font>
      <b/>
      <i/>
      <sz val="12"/>
      <color rgb="FFFF0000"/>
      <name val="Garamond"/>
      <family val="1"/>
    </font>
    <font>
      <b/>
      <sz val="12"/>
      <color rgb="FFFF0000"/>
      <name val="Garamond"/>
      <family val="1"/>
      <charset val="238"/>
    </font>
    <font>
      <b/>
      <sz val="12"/>
      <color theme="1"/>
      <name val="Calibri"/>
      <family val="2"/>
      <scheme val="minor"/>
    </font>
    <font>
      <b/>
      <sz val="12"/>
      <color rgb="FFFF0000"/>
      <name val="Calibri"/>
      <family val="2"/>
      <scheme val="minor"/>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i/>
      <sz val="9"/>
      <color theme="1"/>
      <name val="Garamond"/>
      <family val="1"/>
      <charset val="238"/>
    </font>
    <font>
      <b/>
      <sz val="12"/>
      <color indexed="10"/>
      <name val="Garamond"/>
      <family val="1"/>
    </font>
    <font>
      <b/>
      <sz val="12"/>
      <color indexed="8"/>
      <name val="Garamond"/>
      <family val="1"/>
    </font>
    <font>
      <sz val="12"/>
      <color indexed="8"/>
      <name val="Garamond"/>
      <family val="1"/>
    </font>
    <font>
      <b/>
      <sz val="11"/>
      <name val="Calibri"/>
      <family val="2"/>
      <scheme val="minor"/>
    </font>
    <font>
      <i/>
      <sz val="9"/>
      <name val="Garamond"/>
      <family val="1"/>
    </font>
    <font>
      <b/>
      <sz val="12"/>
      <color theme="1"/>
      <name val="Garamond"/>
      <family val="1"/>
      <charset val="238"/>
    </font>
    <font>
      <b/>
      <sz val="14"/>
      <color theme="1"/>
      <name val="Garamond"/>
      <family val="1"/>
      <charset val="238"/>
    </font>
    <font>
      <b/>
      <sz val="11"/>
      <color theme="1"/>
      <name val="Garamond"/>
      <family val="1"/>
      <charset val="238"/>
    </font>
    <font>
      <b/>
      <sz val="9"/>
      <name val="Calibri"/>
      <family val="2"/>
      <charset val="238"/>
      <scheme val="minor"/>
    </font>
    <font>
      <b/>
      <sz val="9"/>
      <color rgb="FFFF0000"/>
      <name val="Garamond"/>
      <family val="1"/>
      <charset val="238"/>
    </font>
    <font>
      <b/>
      <sz val="16"/>
      <color theme="1"/>
      <name val="Garamond"/>
      <family val="1"/>
    </font>
    <font>
      <b/>
      <sz val="9"/>
      <color rgb="FF000000"/>
      <name val="Garamond"/>
      <family val="2"/>
    </font>
    <font>
      <b/>
      <sz val="9"/>
      <color rgb="FFDE342F"/>
      <name val="Garamond"/>
      <family val="2"/>
    </font>
    <font>
      <b/>
      <sz val="8"/>
      <color rgb="FF000000"/>
      <name val="Garamond"/>
      <family val="2"/>
    </font>
    <font>
      <sz val="8"/>
      <color rgb="FF000000"/>
      <name val="Garamond"/>
      <family val="2"/>
    </font>
    <font>
      <sz val="9"/>
      <color rgb="FF000000"/>
      <name val="Garamond"/>
      <family val="2"/>
    </font>
    <font>
      <b/>
      <sz val="7"/>
      <color rgb="FFDE342F"/>
      <name val="Garamond"/>
      <family val="2"/>
    </font>
    <font>
      <sz val="7"/>
      <color rgb="FF000000"/>
      <name val="Garamond"/>
      <family val="2"/>
    </font>
    <font>
      <sz val="8"/>
      <color rgb="FFDE342F"/>
      <name val="Garamond"/>
      <family val="2"/>
    </font>
    <font>
      <i/>
      <sz val="8"/>
      <color rgb="FFDE342F"/>
      <name val="Garamond"/>
      <family val="2"/>
    </font>
    <font>
      <i/>
      <sz val="8"/>
      <color rgb="FF000000"/>
      <name val="Garamond"/>
      <family val="2"/>
    </font>
    <font>
      <sz val="8"/>
      <color rgb="FFFAF3F2"/>
      <name val="Garamond"/>
      <family val="2"/>
    </font>
    <font>
      <b/>
      <sz val="12"/>
      <color theme="1"/>
      <name val="Calibri"/>
      <family val="2"/>
      <charset val="238"/>
      <scheme val="minor"/>
    </font>
    <font>
      <sz val="9"/>
      <color indexed="81"/>
      <name val="Tahoma"/>
      <family val="2"/>
      <charset val="238"/>
    </font>
    <font>
      <sz val="8"/>
      <color theme="1" tint="0.14999847407452621"/>
      <name val="Garamond"/>
      <family val="1"/>
    </font>
    <font>
      <b/>
      <sz val="8"/>
      <color theme="1" tint="4.9989318521683403E-2"/>
      <name val="Garamond"/>
      <family val="1"/>
    </font>
    <font>
      <b/>
      <sz val="8"/>
      <color rgb="FF7030A0"/>
      <name val="Garamond"/>
      <family val="1"/>
    </font>
    <font>
      <sz val="8"/>
      <name val="Garamond"/>
      <family val="1"/>
      <charset val="238"/>
    </font>
    <font>
      <b/>
      <sz val="12"/>
      <name val="Calibri"/>
      <family val="2"/>
      <scheme val="minor"/>
    </font>
    <font>
      <i/>
      <sz val="8"/>
      <color rgb="FFFF0000"/>
      <name val="Garamond"/>
      <family val="1"/>
    </font>
    <font>
      <b/>
      <i/>
      <sz val="8"/>
      <name val="Garamond"/>
      <family val="1"/>
    </font>
    <font>
      <b/>
      <sz val="12"/>
      <name val="Arial"/>
      <family val="2"/>
    </font>
    <font>
      <b/>
      <sz val="14"/>
      <color rgb="FFFF0000"/>
      <name val="Calibri"/>
      <family val="2"/>
      <scheme val="minor"/>
    </font>
    <font>
      <sz val="14"/>
      <color theme="1"/>
      <name val="Calibri"/>
      <family val="2"/>
      <scheme val="minor"/>
    </font>
    <font>
      <b/>
      <sz val="14"/>
      <color theme="1"/>
      <name val="Garamond"/>
      <family val="1"/>
    </font>
    <font>
      <sz val="14"/>
      <color theme="1"/>
      <name val="Garamond"/>
      <family val="1"/>
    </font>
    <font>
      <i/>
      <sz val="14"/>
      <color rgb="FF000000"/>
      <name val="Times New Roman"/>
      <family val="1"/>
    </font>
    <font>
      <b/>
      <sz val="14"/>
      <color rgb="FFFF0000"/>
      <name val="Garamond"/>
      <family val="1"/>
    </font>
    <font>
      <b/>
      <sz val="14"/>
      <color indexed="10"/>
      <name val="Garamond"/>
      <family val="1"/>
    </font>
    <font>
      <b/>
      <sz val="14"/>
      <color indexed="8"/>
      <name val="Garamond"/>
      <family val="1"/>
    </font>
    <font>
      <sz val="14"/>
      <color theme="1"/>
      <name val="Garamond"/>
      <family val="1"/>
      <charset val="238"/>
    </font>
    <font>
      <i/>
      <sz val="14"/>
      <color theme="1"/>
      <name val="Garamond"/>
      <family val="1"/>
    </font>
    <font>
      <b/>
      <i/>
      <sz val="14"/>
      <color rgb="FFFF0000"/>
      <name val="Garamond"/>
      <family val="1"/>
    </font>
    <font>
      <sz val="14"/>
      <color indexed="8"/>
      <name val="Garamond"/>
      <family val="1"/>
    </font>
    <font>
      <b/>
      <sz val="14"/>
      <name val="Garamond"/>
      <family val="1"/>
    </font>
    <font>
      <b/>
      <sz val="16"/>
      <name val="Calibri"/>
      <family val="2"/>
      <scheme val="minor"/>
    </font>
    <font>
      <b/>
      <sz val="11"/>
      <color theme="1"/>
      <name val="Cambria"/>
      <family val="1"/>
    </font>
    <font>
      <b/>
      <sz val="11"/>
      <name val="Cambria"/>
      <family val="1"/>
    </font>
    <font>
      <b/>
      <sz val="10"/>
      <name val="Cambria"/>
      <family val="1"/>
    </font>
    <font>
      <sz val="11"/>
      <name val="Cambria"/>
      <family val="1"/>
    </font>
    <font>
      <sz val="9"/>
      <name val="Cambria"/>
      <family val="1"/>
    </font>
    <font>
      <b/>
      <sz val="9"/>
      <name val="Cambria"/>
      <family val="1"/>
    </font>
    <font>
      <sz val="8"/>
      <name val="Cambria"/>
      <family val="1"/>
    </font>
    <font>
      <b/>
      <sz val="8"/>
      <name val="Cambria"/>
      <family val="1"/>
    </font>
    <font>
      <b/>
      <i/>
      <sz val="14"/>
      <color rgb="FF000000"/>
      <name val="Times New Roman"/>
      <family val="1"/>
    </font>
    <font>
      <b/>
      <sz val="12"/>
      <color rgb="FF000000"/>
      <name val="Times New Roman"/>
      <family val="1"/>
    </font>
    <font>
      <b/>
      <i/>
      <sz val="8"/>
      <name val="Cambria"/>
      <family val="1"/>
    </font>
    <font>
      <i/>
      <sz val="9"/>
      <name val="Cambria"/>
      <family val="1"/>
    </font>
    <font>
      <b/>
      <i/>
      <sz val="9"/>
      <name val="Cambria"/>
      <family val="1"/>
    </font>
    <font>
      <i/>
      <sz val="8"/>
      <name val="Cambria"/>
      <family val="1"/>
    </font>
    <font>
      <b/>
      <i/>
      <sz val="10"/>
      <color rgb="FFFF0000"/>
      <name val="Cambria"/>
      <family val="1"/>
    </font>
    <font>
      <sz val="10"/>
      <name val="Cambria"/>
      <family val="1"/>
    </font>
    <font>
      <b/>
      <i/>
      <sz val="10"/>
      <name val="Cambria"/>
      <family val="1"/>
    </font>
    <font>
      <sz val="10"/>
      <color theme="1"/>
      <name val="Cambria"/>
      <family val="1"/>
    </font>
    <font>
      <i/>
      <sz val="10"/>
      <color rgb="FFFF0000"/>
      <name val="Garamond"/>
      <family val="1"/>
    </font>
    <font>
      <b/>
      <sz val="10"/>
      <color indexed="10"/>
      <name val="Times New Roman"/>
      <family val="1"/>
    </font>
    <font>
      <b/>
      <sz val="8"/>
      <color indexed="10"/>
      <name val="Times New Roman"/>
      <family val="1"/>
    </font>
    <font>
      <sz val="8"/>
      <color indexed="8"/>
      <name val="Times New Roman"/>
      <family val="1"/>
    </font>
    <font>
      <b/>
      <sz val="12"/>
      <name val="Garamond"/>
      <family val="1"/>
    </font>
    <font>
      <b/>
      <i/>
      <sz val="12"/>
      <color rgb="FFFF0000"/>
      <name val="Calibri"/>
      <family val="2"/>
      <scheme val="minor"/>
    </font>
    <font>
      <i/>
      <sz val="12"/>
      <color theme="1"/>
      <name val="Calibri"/>
      <family val="2"/>
      <scheme val="minor"/>
    </font>
    <font>
      <b/>
      <sz val="12"/>
      <color indexed="10"/>
      <name val="Times New Roman"/>
      <family val="1"/>
    </font>
    <font>
      <sz val="12"/>
      <color indexed="8"/>
      <name val="Times New Roman"/>
      <family val="1"/>
    </font>
    <font>
      <b/>
      <sz val="20"/>
      <color theme="1"/>
      <name val="Garamond"/>
      <family val="1"/>
    </font>
    <font>
      <b/>
      <i/>
      <sz val="12"/>
      <color theme="1"/>
      <name val="Garamond"/>
      <family val="1"/>
    </font>
    <font>
      <b/>
      <i/>
      <sz val="12"/>
      <name val="Garamond"/>
      <family val="1"/>
    </font>
    <font>
      <i/>
      <sz val="12"/>
      <name val="Garamond"/>
      <family val="1"/>
    </font>
    <font>
      <b/>
      <sz val="16"/>
      <color rgb="FFFF0000"/>
      <name val="Calibri"/>
      <family val="2"/>
      <scheme val="minor"/>
    </font>
    <font>
      <b/>
      <sz val="16"/>
      <color theme="1"/>
      <name val="Calibri"/>
      <family val="2"/>
      <scheme val="minor"/>
    </font>
    <font>
      <sz val="14"/>
      <name val="Garamond"/>
      <family val="1"/>
    </font>
    <font>
      <sz val="14"/>
      <color rgb="FFFF0000"/>
      <name val="Garamond"/>
      <family val="1"/>
    </font>
    <font>
      <b/>
      <sz val="14"/>
      <color rgb="FFFF0000"/>
      <name val="Garamond"/>
      <family val="1"/>
      <charset val="238"/>
    </font>
    <font>
      <sz val="10"/>
      <name val="Arial"/>
    </font>
    <font>
      <i/>
      <sz val="9"/>
      <name val="Garamond"/>
      <family val="1"/>
      <charset val="238"/>
    </font>
    <font>
      <sz val="9"/>
      <name val="Garamond"/>
      <family val="1"/>
      <charset val="238"/>
    </font>
    <font>
      <sz val="9"/>
      <color rgb="FFFF0000"/>
      <name val="Garamond"/>
      <family val="1"/>
      <charset val="238"/>
    </font>
    <font>
      <b/>
      <i/>
      <sz val="9"/>
      <name val="Garamond"/>
      <family val="1"/>
      <charset val="238"/>
    </font>
    <font>
      <sz val="11"/>
      <color theme="1"/>
      <name val="Calibri"/>
      <family val="2"/>
      <charset val="238"/>
      <scheme val="minor"/>
    </font>
    <font>
      <b/>
      <sz val="9"/>
      <color indexed="81"/>
      <name val="Tahoma"/>
      <family val="2"/>
    </font>
    <font>
      <sz val="9"/>
      <color indexed="81"/>
      <name val="Tahoma"/>
      <family val="2"/>
    </font>
  </fonts>
  <fills count="1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patternFill>
    </fill>
    <fill>
      <patternFill patternType="solid">
        <fgColor rgb="FFDFEFF5"/>
      </patternFill>
    </fill>
    <fill>
      <patternFill patternType="solid">
        <fgColor rgb="FFF0F0F0"/>
      </patternFill>
    </fill>
    <fill>
      <patternFill patternType="solid">
        <fgColor rgb="FFFCDAD9"/>
      </patternFill>
    </fill>
    <fill>
      <patternFill patternType="solid">
        <fgColor theme="3" tint="0.79998168889431442"/>
        <bgColor indexed="64"/>
      </patternFill>
    </fill>
    <fill>
      <patternFill patternType="solid">
        <fgColor theme="1"/>
        <bgColor indexed="64"/>
      </patternFill>
    </fill>
    <fill>
      <patternFill patternType="solid">
        <fgColor theme="9" tint="0.59999389629810485"/>
        <bgColor indexed="64"/>
      </patternFill>
    </fill>
  </fills>
  <borders count="128">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2E74B5"/>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rgb="FF2E74B5"/>
      </bottom>
      <diagonal/>
    </border>
    <border>
      <left style="medium">
        <color rgb="FF2E74B5"/>
      </left>
      <right/>
      <top style="thin">
        <color indexed="64"/>
      </top>
      <bottom style="medium">
        <color rgb="FF2E74B5"/>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rgb="FF2E74B5"/>
      </left>
      <right style="thin">
        <color indexed="64"/>
      </right>
      <top style="medium">
        <color rgb="FF2E74B5"/>
      </top>
      <bottom style="medium">
        <color rgb="FF2E74B5"/>
      </bottom>
      <diagonal/>
    </border>
    <border>
      <left style="medium">
        <color theme="4" tint="-0.24994659260841701"/>
      </left>
      <right/>
      <top style="medium">
        <color rgb="FF2E74B5"/>
      </top>
      <bottom style="medium">
        <color rgb="FF2E74B5"/>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rgb="FF2E74B5"/>
      </right>
      <top style="thin">
        <color indexed="64"/>
      </top>
      <bottom style="thin">
        <color indexed="64"/>
      </bottom>
      <diagonal/>
    </border>
    <border>
      <left style="medium">
        <color rgb="FF2E74B5"/>
      </left>
      <right style="medium">
        <color rgb="FF2E74B5"/>
      </right>
      <top style="thin">
        <color indexed="64"/>
      </top>
      <bottom style="thin">
        <color indexed="64"/>
      </bottom>
      <diagonal/>
    </border>
    <border>
      <left style="medium">
        <color rgb="FF2E74B5"/>
      </left>
      <right style="medium">
        <color rgb="FF2E74B5"/>
      </right>
      <top style="medium">
        <color indexed="64"/>
      </top>
      <bottom style="medium">
        <color indexed="64"/>
      </bottom>
      <diagonal/>
    </border>
    <border>
      <left style="medium">
        <color rgb="FF2E74B5"/>
      </left>
      <right style="medium">
        <color indexed="64"/>
      </right>
      <top style="medium">
        <color indexed="64"/>
      </top>
      <bottom style="medium">
        <color indexed="64"/>
      </bottom>
      <diagonal/>
    </border>
    <border>
      <left/>
      <right style="medium">
        <color rgb="FF2E74B5"/>
      </right>
      <top style="thin">
        <color indexed="64"/>
      </top>
      <bottom style="medium">
        <color rgb="FF2E74B5"/>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medium">
        <color theme="4" tint="-0.249977111117893"/>
      </top>
      <bottom style="medium">
        <color theme="4" tint="-0.249977111117893"/>
      </bottom>
      <diagonal/>
    </border>
    <border>
      <left style="medium">
        <color indexed="64"/>
      </left>
      <right style="medium">
        <color rgb="FF2E74B5"/>
      </right>
      <top style="medium">
        <color indexed="64"/>
      </top>
      <bottom style="medium">
        <color rgb="FF2E74B5"/>
      </bottom>
      <diagonal/>
    </border>
    <border>
      <left style="medium">
        <color rgb="FF2E74B5"/>
      </left>
      <right style="medium">
        <color rgb="FF2E74B5"/>
      </right>
      <top style="medium">
        <color indexed="64"/>
      </top>
      <bottom style="medium">
        <color rgb="FF2E74B5"/>
      </bottom>
      <diagonal/>
    </border>
    <border>
      <left style="medium">
        <color rgb="FF2E74B5"/>
      </left>
      <right style="medium">
        <color indexed="64"/>
      </right>
      <top style="medium">
        <color indexed="64"/>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indexed="64"/>
      </left>
      <right/>
      <top style="medium">
        <color rgb="FF2E74B5"/>
      </top>
      <bottom/>
      <diagonal/>
    </border>
    <border>
      <left/>
      <right style="medium">
        <color indexed="64"/>
      </right>
      <top style="medium">
        <color rgb="FF2E74B5"/>
      </top>
      <bottom/>
      <diagonal/>
    </border>
    <border>
      <left style="medium">
        <color indexed="64"/>
      </left>
      <right/>
      <top/>
      <bottom style="medium">
        <color rgb="FF2E74B5"/>
      </bottom>
      <diagonal/>
    </border>
    <border>
      <left/>
      <right style="medium">
        <color indexed="64"/>
      </right>
      <top/>
      <bottom style="medium">
        <color rgb="FF2E74B5"/>
      </bottom>
      <diagonal/>
    </border>
    <border>
      <left style="medium">
        <color indexed="64"/>
      </left>
      <right style="medium">
        <color rgb="FF2E74B5"/>
      </right>
      <top style="medium">
        <color rgb="FF2E74B5"/>
      </top>
      <bottom/>
      <diagonal/>
    </border>
    <border>
      <left style="medium">
        <color indexed="64"/>
      </left>
      <right style="medium">
        <color rgb="FF2E74B5"/>
      </right>
      <top/>
      <bottom style="medium">
        <color rgb="FF2E74B5"/>
      </bottom>
      <diagonal/>
    </border>
    <border>
      <left style="medium">
        <color indexed="64"/>
      </left>
      <right style="medium">
        <color rgb="FF2E74B5"/>
      </right>
      <top/>
      <bottom style="medium">
        <color indexed="64"/>
      </bottom>
      <diagonal/>
    </border>
    <border>
      <left style="medium">
        <color rgb="FF2E74B5"/>
      </left>
      <right/>
      <top style="medium">
        <color rgb="FF2E74B5"/>
      </top>
      <bottom style="medium">
        <color indexed="64"/>
      </bottom>
      <diagonal/>
    </border>
    <border>
      <left/>
      <right/>
      <top style="medium">
        <color rgb="FF2E74B5"/>
      </top>
      <bottom style="medium">
        <color indexed="64"/>
      </bottom>
      <diagonal/>
    </border>
    <border>
      <left/>
      <right style="medium">
        <color indexed="64"/>
      </right>
      <top style="medium">
        <color rgb="FF2E74B5"/>
      </top>
      <bottom style="medium">
        <color indexed="64"/>
      </bottom>
      <diagonal/>
    </border>
    <border>
      <left style="medium">
        <color indexed="64"/>
      </left>
      <right style="medium">
        <color rgb="FF2E74B5"/>
      </right>
      <top style="medium">
        <color indexed="64"/>
      </top>
      <bottom/>
      <diagonal/>
    </border>
    <border>
      <left/>
      <right style="medium">
        <color rgb="FF2E74B5"/>
      </right>
      <top style="medium">
        <color indexed="64"/>
      </top>
      <bottom/>
      <diagonal/>
    </border>
    <border>
      <left style="medium">
        <color rgb="FF2E74B5"/>
      </left>
      <right style="medium">
        <color rgb="FF2E74B5"/>
      </right>
      <top/>
      <bottom style="medium">
        <color indexed="64"/>
      </bottom>
      <diagonal/>
    </border>
    <border>
      <left style="medium">
        <color rgb="FF2E74B5"/>
      </left>
      <right style="medium">
        <color indexed="64"/>
      </right>
      <top/>
      <bottom style="medium">
        <color indexed="64"/>
      </bottom>
      <diagonal/>
    </border>
    <border>
      <left style="medium">
        <color indexed="64"/>
      </left>
      <right style="medium">
        <color rgb="FF2E74B5"/>
      </right>
      <top/>
      <bottom style="medium">
        <color theme="8" tint="-0.249977111117893"/>
      </bottom>
      <diagonal/>
    </border>
    <border>
      <left style="medium">
        <color rgb="FF2E74B5"/>
      </left>
      <right style="medium">
        <color rgb="FF2E74B5"/>
      </right>
      <top/>
      <bottom style="medium">
        <color theme="8" tint="-0.249977111117893"/>
      </bottom>
      <diagonal/>
    </border>
    <border>
      <left/>
      <right style="medium">
        <color rgb="FF2E74B5"/>
      </right>
      <top/>
      <bottom style="medium">
        <color theme="8" tint="-0.249977111117893"/>
      </bottom>
      <diagonal/>
    </border>
    <border>
      <left/>
      <right style="medium">
        <color indexed="64"/>
      </right>
      <top/>
      <bottom style="medium">
        <color theme="8" tint="-0.249977111117893"/>
      </bottom>
      <diagonal/>
    </border>
    <border>
      <left style="medium">
        <color indexed="64"/>
      </left>
      <right style="medium">
        <color rgb="FF2E74B5"/>
      </right>
      <top style="medium">
        <color theme="8" tint="-0.249977111117893"/>
      </top>
      <bottom style="medium">
        <color theme="8" tint="-0.249977111117893"/>
      </bottom>
      <diagonal/>
    </border>
    <border>
      <left style="medium">
        <color rgb="FF2E74B5"/>
      </left>
      <right style="medium">
        <color rgb="FF2E74B5"/>
      </right>
      <top style="medium">
        <color theme="8" tint="-0.249977111117893"/>
      </top>
      <bottom style="medium">
        <color theme="8" tint="-0.249977111117893"/>
      </bottom>
      <diagonal/>
    </border>
    <border>
      <left/>
      <right style="medium">
        <color rgb="FF2E74B5"/>
      </right>
      <top style="medium">
        <color theme="8" tint="-0.249977111117893"/>
      </top>
      <bottom style="medium">
        <color theme="8" tint="-0.249977111117893"/>
      </bottom>
      <diagonal/>
    </border>
    <border>
      <left/>
      <right style="medium">
        <color indexed="64"/>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diagonal/>
    </border>
    <border>
      <left style="medium">
        <color rgb="FF2E74B5"/>
      </left>
      <right style="medium">
        <color rgb="FF2E74B5"/>
      </right>
      <top style="medium">
        <color theme="8" tint="-0.249977111117893"/>
      </top>
      <bottom/>
      <diagonal/>
    </border>
    <border>
      <left/>
      <right style="medium">
        <color rgb="FF2E74B5"/>
      </right>
      <top style="medium">
        <color theme="8" tint="-0.249977111117893"/>
      </top>
      <bottom/>
      <diagonal/>
    </border>
    <border>
      <left/>
      <right style="medium">
        <color indexed="64"/>
      </right>
      <top style="medium">
        <color theme="8" tint="-0.249977111117893"/>
      </top>
      <bottom/>
      <diagonal/>
    </border>
    <border>
      <left style="medium">
        <color indexed="64"/>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style="medium">
        <color rgb="FF2E74B5"/>
      </bottom>
      <diagonal/>
    </border>
    <border>
      <left style="medium">
        <color rgb="FF2E74B5"/>
      </left>
      <right/>
      <top style="medium">
        <color rgb="FF0070C0"/>
      </top>
      <bottom style="medium">
        <color rgb="FF2E74B5"/>
      </bottom>
      <diagonal/>
    </border>
    <border>
      <left/>
      <right/>
      <top style="medium">
        <color rgb="FF0070C0"/>
      </top>
      <bottom style="medium">
        <color rgb="FF2E74B5"/>
      </bottom>
      <diagonal/>
    </border>
    <border>
      <left/>
      <right style="medium">
        <color indexed="64"/>
      </right>
      <top style="medium">
        <color rgb="FF0070C0"/>
      </top>
      <bottom style="medium">
        <color rgb="FF2E74B5"/>
      </bottom>
      <diagonal/>
    </border>
    <border>
      <left style="medium">
        <color rgb="FF2E74B5"/>
      </left>
      <right style="medium">
        <color indexed="64"/>
      </right>
      <top/>
      <bottom style="medium">
        <color rgb="FF2E74B5"/>
      </bottom>
      <diagonal/>
    </border>
    <border>
      <left style="medium">
        <color indexed="64"/>
      </left>
      <right/>
      <top style="medium">
        <color rgb="FF2E74B5"/>
      </top>
      <bottom style="medium">
        <color indexed="64"/>
      </bottom>
      <diagonal/>
    </border>
    <border>
      <left/>
      <right style="medium">
        <color rgb="FF2E74B5"/>
      </right>
      <top/>
      <bottom style="medium">
        <color indexed="64"/>
      </bottom>
      <diagonal/>
    </border>
    <border>
      <left style="medium">
        <color indexed="64"/>
      </left>
      <right style="medium">
        <color rgb="FF2E74B5"/>
      </right>
      <top style="medium">
        <color indexed="64"/>
      </top>
      <bottom style="medium">
        <color theme="8" tint="-0.249977111117893"/>
      </bottom>
      <diagonal/>
    </border>
    <border>
      <left/>
      <right style="medium">
        <color rgb="FF2E74B5"/>
      </right>
      <top style="medium">
        <color indexed="64"/>
      </top>
      <bottom style="medium">
        <color theme="8" tint="-0.249977111117893"/>
      </bottom>
      <diagonal/>
    </border>
    <border>
      <left/>
      <right style="medium">
        <color indexed="64"/>
      </right>
      <top style="medium">
        <color indexed="64"/>
      </top>
      <bottom style="medium">
        <color theme="8" tint="-0.249977111117893"/>
      </bottom>
      <diagonal/>
    </border>
    <border>
      <left/>
      <right style="medium">
        <color rgb="FF2E74B5"/>
      </right>
      <top style="medium">
        <color theme="8" tint="-0.249977111117893"/>
      </top>
      <bottom style="medium">
        <color rgb="FF2E74B5"/>
      </bottom>
      <diagonal/>
    </border>
    <border>
      <left/>
      <right style="medium">
        <color indexed="64"/>
      </right>
      <top style="medium">
        <color theme="8" tint="-0.249977111117893"/>
      </top>
      <bottom style="medium">
        <color rgb="FF2E74B5"/>
      </bottom>
      <diagonal/>
    </border>
    <border>
      <left style="medium">
        <color indexed="64"/>
      </left>
      <right style="medium">
        <color rgb="FF2E74B5"/>
      </right>
      <top style="medium">
        <color rgb="FF2E74B5"/>
      </top>
      <bottom style="medium">
        <color theme="8" tint="-0.249977111117893"/>
      </bottom>
      <diagonal/>
    </border>
    <border>
      <left style="medium">
        <color indexed="64"/>
      </left>
      <right style="medium">
        <color rgb="FF2E74B5"/>
      </right>
      <top/>
      <bottom/>
      <diagonal/>
    </border>
    <border>
      <left/>
      <right style="medium">
        <color rgb="FF2E74B5"/>
      </right>
      <top style="medium">
        <color indexed="64"/>
      </top>
      <bottom style="medium">
        <color indexed="64"/>
      </bottom>
      <diagonal/>
    </border>
    <border>
      <left/>
      <right style="medium">
        <color rgb="FF2E74B5"/>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style="medium">
        <color indexed="64"/>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style="medium">
        <color indexed="64"/>
      </left>
      <right style="medium">
        <color rgb="FF2E74B5"/>
      </right>
      <top style="medium">
        <color rgb="FF2E74B5"/>
      </top>
      <bottom style="thin">
        <color indexed="64"/>
      </bottom>
      <diagonal/>
    </border>
    <border>
      <left style="medium">
        <color rgb="FF2E74B5"/>
      </left>
      <right style="thin">
        <color indexed="64"/>
      </right>
      <top/>
      <bottom style="medium">
        <color rgb="FF2E74B5"/>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rgb="FF2E74B5"/>
      </bottom>
      <diagonal/>
    </border>
    <border>
      <left style="thin">
        <color indexed="64"/>
      </left>
      <right style="thin">
        <color indexed="64"/>
      </right>
      <top/>
      <bottom style="thin">
        <color indexed="64"/>
      </bottom>
      <diagonal/>
    </border>
    <border>
      <left style="medium">
        <color rgb="FF2E74B5"/>
      </left>
      <right/>
      <top style="medium">
        <color indexed="64"/>
      </top>
      <bottom/>
      <diagonal/>
    </border>
    <border>
      <left style="medium">
        <color indexed="64"/>
      </left>
      <right style="medium">
        <color rgb="FF2E74B5"/>
      </right>
      <top style="medium">
        <color theme="8" tint="-0.249977111117893"/>
      </top>
      <bottom style="medium">
        <color indexed="64"/>
      </bottom>
      <diagonal/>
    </border>
    <border>
      <left/>
      <right style="medium">
        <color rgb="FF2E74B5"/>
      </right>
      <top style="medium">
        <color theme="8" tint="-0.249977111117893"/>
      </top>
      <bottom style="medium">
        <color indexed="64"/>
      </bottom>
      <diagonal/>
    </border>
    <border>
      <left/>
      <right style="medium">
        <color indexed="64"/>
      </right>
      <top style="medium">
        <color theme="8" tint="-0.249977111117893"/>
      </top>
      <bottom style="medium">
        <color indexed="64"/>
      </bottom>
      <diagonal/>
    </border>
  </borders>
  <cellStyleXfs count="34">
    <xf numFmtId="0" fontId="0" fillId="0" borderId="0"/>
    <xf numFmtId="9" fontId="1" fillId="0" borderId="0" applyFont="0" applyFill="0" applyBorder="0" applyAlignment="0" applyProtection="0"/>
    <xf numFmtId="0" fontId="20" fillId="0" borderId="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22"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3" fontId="22" fillId="0" borderId="0" applyFill="0" applyBorder="0" applyAlignment="0" applyProtection="0"/>
    <xf numFmtId="164" fontId="22" fillId="0" borderId="0" applyFill="0" applyBorder="0" applyAlignment="0" applyProtection="0"/>
    <xf numFmtId="170" fontId="22" fillId="0" borderId="0" applyFill="0" applyBorder="0" applyAlignment="0" applyProtection="0"/>
    <xf numFmtId="2" fontId="22" fillId="0" borderId="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39" fillId="0" borderId="0">
      <alignment vertical="top"/>
    </xf>
    <xf numFmtId="10" fontId="22" fillId="0" borderId="0" applyFill="0" applyBorder="0" applyAlignment="0" applyProtection="0"/>
    <xf numFmtId="0" fontId="4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2" fillId="0" borderId="0"/>
    <xf numFmtId="10" fontId="22" fillId="0" borderId="0" applyFill="0" applyBorder="0" applyAlignment="0" applyProtection="0"/>
    <xf numFmtId="9" fontId="1" fillId="0" borderId="0" applyFont="0" applyFill="0" applyBorder="0" applyAlignment="0" applyProtection="0"/>
    <xf numFmtId="0" fontId="180" fillId="0" borderId="0"/>
    <xf numFmtId="166" fontId="185" fillId="0" borderId="0" applyFont="0" applyFill="0" applyBorder="0" applyAlignment="0" applyProtection="0"/>
  </cellStyleXfs>
  <cellXfs count="2797">
    <xf numFmtId="0" fontId="0" fillId="0" borderId="0" xfId="0"/>
    <xf numFmtId="0" fontId="2" fillId="0" borderId="0" xfId="0" applyFont="1" applyAlignment="1"/>
    <xf numFmtId="0" fontId="4" fillId="3" borderId="1" xfId="0" applyFont="1" applyFill="1" applyBorder="1" applyAlignment="1">
      <alignment horizontal="left" vertical="center" wrapText="1"/>
    </xf>
    <xf numFmtId="0" fontId="4" fillId="4" borderId="1" xfId="0" applyFont="1" applyFill="1" applyBorder="1" applyAlignment="1">
      <alignment vertical="center" wrapText="1"/>
    </xf>
    <xf numFmtId="9" fontId="7" fillId="3" borderId="8" xfId="0" applyNumberFormat="1" applyFont="1" applyFill="1" applyBorder="1" applyAlignment="1">
      <alignment horizontal="center" vertical="center"/>
    </xf>
    <xf numFmtId="0" fontId="7" fillId="3" borderId="7" xfId="0" applyFont="1" applyFill="1" applyBorder="1" applyAlignment="1">
      <alignment horizontal="left" vertical="center" wrapText="1"/>
    </xf>
    <xf numFmtId="0" fontId="8" fillId="4" borderId="7" xfId="0" applyFont="1" applyFill="1" applyBorder="1" applyAlignment="1">
      <alignment vertical="center" wrapText="1"/>
    </xf>
    <xf numFmtId="0" fontId="10" fillId="4" borderId="7" xfId="0" applyFont="1" applyFill="1" applyBorder="1" applyAlignment="1">
      <alignment horizontal="left" vertical="center" wrapText="1"/>
    </xf>
    <xf numFmtId="0" fontId="9" fillId="3" borderId="6" xfId="0"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3" fontId="0" fillId="0" borderId="0" xfId="0" applyNumberFormat="1"/>
    <xf numFmtId="0" fontId="6" fillId="0" borderId="7" xfId="0" applyFont="1" applyBorder="1" applyAlignment="1">
      <alignment horizontal="left" vertical="center" wrapText="1" indent="1"/>
    </xf>
    <xf numFmtId="3" fontId="7" fillId="0" borderId="8" xfId="0" applyNumberFormat="1" applyFont="1" applyBorder="1" applyAlignment="1">
      <alignment horizontal="center" vertical="center"/>
    </xf>
    <xf numFmtId="3" fontId="12" fillId="0" borderId="8" xfId="0" applyNumberFormat="1" applyFont="1" applyBorder="1" applyAlignment="1">
      <alignment horizontal="center" vertical="center"/>
    </xf>
    <xf numFmtId="0" fontId="13" fillId="0" borderId="9" xfId="0" applyFont="1" applyBorder="1" applyAlignment="1">
      <alignment horizontal="left" vertical="center" wrapText="1" indent="1"/>
    </xf>
    <xf numFmtId="0" fontId="14" fillId="2" borderId="7" xfId="0" applyFont="1" applyFill="1" applyBorder="1" applyAlignment="1">
      <alignment vertical="center" wrapText="1"/>
    </xf>
    <xf numFmtId="3" fontId="9" fillId="2" borderId="8" xfId="0" applyNumberFormat="1" applyFont="1" applyFill="1" applyBorder="1" applyAlignment="1">
      <alignment horizontal="center" vertical="center"/>
    </xf>
    <xf numFmtId="0" fontId="7" fillId="4" borderId="7" xfId="0" applyFont="1" applyFill="1" applyBorder="1" applyAlignment="1">
      <alignment horizontal="left" vertical="center" wrapText="1"/>
    </xf>
    <xf numFmtId="0" fontId="14" fillId="5" borderId="7" xfId="0" applyFont="1" applyFill="1" applyBorder="1" applyAlignment="1">
      <alignment vertical="center" wrapText="1"/>
    </xf>
    <xf numFmtId="3" fontId="9" fillId="5" borderId="8" xfId="0" applyNumberFormat="1" applyFont="1" applyFill="1" applyBorder="1" applyAlignment="1">
      <alignment horizontal="center" vertical="center"/>
    </xf>
    <xf numFmtId="3" fontId="9" fillId="4" borderId="8" xfId="0" applyNumberFormat="1" applyFont="1" applyFill="1" applyBorder="1" applyAlignment="1">
      <alignment horizontal="center" vertical="center"/>
    </xf>
    <xf numFmtId="0" fontId="15" fillId="3" borderId="7" xfId="0" applyFont="1" applyFill="1" applyBorder="1" applyAlignment="1">
      <alignment vertical="center" wrapText="1"/>
    </xf>
    <xf numFmtId="3" fontId="16" fillId="3" borderId="8" xfId="0" applyNumberFormat="1" applyFont="1" applyFill="1" applyBorder="1" applyAlignment="1">
      <alignment horizontal="center" vertical="center"/>
    </xf>
    <xf numFmtId="167" fontId="16"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167" fontId="12" fillId="0" borderId="8" xfId="0" applyNumberFormat="1" applyFont="1" applyBorder="1" applyAlignment="1">
      <alignment horizontal="center" vertical="center"/>
    </xf>
    <xf numFmtId="4" fontId="0" fillId="0" borderId="0" xfId="0" applyNumberFormat="1"/>
    <xf numFmtId="3" fontId="7" fillId="3" borderId="8" xfId="0" applyNumberFormat="1" applyFont="1" applyFill="1" applyBorder="1" applyAlignment="1">
      <alignment horizontal="center" vertical="center"/>
    </xf>
    <xf numFmtId="0" fontId="23" fillId="0" borderId="0" xfId="0" applyFont="1"/>
    <xf numFmtId="0" fontId="0" fillId="0" borderId="0" xfId="0" applyFont="1"/>
    <xf numFmtId="0" fontId="14" fillId="0" borderId="9" xfId="0" applyFont="1" applyBorder="1" applyAlignment="1">
      <alignment horizontal="left" vertical="center" wrapText="1" indent="1"/>
    </xf>
    <xf numFmtId="3" fontId="9" fillId="0" borderId="8" xfId="0" applyNumberFormat="1" applyFont="1" applyBorder="1" applyAlignment="1">
      <alignment horizontal="center" vertical="center"/>
    </xf>
    <xf numFmtId="0" fontId="7" fillId="4" borderId="7" xfId="0" applyFont="1" applyFill="1" applyBorder="1" applyAlignment="1">
      <alignment vertical="center" wrapText="1"/>
    </xf>
    <xf numFmtId="9" fontId="7" fillId="0" borderId="8" xfId="1" applyFont="1" applyBorder="1" applyAlignment="1">
      <alignment horizontal="center" vertical="center"/>
    </xf>
    <xf numFmtId="3" fontId="7" fillId="0" borderId="7" xfId="0" applyNumberFormat="1" applyFont="1" applyFill="1" applyBorder="1" applyAlignment="1">
      <alignment horizontal="center" vertical="center" wrapText="1"/>
    </xf>
    <xf numFmtId="3" fontId="12" fillId="0" borderId="8" xfId="0" applyNumberFormat="1" applyFont="1" applyFill="1" applyBorder="1" applyAlignment="1">
      <alignment horizontal="center" vertical="center"/>
    </xf>
    <xf numFmtId="3" fontId="7" fillId="0" borderId="8" xfId="0" applyNumberFormat="1" applyFont="1" applyFill="1" applyBorder="1" applyAlignment="1">
      <alignment horizontal="center" vertical="center"/>
    </xf>
    <xf numFmtId="9" fontId="29" fillId="3" borderId="8" xfId="0" applyNumberFormat="1" applyFont="1" applyFill="1" applyBorder="1" applyAlignment="1">
      <alignment horizontal="center" vertical="center"/>
    </xf>
    <xf numFmtId="3" fontId="9" fillId="2" borderId="15" xfId="0" applyNumberFormat="1" applyFont="1" applyFill="1" applyBorder="1" applyAlignment="1">
      <alignment horizontal="center" vertical="center"/>
    </xf>
    <xf numFmtId="0" fontId="17" fillId="4" borderId="7" xfId="0" applyFont="1" applyFill="1" applyBorder="1" applyAlignment="1">
      <alignment vertical="center" wrapText="1"/>
    </xf>
    <xf numFmtId="4" fontId="7" fillId="3" borderId="7" xfId="0" applyNumberFormat="1" applyFont="1" applyFill="1" applyBorder="1" applyAlignment="1">
      <alignment horizontal="center" vertical="center" wrapText="1"/>
    </xf>
    <xf numFmtId="1" fontId="7" fillId="3" borderId="8" xfId="0" applyNumberFormat="1" applyFont="1" applyFill="1" applyBorder="1" applyAlignment="1">
      <alignment horizontal="center" vertical="center"/>
    </xf>
    <xf numFmtId="0" fontId="29" fillId="3" borderId="7" xfId="0" applyFont="1" applyFill="1" applyBorder="1" applyAlignment="1">
      <alignment vertical="center" wrapText="1"/>
    </xf>
    <xf numFmtId="9" fontId="7" fillId="6" borderId="8" xfId="0" applyNumberFormat="1" applyFont="1" applyFill="1" applyBorder="1" applyAlignment="1">
      <alignment horizontal="center" vertical="center"/>
    </xf>
    <xf numFmtId="0" fontId="7" fillId="6" borderId="7" xfId="0" applyFont="1" applyFill="1" applyBorder="1" applyAlignment="1">
      <alignment vertical="center" wrapText="1"/>
    </xf>
    <xf numFmtId="0" fontId="7" fillId="6" borderId="7" xfId="0" applyFont="1" applyFill="1" applyBorder="1" applyAlignment="1">
      <alignment horizontal="left" vertical="center" wrapText="1"/>
    </xf>
    <xf numFmtId="0" fontId="40" fillId="0" borderId="0" xfId="0" applyFont="1" applyAlignment="1">
      <alignment wrapText="1"/>
    </xf>
    <xf numFmtId="167" fontId="0" fillId="0" borderId="0" xfId="1" applyNumberFormat="1" applyFont="1"/>
    <xf numFmtId="167" fontId="7" fillId="0" borderId="8" xfId="1" applyNumberFormat="1" applyFont="1" applyBorder="1" applyAlignment="1">
      <alignment horizontal="center" vertical="center"/>
    </xf>
    <xf numFmtId="3" fontId="28" fillId="6" borderId="8" xfId="1" applyNumberFormat="1" applyFont="1" applyFill="1" applyBorder="1" applyAlignment="1">
      <alignment horizontal="center" vertical="center"/>
    </xf>
    <xf numFmtId="9" fontId="28" fillId="6" borderId="8" xfId="0" applyNumberFormat="1" applyFont="1" applyFill="1" applyBorder="1" applyAlignment="1">
      <alignment horizontal="center" vertical="center"/>
    </xf>
    <xf numFmtId="9" fontId="10" fillId="4" borderId="1" xfId="0" applyNumberFormat="1" applyFont="1" applyFill="1" applyBorder="1" applyAlignment="1">
      <alignment horizontal="center" vertical="center" wrapText="1"/>
    </xf>
    <xf numFmtId="0" fontId="13" fillId="0" borderId="25" xfId="0" applyFont="1" applyBorder="1" applyAlignment="1">
      <alignment horizontal="left" vertical="center" wrapText="1" indent="1"/>
    </xf>
    <xf numFmtId="0" fontId="10" fillId="4" borderId="1" xfId="0" applyFont="1" applyFill="1" applyBorder="1" applyAlignment="1">
      <alignment vertical="center" wrapText="1"/>
    </xf>
    <xf numFmtId="3" fontId="7" fillId="6" borderId="8" xfId="1" applyNumberFormat="1" applyFont="1" applyFill="1" applyBorder="1" applyAlignment="1">
      <alignment horizontal="center" vertical="center"/>
    </xf>
    <xf numFmtId="0" fontId="7" fillId="4" borderId="2" xfId="0" applyFont="1" applyFill="1" applyBorder="1" applyAlignment="1">
      <alignment vertical="center"/>
    </xf>
    <xf numFmtId="0" fontId="7" fillId="4" borderId="3" xfId="0" applyFont="1" applyFill="1" applyBorder="1" applyAlignment="1">
      <alignment vertical="center"/>
    </xf>
    <xf numFmtId="0" fontId="7" fillId="4" borderId="4" xfId="0" applyFont="1" applyFill="1" applyBorder="1" applyAlignment="1">
      <alignment vertical="center"/>
    </xf>
    <xf numFmtId="0" fontId="10" fillId="4" borderId="1" xfId="0" applyFont="1" applyFill="1" applyBorder="1" applyAlignment="1">
      <alignment horizontal="left" vertical="center" wrapText="1"/>
    </xf>
    <xf numFmtId="0" fontId="10" fillId="4" borderId="7" xfId="0" applyFont="1" applyFill="1" applyBorder="1" applyAlignment="1">
      <alignment horizontal="left" vertical="center"/>
    </xf>
    <xf numFmtId="0" fontId="10" fillId="4" borderId="36" xfId="0" applyFont="1" applyFill="1" applyBorder="1" applyAlignment="1">
      <alignment vertical="center" wrapText="1"/>
    </xf>
    <xf numFmtId="0" fontId="9" fillId="4" borderId="7" xfId="0" applyFont="1" applyFill="1" applyBorder="1" applyAlignment="1">
      <alignment horizontal="left" vertical="center" wrapText="1"/>
    </xf>
    <xf numFmtId="0" fontId="7" fillId="4" borderId="2" xfId="0" applyFont="1" applyFill="1" applyBorder="1" applyAlignment="1">
      <alignment vertical="center" wrapText="1"/>
    </xf>
    <xf numFmtId="0" fontId="7" fillId="4" borderId="1" xfId="0" applyFont="1" applyFill="1" applyBorder="1" applyAlignment="1">
      <alignment vertical="center"/>
    </xf>
    <xf numFmtId="3" fontId="12" fillId="0" borderId="8" xfId="1" applyNumberFormat="1" applyFont="1" applyBorder="1" applyAlignment="1">
      <alignment horizontal="center" vertical="center"/>
    </xf>
    <xf numFmtId="3" fontId="7" fillId="0" borderId="8" xfId="1" applyNumberFormat="1" applyFont="1" applyBorder="1" applyAlignment="1">
      <alignment horizontal="center" vertical="center"/>
    </xf>
    <xf numFmtId="1" fontId="29" fillId="3" borderId="8" xfId="0" applyNumberFormat="1" applyFont="1" applyFill="1" applyBorder="1" applyAlignment="1">
      <alignment horizontal="center" vertical="center"/>
    </xf>
    <xf numFmtId="0" fontId="10" fillId="4" borderId="3" xfId="0" applyFont="1" applyFill="1" applyBorder="1" applyAlignment="1">
      <alignment vertical="center"/>
    </xf>
    <xf numFmtId="0" fontId="10" fillId="3" borderId="7" xfId="0" applyFont="1" applyFill="1" applyBorder="1" applyAlignment="1">
      <alignment horizontal="left" vertical="center" wrapText="1"/>
    </xf>
    <xf numFmtId="3" fontId="12" fillId="3" borderId="8" xfId="0" applyNumberFormat="1" applyFont="1" applyFill="1" applyBorder="1" applyAlignment="1">
      <alignment horizontal="center" vertical="center"/>
    </xf>
    <xf numFmtId="0" fontId="24" fillId="3" borderId="1" xfId="0" applyFont="1" applyFill="1" applyBorder="1" applyAlignment="1">
      <alignment horizontal="left" vertical="center" wrapText="1"/>
    </xf>
    <xf numFmtId="0" fontId="24" fillId="4" borderId="1" xfId="0" applyFont="1" applyFill="1" applyBorder="1" applyAlignment="1">
      <alignment vertical="center" wrapText="1"/>
    </xf>
    <xf numFmtId="0" fontId="23" fillId="3" borderId="6" xfId="0" applyFont="1" applyFill="1" applyBorder="1" applyAlignment="1">
      <alignment horizontal="center" vertical="center" wrapText="1"/>
    </xf>
    <xf numFmtId="0" fontId="23" fillId="3" borderId="8" xfId="0" applyFont="1" applyFill="1" applyBorder="1" applyAlignment="1">
      <alignment horizontal="center" vertical="center" wrapText="1"/>
    </xf>
    <xf numFmtId="9" fontId="23" fillId="6" borderId="8" xfId="0" applyNumberFormat="1" applyFont="1" applyFill="1" applyBorder="1" applyAlignment="1">
      <alignment horizontal="center" vertical="center"/>
    </xf>
    <xf numFmtId="0" fontId="36" fillId="3" borderId="14" xfId="0" applyFont="1" applyFill="1" applyBorder="1" applyAlignment="1">
      <alignment horizontal="left" vertical="center" wrapText="1"/>
    </xf>
    <xf numFmtId="9" fontId="6" fillId="3" borderId="8" xfId="0" applyNumberFormat="1" applyFont="1" applyFill="1" applyBorder="1" applyAlignment="1">
      <alignment horizontal="center" vertical="center"/>
    </xf>
    <xf numFmtId="0" fontId="23" fillId="3" borderId="7" xfId="0" applyFont="1" applyFill="1" applyBorder="1" applyAlignment="1">
      <alignment horizontal="left" vertical="center" wrapText="1"/>
    </xf>
    <xf numFmtId="0" fontId="24" fillId="4" borderId="7" xfId="0" applyFont="1" applyFill="1" applyBorder="1" applyAlignment="1">
      <alignment vertical="center" wrapText="1"/>
    </xf>
    <xf numFmtId="0" fontId="30" fillId="3" borderId="7" xfId="0" applyFont="1" applyFill="1" applyBorder="1" applyAlignment="1">
      <alignment vertical="center"/>
    </xf>
    <xf numFmtId="0" fontId="45" fillId="4" borderId="7" xfId="0" applyFont="1" applyFill="1" applyBorder="1" applyAlignment="1">
      <alignment horizontal="left" vertical="center" wrapText="1"/>
    </xf>
    <xf numFmtId="0" fontId="24" fillId="3" borderId="8" xfId="0" applyFont="1" applyFill="1" applyBorder="1" applyAlignment="1">
      <alignment horizontal="center" vertical="center" wrapText="1"/>
    </xf>
    <xf numFmtId="3" fontId="23" fillId="3" borderId="7" xfId="0" applyNumberFormat="1" applyFont="1" applyFill="1" applyBorder="1" applyAlignment="1">
      <alignment horizontal="center" vertical="center" wrapText="1"/>
    </xf>
    <xf numFmtId="167" fontId="23" fillId="3" borderId="8" xfId="0" applyNumberFormat="1" applyFont="1" applyFill="1" applyBorder="1" applyAlignment="1">
      <alignment horizontal="center" vertical="center"/>
    </xf>
    <xf numFmtId="0" fontId="23" fillId="0" borderId="7" xfId="0" applyFont="1" applyBorder="1" applyAlignment="1">
      <alignment horizontal="left" vertical="center" wrapText="1" indent="1"/>
    </xf>
    <xf numFmtId="3" fontId="23" fillId="0" borderId="8" xfId="0" applyNumberFormat="1" applyFont="1" applyBorder="1" applyAlignment="1">
      <alignment horizontal="center" vertical="center"/>
    </xf>
    <xf numFmtId="0" fontId="53" fillId="0" borderId="7" xfId="0" applyFont="1" applyBorder="1" applyAlignment="1">
      <alignment horizontal="left" vertical="center" wrapText="1" indent="1"/>
    </xf>
    <xf numFmtId="3" fontId="53" fillId="0" borderId="8" xfId="0" applyNumberFormat="1" applyFont="1" applyBorder="1" applyAlignment="1">
      <alignment horizontal="center" vertical="center"/>
    </xf>
    <xf numFmtId="3" fontId="53" fillId="2" borderId="8" xfId="0" applyNumberFormat="1" applyFont="1" applyFill="1" applyBorder="1" applyAlignment="1">
      <alignment horizontal="center" vertical="center"/>
    </xf>
    <xf numFmtId="9" fontId="23" fillId="0" borderId="8" xfId="1" applyFont="1" applyBorder="1" applyAlignment="1">
      <alignment horizontal="center" vertical="center"/>
    </xf>
    <xf numFmtId="167" fontId="23" fillId="0" borderId="8" xfId="1" applyNumberFormat="1" applyFont="1" applyBorder="1" applyAlignment="1">
      <alignment horizontal="center" vertical="center"/>
    </xf>
    <xf numFmtId="0" fontId="54" fillId="0" borderId="9" xfId="0" applyFont="1" applyBorder="1" applyAlignment="1">
      <alignment horizontal="left" vertical="center" wrapText="1" indent="1"/>
    </xf>
    <xf numFmtId="0" fontId="45" fillId="2" borderId="7" xfId="0" applyFont="1" applyFill="1" applyBorder="1" applyAlignment="1">
      <alignment vertical="center" wrapText="1"/>
    </xf>
    <xf numFmtId="3" fontId="24" fillId="2" borderId="8" xfId="0" applyNumberFormat="1" applyFont="1" applyFill="1" applyBorder="1" applyAlignment="1">
      <alignment horizontal="center" vertical="center"/>
    </xf>
    <xf numFmtId="0" fontId="45" fillId="4" borderId="7" xfId="0" applyFont="1" applyFill="1" applyBorder="1" applyAlignment="1">
      <alignment vertical="center" wrapText="1"/>
    </xf>
    <xf numFmtId="3" fontId="23" fillId="3" borderId="8" xfId="0" applyNumberFormat="1" applyFont="1" applyFill="1" applyBorder="1" applyAlignment="1">
      <alignment horizontal="center" vertical="center"/>
    </xf>
    <xf numFmtId="167" fontId="53" fillId="0" borderId="8" xfId="0" applyNumberFormat="1" applyFont="1" applyBorder="1" applyAlignment="1">
      <alignment horizontal="center" vertical="center"/>
    </xf>
    <xf numFmtId="0" fontId="45" fillId="0" borderId="9" xfId="0" applyFont="1" applyBorder="1" applyAlignment="1">
      <alignment horizontal="left" vertical="center" wrapText="1" indent="1"/>
    </xf>
    <xf numFmtId="0" fontId="23" fillId="6" borderId="7" xfId="0" applyFont="1" applyFill="1" applyBorder="1" applyAlignment="1">
      <alignment vertical="center" wrapText="1"/>
    </xf>
    <xf numFmtId="3" fontId="23" fillId="6" borderId="8" xfId="1" applyNumberFormat="1" applyFont="1" applyFill="1" applyBorder="1" applyAlignment="1">
      <alignment horizontal="center" vertical="center"/>
    </xf>
    <xf numFmtId="0" fontId="23" fillId="6" borderId="7" xfId="0" applyFont="1" applyFill="1" applyBorder="1" applyAlignment="1">
      <alignment horizontal="left" vertical="center" wrapText="1"/>
    </xf>
    <xf numFmtId="9" fontId="55" fillId="6" borderId="8" xfId="0" applyNumberFormat="1" applyFont="1" applyFill="1" applyBorder="1" applyAlignment="1">
      <alignment horizontal="center" vertical="center"/>
    </xf>
    <xf numFmtId="3" fontId="23" fillId="2" borderId="8" xfId="0" applyNumberFormat="1" applyFont="1" applyFill="1" applyBorder="1" applyAlignment="1">
      <alignment horizontal="center" vertical="center"/>
    </xf>
    <xf numFmtId="0" fontId="45" fillId="4" borderId="7" xfId="0" applyFont="1" applyFill="1" applyBorder="1" applyAlignment="1">
      <alignment horizontal="left" vertical="center"/>
    </xf>
    <xf numFmtId="0" fontId="45" fillId="4" borderId="1" xfId="0" applyFont="1" applyFill="1" applyBorder="1" applyAlignment="1">
      <alignment horizontal="left" vertical="center" wrapText="1"/>
    </xf>
    <xf numFmtId="0" fontId="23" fillId="4" borderId="2" xfId="0" applyFont="1" applyFill="1" applyBorder="1" applyAlignment="1">
      <alignment vertical="center"/>
    </xf>
    <xf numFmtId="0" fontId="45" fillId="4" borderId="1" xfId="0" applyFont="1" applyFill="1" applyBorder="1" applyAlignment="1">
      <alignment vertical="center" wrapText="1"/>
    </xf>
    <xf numFmtId="0" fontId="23" fillId="4" borderId="3" xfId="0" applyFont="1" applyFill="1" applyBorder="1" applyAlignment="1">
      <alignment vertical="center"/>
    </xf>
    <xf numFmtId="0" fontId="23" fillId="4" borderId="4" xfId="0" applyFont="1" applyFill="1" applyBorder="1" applyAlignment="1">
      <alignment vertical="center"/>
    </xf>
    <xf numFmtId="0" fontId="45" fillId="5" borderId="7" xfId="0" applyFont="1" applyFill="1" applyBorder="1" applyAlignment="1">
      <alignment vertical="center" wrapText="1"/>
    </xf>
    <xf numFmtId="3" fontId="24" fillId="5" borderId="8" xfId="0" applyNumberFormat="1" applyFont="1" applyFill="1" applyBorder="1" applyAlignment="1">
      <alignment horizontal="center" vertical="center"/>
    </xf>
    <xf numFmtId="3" fontId="24" fillId="4" borderId="8" xfId="0" applyNumberFormat="1" applyFont="1" applyFill="1" applyBorder="1" applyAlignment="1">
      <alignment horizontal="center" vertical="center"/>
    </xf>
    <xf numFmtId="3" fontId="24" fillId="0" borderId="8" xfId="0" applyNumberFormat="1" applyFont="1" applyBorder="1" applyAlignment="1">
      <alignment horizontal="center" vertical="center"/>
    </xf>
    <xf numFmtId="0" fontId="17" fillId="0" borderId="0" xfId="0" applyFont="1" applyBorder="1"/>
    <xf numFmtId="0" fontId="58" fillId="0" borderId="0" xfId="0" applyFont="1"/>
    <xf numFmtId="0" fontId="59" fillId="3" borderId="1" xfId="0" applyFont="1" applyFill="1" applyBorder="1" applyAlignment="1">
      <alignment horizontal="left" vertical="center" wrapText="1"/>
    </xf>
    <xf numFmtId="0" fontId="59" fillId="4" borderId="1" xfId="0" applyFont="1" applyFill="1" applyBorder="1" applyAlignment="1">
      <alignment vertical="center" wrapText="1"/>
    </xf>
    <xf numFmtId="0" fontId="58" fillId="3" borderId="6" xfId="0" applyFont="1" applyFill="1" applyBorder="1" applyAlignment="1">
      <alignment horizontal="center" vertical="center" wrapText="1"/>
    </xf>
    <xf numFmtId="0" fontId="58" fillId="3" borderId="8" xfId="0" applyFont="1" applyFill="1" applyBorder="1" applyAlignment="1">
      <alignment horizontal="center" vertical="center" wrapText="1"/>
    </xf>
    <xf numFmtId="0" fontId="58" fillId="3" borderId="7" xfId="0" applyFont="1" applyFill="1" applyBorder="1" applyAlignment="1">
      <alignment vertical="center" wrapText="1"/>
    </xf>
    <xf numFmtId="9" fontId="58" fillId="6" borderId="8" xfId="0" applyNumberFormat="1" applyFont="1" applyFill="1" applyBorder="1" applyAlignment="1">
      <alignment horizontal="center" vertical="center"/>
    </xf>
    <xf numFmtId="0" fontId="58" fillId="3" borderId="7" xfId="0" applyFont="1" applyFill="1" applyBorder="1" applyAlignment="1">
      <alignment horizontal="left" vertical="center" wrapText="1"/>
    </xf>
    <xf numFmtId="0" fontId="59" fillId="4" borderId="7" xfId="0" applyFont="1" applyFill="1" applyBorder="1" applyAlignment="1">
      <alignment vertical="center" wrapText="1"/>
    </xf>
    <xf numFmtId="0" fontId="58" fillId="6" borderId="7" xfId="0" applyFont="1" applyFill="1" applyBorder="1" applyAlignment="1">
      <alignment vertical="center" wrapText="1"/>
    </xf>
    <xf numFmtId="3" fontId="58" fillId="6" borderId="8" xfId="1" applyNumberFormat="1" applyFont="1" applyFill="1" applyBorder="1" applyAlignment="1">
      <alignment horizontal="center" vertical="center"/>
    </xf>
    <xf numFmtId="0" fontId="58" fillId="6" borderId="7" xfId="0" applyFont="1" applyFill="1" applyBorder="1" applyAlignment="1">
      <alignment horizontal="left" vertical="center" wrapText="1"/>
    </xf>
    <xf numFmtId="3" fontId="61" fillId="6" borderId="8" xfId="1" applyNumberFormat="1" applyFont="1" applyFill="1" applyBorder="1" applyAlignment="1">
      <alignment horizontal="center" vertical="center"/>
    </xf>
    <xf numFmtId="9" fontId="61" fillId="6" borderId="8" xfId="0" applyNumberFormat="1" applyFont="1" applyFill="1" applyBorder="1" applyAlignment="1">
      <alignment horizontal="center" vertical="center"/>
    </xf>
    <xf numFmtId="0" fontId="60" fillId="4" borderId="7" xfId="0" applyFont="1" applyFill="1" applyBorder="1" applyAlignment="1">
      <alignment horizontal="left" vertical="center" wrapText="1"/>
    </xf>
    <xf numFmtId="0" fontId="59" fillId="3" borderId="6" xfId="0" applyFont="1" applyFill="1" applyBorder="1" applyAlignment="1">
      <alignment horizontal="center" vertical="center" wrapText="1"/>
    </xf>
    <xf numFmtId="0" fontId="59" fillId="3" borderId="8" xfId="0" applyFont="1" applyFill="1" applyBorder="1" applyAlignment="1">
      <alignment horizontal="center" vertical="center" wrapText="1"/>
    </xf>
    <xf numFmtId="3" fontId="58" fillId="3" borderId="7" xfId="0" applyNumberFormat="1" applyFont="1" applyFill="1" applyBorder="1" applyAlignment="1">
      <alignment horizontal="center" vertical="center" wrapText="1"/>
    </xf>
    <xf numFmtId="167" fontId="58" fillId="3" borderId="8" xfId="0" applyNumberFormat="1" applyFont="1" applyFill="1" applyBorder="1" applyAlignment="1">
      <alignment horizontal="center" vertical="center"/>
    </xf>
    <xf numFmtId="0" fontId="58" fillId="0" borderId="7" xfId="0" applyFont="1" applyBorder="1" applyAlignment="1">
      <alignment horizontal="left" vertical="center" wrapText="1" indent="1"/>
    </xf>
    <xf numFmtId="3" fontId="58" fillId="0" borderId="8" xfId="0" applyNumberFormat="1" applyFont="1" applyBorder="1" applyAlignment="1">
      <alignment horizontal="center" vertical="center"/>
    </xf>
    <xf numFmtId="0" fontId="63" fillId="0" borderId="7" xfId="0" applyFont="1" applyBorder="1" applyAlignment="1">
      <alignment horizontal="left" vertical="center" wrapText="1" indent="1"/>
    </xf>
    <xf numFmtId="167" fontId="63" fillId="0" borderId="8" xfId="0" applyNumberFormat="1" applyFont="1" applyBorder="1" applyAlignment="1">
      <alignment horizontal="center" vertical="center"/>
    </xf>
    <xf numFmtId="3" fontId="63" fillId="0" borderId="8" xfId="0" applyNumberFormat="1" applyFont="1" applyBorder="1" applyAlignment="1">
      <alignment horizontal="center" vertical="center"/>
    </xf>
    <xf numFmtId="9" fontId="58" fillId="0" borderId="8" xfId="1" applyFont="1" applyBorder="1" applyAlignment="1">
      <alignment horizontal="center" vertical="center"/>
    </xf>
    <xf numFmtId="167" fontId="58" fillId="0" borderId="8" xfId="1" applyNumberFormat="1" applyFont="1" applyBorder="1" applyAlignment="1">
      <alignment horizontal="center" vertical="center"/>
    </xf>
    <xf numFmtId="0" fontId="65" fillId="0" borderId="9" xfId="0" applyFont="1" applyBorder="1" applyAlignment="1">
      <alignment horizontal="left" vertical="center" wrapText="1" indent="1"/>
    </xf>
    <xf numFmtId="0" fontId="60" fillId="2" borderId="7" xfId="0" applyFont="1" applyFill="1" applyBorder="1" applyAlignment="1">
      <alignment vertical="center" wrapText="1"/>
    </xf>
    <xf numFmtId="3" fontId="59" fillId="2" borderId="8" xfId="0" applyNumberFormat="1" applyFont="1" applyFill="1" applyBorder="1" applyAlignment="1">
      <alignment horizontal="center" vertical="center"/>
    </xf>
    <xf numFmtId="0" fontId="60" fillId="4" borderId="7" xfId="0" applyFont="1" applyFill="1" applyBorder="1" applyAlignment="1">
      <alignment vertical="center" wrapText="1"/>
    </xf>
    <xf numFmtId="0" fontId="60" fillId="0" borderId="9" xfId="0" applyFont="1" applyBorder="1" applyAlignment="1">
      <alignment horizontal="left" vertical="center" wrapText="1" indent="1"/>
    </xf>
    <xf numFmtId="0" fontId="58" fillId="4" borderId="7" xfId="0" applyFont="1" applyFill="1" applyBorder="1" applyAlignment="1">
      <alignment vertical="center" wrapText="1"/>
    </xf>
    <xf numFmtId="3" fontId="58" fillId="0" borderId="7" xfId="0" applyNumberFormat="1" applyFont="1" applyFill="1" applyBorder="1" applyAlignment="1">
      <alignment horizontal="center" vertical="center" wrapText="1"/>
    </xf>
    <xf numFmtId="3" fontId="63" fillId="0" borderId="8" xfId="0" applyNumberFormat="1" applyFont="1" applyFill="1" applyBorder="1" applyAlignment="1">
      <alignment horizontal="center" vertical="center"/>
    </xf>
    <xf numFmtId="3" fontId="58" fillId="0" borderId="8" xfId="0" applyNumberFormat="1" applyFont="1" applyFill="1" applyBorder="1" applyAlignment="1">
      <alignment horizontal="center" vertical="center"/>
    </xf>
    <xf numFmtId="0" fontId="60" fillId="3" borderId="14" xfId="0" applyFont="1" applyFill="1" applyBorder="1" applyAlignment="1">
      <alignment vertical="center" wrapText="1"/>
    </xf>
    <xf numFmtId="3" fontId="59" fillId="3" borderId="15" xfId="0" applyNumberFormat="1" applyFont="1" applyFill="1" applyBorder="1" applyAlignment="1">
      <alignment horizontal="center" vertical="center"/>
    </xf>
    <xf numFmtId="3" fontId="59" fillId="3" borderId="8" xfId="0" applyNumberFormat="1" applyFont="1" applyFill="1" applyBorder="1" applyAlignment="1">
      <alignment horizontal="center" vertical="center"/>
    </xf>
    <xf numFmtId="9" fontId="60" fillId="4" borderId="1" xfId="0" applyNumberFormat="1" applyFont="1" applyFill="1" applyBorder="1" applyAlignment="1">
      <alignment horizontal="center" vertical="center" wrapText="1"/>
    </xf>
    <xf numFmtId="9" fontId="66" fillId="4" borderId="2" xfId="0" applyNumberFormat="1" applyFont="1" applyFill="1" applyBorder="1" applyAlignment="1">
      <alignment vertical="center"/>
    </xf>
    <xf numFmtId="9" fontId="67" fillId="4" borderId="4" xfId="0" applyNumberFormat="1" applyFont="1" applyFill="1" applyBorder="1" applyAlignment="1">
      <alignment vertical="center"/>
    </xf>
    <xf numFmtId="0" fontId="60" fillId="4" borderId="7" xfId="0" applyFont="1" applyFill="1" applyBorder="1" applyAlignment="1">
      <alignment horizontal="left" vertical="center"/>
    </xf>
    <xf numFmtId="0" fontId="68" fillId="4" borderId="2" xfId="0" applyFont="1" applyFill="1" applyBorder="1" applyAlignment="1">
      <alignment vertical="center"/>
    </xf>
    <xf numFmtId="9" fontId="69" fillId="4" borderId="1" xfId="0" applyNumberFormat="1" applyFont="1" applyFill="1" applyBorder="1" applyAlignment="1">
      <alignment horizontal="center" vertical="center" wrapText="1"/>
    </xf>
    <xf numFmtId="0" fontId="70" fillId="4" borderId="3" xfId="0" applyFont="1" applyFill="1" applyBorder="1" applyAlignment="1">
      <alignment vertical="center"/>
    </xf>
    <xf numFmtId="0" fontId="60" fillId="4" borderId="4" xfId="0" applyFont="1" applyFill="1" applyBorder="1" applyAlignment="1">
      <alignment vertical="center"/>
    </xf>
    <xf numFmtId="0" fontId="68" fillId="4" borderId="2" xfId="0" applyFont="1" applyFill="1" applyBorder="1" applyAlignment="1">
      <alignment horizontal="center" vertical="top" wrapText="1"/>
    </xf>
    <xf numFmtId="0" fontId="59" fillId="3" borderId="1" xfId="0" applyFont="1" applyFill="1" applyBorder="1" applyAlignment="1">
      <alignment horizontal="center" vertical="center" wrapText="1"/>
    </xf>
    <xf numFmtId="3" fontId="58" fillId="3" borderId="1" xfId="0" applyNumberFormat="1" applyFont="1" applyFill="1" applyBorder="1" applyAlignment="1">
      <alignment horizontal="center" vertical="center" wrapText="1"/>
    </xf>
    <xf numFmtId="3" fontId="21" fillId="0" borderId="8" xfId="0" applyNumberFormat="1" applyFont="1" applyBorder="1" applyAlignment="1">
      <alignment horizontal="center" vertical="center"/>
    </xf>
    <xf numFmtId="3" fontId="71" fillId="0" borderId="8" xfId="0" applyNumberFormat="1" applyFont="1" applyBorder="1" applyAlignment="1">
      <alignment horizontal="center" vertical="center"/>
    </xf>
    <xf numFmtId="3" fontId="72" fillId="0" borderId="8" xfId="0" applyNumberFormat="1" applyFont="1" applyBorder="1" applyAlignment="1">
      <alignment horizontal="center" vertical="center"/>
    </xf>
    <xf numFmtId="0" fontId="61" fillId="4" borderId="7" xfId="0" applyFont="1" applyFill="1" applyBorder="1" applyAlignment="1">
      <alignment horizontal="left" vertical="center" wrapText="1"/>
    </xf>
    <xf numFmtId="0" fontId="69" fillId="4" borderId="7" xfId="0" applyFont="1" applyFill="1" applyBorder="1" applyAlignment="1">
      <alignment horizontal="left" vertical="center" wrapText="1"/>
    </xf>
    <xf numFmtId="9" fontId="62" fillId="4" borderId="1" xfId="0" applyNumberFormat="1" applyFont="1" applyFill="1" applyBorder="1" applyAlignment="1">
      <alignment horizontal="center" vertical="center" wrapText="1"/>
    </xf>
    <xf numFmtId="9" fontId="67" fillId="4" borderId="2" xfId="0" applyNumberFormat="1" applyFont="1" applyFill="1" applyBorder="1" applyAlignment="1">
      <alignment vertical="center"/>
    </xf>
    <xf numFmtId="3" fontId="62" fillId="3" borderId="7" xfId="0" applyNumberFormat="1" applyFont="1" applyFill="1" applyBorder="1" applyAlignment="1">
      <alignment horizontal="center" vertical="center" wrapText="1"/>
    </xf>
    <xf numFmtId="0" fontId="60" fillId="5" borderId="7" xfId="0" applyFont="1" applyFill="1" applyBorder="1" applyAlignment="1">
      <alignment vertical="center" wrapText="1"/>
    </xf>
    <xf numFmtId="3" fontId="59" fillId="5" borderId="8" xfId="0" applyNumberFormat="1" applyFont="1" applyFill="1" applyBorder="1" applyAlignment="1">
      <alignment horizontal="center" vertical="center"/>
    </xf>
    <xf numFmtId="3" fontId="59" fillId="4" borderId="8" xfId="0" applyNumberFormat="1" applyFont="1" applyFill="1" applyBorder="1" applyAlignment="1">
      <alignment horizontal="center" vertical="center"/>
    </xf>
    <xf numFmtId="3" fontId="59" fillId="0" borderId="8" xfId="0" applyNumberFormat="1" applyFont="1" applyBorder="1" applyAlignment="1">
      <alignment horizontal="center" vertical="center"/>
    </xf>
    <xf numFmtId="3" fontId="12" fillId="0" borderId="4" xfId="0" applyNumberFormat="1" applyFont="1" applyBorder="1" applyAlignment="1">
      <alignment horizontal="center" vertical="center"/>
    </xf>
    <xf numFmtId="0" fontId="6" fillId="0" borderId="1" xfId="0" applyFont="1" applyBorder="1" applyAlignment="1">
      <alignment horizontal="left" vertical="center" wrapText="1" indent="1"/>
    </xf>
    <xf numFmtId="3" fontId="7" fillId="0" borderId="4" xfId="0" applyNumberFormat="1" applyFont="1" applyBorder="1" applyAlignment="1">
      <alignment horizontal="center" vertical="center"/>
    </xf>
    <xf numFmtId="0" fontId="83" fillId="0" borderId="0" xfId="0" applyFont="1"/>
    <xf numFmtId="3" fontId="83" fillId="0" borderId="0" xfId="0" applyNumberFormat="1" applyFont="1"/>
    <xf numFmtId="0" fontId="34" fillId="4" borderId="7" xfId="0" applyFont="1" applyFill="1" applyBorder="1" applyAlignment="1">
      <alignment horizontal="left" vertical="center" wrapText="1"/>
    </xf>
    <xf numFmtId="9" fontId="0" fillId="0" borderId="0" xfId="0" applyNumberFormat="1"/>
    <xf numFmtId="0" fontId="74" fillId="3" borderId="1" xfId="0" applyFont="1" applyFill="1" applyBorder="1" applyAlignment="1">
      <alignment horizontal="left" vertical="center" wrapText="1"/>
    </xf>
    <xf numFmtId="0" fontId="23" fillId="3" borderId="7" xfId="0" applyFont="1" applyFill="1" applyBorder="1" applyAlignment="1">
      <alignment vertical="center" wrapText="1"/>
    </xf>
    <xf numFmtId="0" fontId="24" fillId="2" borderId="0" xfId="0" applyFont="1" applyFill="1"/>
    <xf numFmtId="0" fontId="0" fillId="2" borderId="0" xfId="0" applyFill="1"/>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wrapText="1"/>
    </xf>
    <xf numFmtId="0" fontId="103" fillId="3" borderId="1" xfId="0" applyFont="1" applyFill="1" applyBorder="1" applyAlignment="1">
      <alignment horizontal="center" vertical="center" wrapText="1"/>
    </xf>
    <xf numFmtId="0" fontId="55" fillId="4" borderId="7" xfId="0" applyFont="1" applyFill="1" applyBorder="1" applyAlignment="1">
      <alignment horizontal="left" vertical="center" wrapText="1"/>
    </xf>
    <xf numFmtId="9" fontId="55" fillId="4" borderId="1" xfId="0" applyNumberFormat="1" applyFont="1" applyFill="1" applyBorder="1" applyAlignment="1">
      <alignment horizontal="center" vertical="center" wrapText="1"/>
    </xf>
    <xf numFmtId="9" fontId="55" fillId="4" borderId="2" xfId="0" applyNumberFormat="1" applyFont="1" applyFill="1" applyBorder="1" applyAlignment="1">
      <alignment vertical="center"/>
    </xf>
    <xf numFmtId="9" fontId="55" fillId="4" borderId="4" xfId="0" applyNumberFormat="1" applyFont="1" applyFill="1" applyBorder="1" applyAlignment="1">
      <alignment vertical="center"/>
    </xf>
    <xf numFmtId="3" fontId="23" fillId="3" borderId="8" xfId="0" applyNumberFormat="1" applyFont="1" applyFill="1" applyBorder="1" applyAlignment="1">
      <alignment horizontal="center" vertical="center" wrapText="1"/>
    </xf>
    <xf numFmtId="3" fontId="7" fillId="3" borderId="4" xfId="0" applyNumberFormat="1" applyFont="1" applyFill="1" applyBorder="1" applyAlignment="1">
      <alignment horizontal="center" vertical="center"/>
    </xf>
    <xf numFmtId="0" fontId="11" fillId="0" borderId="1" xfId="0" applyFont="1" applyBorder="1" applyAlignment="1">
      <alignment horizontal="left" vertical="center" wrapText="1" indent="1"/>
    </xf>
    <xf numFmtId="167" fontId="12" fillId="0" borderId="4" xfId="0" applyNumberFormat="1" applyFont="1" applyBorder="1" applyAlignment="1">
      <alignment horizontal="center" vertical="center"/>
    </xf>
    <xf numFmtId="0" fontId="78" fillId="0" borderId="0" xfId="0" applyFont="1" applyAlignment="1">
      <alignment horizontal="left" wrapText="1"/>
    </xf>
    <xf numFmtId="0" fontId="78" fillId="0" borderId="0" xfId="0" applyFont="1" applyAlignment="1">
      <alignment wrapText="1"/>
    </xf>
    <xf numFmtId="3" fontId="7" fillId="3" borderId="1" xfId="0" applyNumberFormat="1"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5" xfId="0" applyFont="1" applyFill="1" applyBorder="1" applyAlignment="1">
      <alignment vertical="center" wrapText="1"/>
    </xf>
    <xf numFmtId="0" fontId="7" fillId="3" borderId="7" xfId="0" applyFont="1" applyFill="1" applyBorder="1" applyAlignment="1">
      <alignment vertical="center" wrapText="1"/>
    </xf>
    <xf numFmtId="0" fontId="58" fillId="3" borderId="5" xfId="0" applyFont="1" applyFill="1" applyBorder="1" applyAlignment="1">
      <alignment horizontal="center" vertical="center" wrapText="1"/>
    </xf>
    <xf numFmtId="0" fontId="58" fillId="3" borderId="7" xfId="0" applyFont="1" applyFill="1" applyBorder="1" applyAlignment="1">
      <alignment horizontal="center" vertical="center" wrapText="1"/>
    </xf>
    <xf numFmtId="0" fontId="58" fillId="3" borderId="2" xfId="0" applyFont="1" applyFill="1" applyBorder="1" applyAlignment="1">
      <alignment horizontal="center" vertical="center"/>
    </xf>
    <xf numFmtId="0" fontId="58" fillId="3" borderId="3" xfId="0" applyFont="1" applyFill="1" applyBorder="1" applyAlignment="1">
      <alignment horizontal="center" vertical="center"/>
    </xf>
    <xf numFmtId="0" fontId="58" fillId="3" borderId="4" xfId="0" applyFont="1" applyFill="1" applyBorder="1" applyAlignment="1">
      <alignment horizontal="center" vertical="center"/>
    </xf>
    <xf numFmtId="9" fontId="73" fillId="4" borderId="4" xfId="0" applyNumberFormat="1" applyFont="1" applyFill="1" applyBorder="1" applyAlignment="1">
      <alignment horizontal="center" vertical="center"/>
    </xf>
    <xf numFmtId="0" fontId="2" fillId="0" borderId="0" xfId="0" applyFont="1" applyAlignment="1">
      <alignment horizontal="center"/>
    </xf>
    <xf numFmtId="0" fontId="23" fillId="3" borderId="7"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0" fillId="0" borderId="0" xfId="0" applyNumberFormat="1" applyFont="1" applyFill="1" applyBorder="1" applyAlignment="1" applyProtection="1">
      <alignment wrapText="1"/>
      <protection locked="0"/>
    </xf>
    <xf numFmtId="0" fontId="111" fillId="8" borderId="52" xfId="0" applyNumberFormat="1" applyFont="1" applyFill="1" applyBorder="1" applyAlignment="1" applyProtection="1">
      <alignment horizontal="left" vertical="center" wrapText="1"/>
    </xf>
    <xf numFmtId="0" fontId="111" fillId="10" borderId="52" xfId="0" applyNumberFormat="1" applyFont="1" applyFill="1" applyBorder="1" applyAlignment="1" applyProtection="1">
      <alignment horizontal="left" vertical="center" wrapText="1"/>
    </xf>
    <xf numFmtId="0" fontId="111" fillId="10" borderId="52" xfId="0" applyNumberFormat="1" applyFont="1" applyFill="1" applyBorder="1" applyAlignment="1" applyProtection="1">
      <alignment horizontal="center" vertical="center" wrapText="1"/>
    </xf>
    <xf numFmtId="0" fontId="114" fillId="10" borderId="52" xfId="0" applyNumberFormat="1" applyFont="1" applyFill="1" applyBorder="1" applyAlignment="1" applyProtection="1">
      <alignment horizontal="left" vertical="center" wrapText="1"/>
    </xf>
    <xf numFmtId="0" fontId="115" fillId="8" borderId="52" xfId="0" applyNumberFormat="1" applyFont="1" applyFill="1" applyBorder="1" applyAlignment="1" applyProtection="1">
      <alignment horizontal="left" vertical="center" wrapText="1"/>
    </xf>
    <xf numFmtId="0" fontId="0" fillId="8" borderId="53" xfId="0" applyNumberFormat="1" applyFont="1" applyFill="1" applyBorder="1" applyAlignment="1" applyProtection="1">
      <alignment wrapText="1"/>
      <protection locked="0"/>
    </xf>
    <xf numFmtId="172" fontId="111" fillId="8" borderId="53" xfId="0" applyNumberFormat="1" applyFont="1" applyFill="1" applyBorder="1" applyAlignment="1" applyProtection="1">
      <alignment horizontal="center" vertical="center" wrapText="1"/>
    </xf>
    <xf numFmtId="172" fontId="111" fillId="8" borderId="53" xfId="0" applyNumberFormat="1" applyFont="1" applyFill="1" applyBorder="1" applyAlignment="1" applyProtection="1">
      <alignment horizontal="center" vertical="center" wrapText="1"/>
    </xf>
    <xf numFmtId="0" fontId="0" fillId="8" borderId="54" xfId="0" applyNumberFormat="1" applyFont="1" applyFill="1" applyBorder="1" applyAlignment="1" applyProtection="1">
      <alignment wrapText="1"/>
      <protection locked="0"/>
    </xf>
    <xf numFmtId="0" fontId="111" fillId="8" borderId="54" xfId="0" applyNumberFormat="1" applyFont="1" applyFill="1" applyBorder="1" applyAlignment="1" applyProtection="1">
      <alignment horizontal="center" vertical="center" wrapText="1"/>
    </xf>
    <xf numFmtId="0" fontId="111" fillId="8" borderId="54" xfId="0" applyNumberFormat="1" applyFont="1" applyFill="1" applyBorder="1" applyAlignment="1" applyProtection="1">
      <alignment horizontal="center" vertical="center" wrapText="1"/>
    </xf>
    <xf numFmtId="173" fontId="111" fillId="8" borderId="53" xfId="0" applyNumberFormat="1" applyFont="1" applyFill="1" applyBorder="1" applyAlignment="1" applyProtection="1">
      <alignment horizontal="center" vertical="center" wrapText="1"/>
    </xf>
    <xf numFmtId="0" fontId="0" fillId="8" borderId="55" xfId="0" applyNumberFormat="1" applyFont="1" applyFill="1" applyBorder="1" applyAlignment="1" applyProtection="1">
      <alignment wrapText="1"/>
      <protection locked="0"/>
    </xf>
    <xf numFmtId="0" fontId="111" fillId="8" borderId="54" xfId="0" applyNumberFormat="1" applyFont="1" applyFill="1" applyBorder="1" applyAlignment="1" applyProtection="1">
      <alignment horizontal="center" vertical="center" wrapText="1"/>
      <protection locked="0"/>
    </xf>
    <xf numFmtId="0" fontId="111" fillId="8" borderId="0" xfId="0" applyNumberFormat="1" applyFont="1" applyFill="1" applyBorder="1" applyAlignment="1" applyProtection="1">
      <alignment horizontal="left" vertical="center" wrapText="1"/>
    </xf>
    <xf numFmtId="0" fontId="117" fillId="8" borderId="52" xfId="0" applyNumberFormat="1" applyFont="1" applyFill="1" applyBorder="1" applyAlignment="1" applyProtection="1">
      <alignment horizontal="center" vertical="center" wrapText="1"/>
    </xf>
    <xf numFmtId="0" fontId="118" fillId="8" borderId="52" xfId="0" applyNumberFormat="1" applyFont="1" applyFill="1" applyBorder="1" applyAlignment="1" applyProtection="1">
      <alignment horizontal="right" vertical="center" wrapText="1"/>
    </xf>
    <xf numFmtId="0" fontId="111" fillId="8" borderId="0" xfId="0" applyNumberFormat="1" applyFont="1" applyFill="1" applyBorder="1" applyAlignment="1" applyProtection="1">
      <alignment horizontal="left" vertical="center" wrapText="1"/>
      <protection locked="0"/>
    </xf>
    <xf numFmtId="0" fontId="112" fillId="8" borderId="52" xfId="0" applyNumberFormat="1" applyFont="1" applyFill="1" applyBorder="1" applyAlignment="1" applyProtection="1">
      <alignment horizontal="left" vertical="center" wrapText="1"/>
    </xf>
    <xf numFmtId="3" fontId="112" fillId="8" borderId="52" xfId="0" applyNumberFormat="1" applyFont="1" applyFill="1" applyBorder="1" applyAlignment="1" applyProtection="1">
      <alignment horizontal="right" vertical="center" wrapText="1"/>
    </xf>
    <xf numFmtId="3" fontId="112" fillId="8" borderId="52" xfId="0" applyNumberFormat="1" applyFont="1" applyFill="1" applyBorder="1" applyAlignment="1" applyProtection="1">
      <alignment horizontal="right" vertical="center" wrapText="1"/>
    </xf>
    <xf numFmtId="4" fontId="112" fillId="8" borderId="52" xfId="0" applyNumberFormat="1" applyFont="1" applyFill="1" applyBorder="1" applyAlignment="1" applyProtection="1">
      <alignment horizontal="right" vertical="center" wrapText="1"/>
    </xf>
    <xf numFmtId="4" fontId="112" fillId="8" borderId="52" xfId="0" applyNumberFormat="1" applyFont="1" applyFill="1" applyBorder="1" applyAlignment="1" applyProtection="1">
      <alignment horizontal="right" vertical="center" wrapText="1"/>
    </xf>
    <xf numFmtId="174" fontId="112" fillId="8" borderId="52" xfId="0" applyNumberFormat="1" applyFont="1" applyFill="1" applyBorder="1" applyAlignment="1" applyProtection="1">
      <alignment horizontal="right" vertical="center" wrapText="1"/>
    </xf>
    <xf numFmtId="174" fontId="112" fillId="8" borderId="52" xfId="0" applyNumberFormat="1" applyFont="1" applyFill="1" applyBorder="1" applyAlignment="1" applyProtection="1">
      <alignment horizontal="right" vertical="center" wrapText="1"/>
    </xf>
    <xf numFmtId="0" fontId="118" fillId="8" borderId="52" xfId="0" applyNumberFormat="1" applyFont="1" applyFill="1" applyBorder="1" applyAlignment="1" applyProtection="1">
      <alignment horizontal="left" vertical="center" wrapText="1"/>
    </xf>
    <xf numFmtId="3" fontId="118" fillId="8" borderId="52" xfId="0" applyNumberFormat="1" applyFont="1" applyFill="1" applyBorder="1" applyAlignment="1" applyProtection="1">
      <alignment horizontal="right" vertical="center" wrapText="1"/>
    </xf>
    <xf numFmtId="3" fontId="118" fillId="8" borderId="52" xfId="0" applyNumberFormat="1" applyFont="1" applyFill="1" applyBorder="1" applyAlignment="1" applyProtection="1">
      <alignment horizontal="right" vertical="center" wrapText="1"/>
    </xf>
    <xf numFmtId="0" fontId="112" fillId="11" borderId="52" xfId="0" applyNumberFormat="1" applyFont="1" applyFill="1" applyBorder="1" applyAlignment="1" applyProtection="1">
      <alignment horizontal="left" vertical="center" wrapText="1"/>
    </xf>
    <xf numFmtId="0" fontId="119" fillId="11" borderId="52" xfId="0" applyNumberFormat="1" applyFont="1" applyFill="1" applyBorder="1" applyAlignment="1" applyProtection="1">
      <alignment horizontal="left" vertical="center" wrapText="1"/>
    </xf>
    <xf numFmtId="0" fontId="119" fillId="11" borderId="52" xfId="0" applyNumberFormat="1" applyFont="1" applyFill="1" applyBorder="1" applyAlignment="1" applyProtection="1">
      <alignment horizontal="left" vertical="center" wrapText="1"/>
    </xf>
    <xf numFmtId="3" fontId="111" fillId="10" borderId="52" xfId="0" applyNumberFormat="1" applyFont="1" applyFill="1" applyBorder="1" applyAlignment="1" applyProtection="1">
      <alignment horizontal="right" vertical="center" wrapText="1"/>
    </xf>
    <xf numFmtId="3" fontId="111" fillId="10" borderId="52" xfId="0" applyNumberFormat="1" applyFont="1" applyFill="1" applyBorder="1" applyAlignment="1" applyProtection="1">
      <alignment horizontal="right" vertical="center" wrapText="1"/>
    </xf>
    <xf numFmtId="3" fontId="112" fillId="8" borderId="53" xfId="0" applyNumberFormat="1" applyFont="1" applyFill="1" applyBorder="1" applyAlignment="1" applyProtection="1">
      <alignment horizontal="right" vertical="center" wrapText="1"/>
    </xf>
    <xf numFmtId="3" fontId="112" fillId="8" borderId="53" xfId="0" applyNumberFormat="1" applyFont="1" applyFill="1" applyBorder="1" applyAlignment="1" applyProtection="1">
      <alignment horizontal="right" vertical="center" wrapText="1"/>
    </xf>
    <xf numFmtId="0" fontId="112" fillId="8" borderId="52" xfId="0" applyNumberFormat="1" applyFont="1" applyFill="1" applyBorder="1" applyAlignment="1" applyProtection="1">
      <alignment horizontal="center" vertical="center" wrapText="1"/>
    </xf>
    <xf numFmtId="0" fontId="112" fillId="8" borderId="52" xfId="0" applyNumberFormat="1" applyFont="1" applyFill="1" applyBorder="1" applyAlignment="1" applyProtection="1">
      <alignment horizontal="center" vertical="center" wrapText="1"/>
    </xf>
    <xf numFmtId="0" fontId="112" fillId="8" borderId="52" xfId="0" applyNumberFormat="1" applyFont="1" applyFill="1" applyBorder="1" applyAlignment="1" applyProtection="1">
      <alignment horizontal="right" vertical="center" wrapText="1"/>
    </xf>
    <xf numFmtId="0" fontId="112" fillId="8" borderId="52" xfId="0" applyNumberFormat="1" applyFont="1" applyFill="1" applyBorder="1" applyAlignment="1" applyProtection="1">
      <alignment horizontal="right" vertical="center" wrapText="1"/>
    </xf>
    <xf numFmtId="0" fontId="59" fillId="0" borderId="0" xfId="0" applyFont="1" applyAlignment="1"/>
    <xf numFmtId="0" fontId="58" fillId="12" borderId="7" xfId="0" applyFont="1" applyFill="1" applyBorder="1" applyAlignment="1">
      <alignment horizontal="center" vertical="center" wrapText="1"/>
    </xf>
    <xf numFmtId="3" fontId="58" fillId="12" borderId="7" xfId="0" applyNumberFormat="1" applyFont="1" applyFill="1" applyBorder="1" applyAlignment="1">
      <alignment horizontal="center" vertical="center" wrapText="1"/>
    </xf>
    <xf numFmtId="167" fontId="58" fillId="12" borderId="8" xfId="0" applyNumberFormat="1" applyFont="1" applyFill="1" applyBorder="1" applyAlignment="1">
      <alignment horizontal="center" vertical="center"/>
    </xf>
    <xf numFmtId="0" fontId="65" fillId="13" borderId="9" xfId="0" applyFont="1" applyFill="1" applyBorder="1" applyAlignment="1">
      <alignment horizontal="left" vertical="center" wrapText="1" indent="1"/>
    </xf>
    <xf numFmtId="3" fontId="58" fillId="13" borderId="7" xfId="0" applyNumberFormat="1" applyFont="1" applyFill="1" applyBorder="1" applyAlignment="1">
      <alignment horizontal="center" vertical="center" wrapText="1"/>
    </xf>
    <xf numFmtId="9" fontId="73" fillId="4" borderId="2" xfId="0" applyNumberFormat="1" applyFont="1" applyFill="1" applyBorder="1" applyAlignment="1">
      <alignment horizontal="center" vertical="center"/>
    </xf>
    <xf numFmtId="3" fontId="58" fillId="2" borderId="7" xfId="0" applyNumberFormat="1" applyFont="1" applyFill="1" applyBorder="1" applyAlignment="1">
      <alignment horizontal="center" vertical="center" wrapText="1"/>
    </xf>
    <xf numFmtId="0" fontId="24" fillId="0" borderId="0" xfId="0" applyFont="1" applyAlignment="1"/>
    <xf numFmtId="0" fontId="55" fillId="3" borderId="8" xfId="0" applyNumberFormat="1" applyFont="1" applyFill="1" applyBorder="1" applyAlignment="1">
      <alignment horizontal="center" vertical="center"/>
    </xf>
    <xf numFmtId="1" fontId="55" fillId="3" borderId="8" xfId="0" applyNumberFormat="1" applyFont="1" applyFill="1" applyBorder="1" applyAlignment="1">
      <alignment horizontal="center" vertical="center"/>
    </xf>
    <xf numFmtId="0" fontId="24" fillId="3" borderId="6" xfId="0" applyFont="1" applyFill="1" applyBorder="1" applyAlignment="1">
      <alignment horizontal="center" vertical="center" wrapText="1"/>
    </xf>
    <xf numFmtId="3" fontId="55" fillId="3" borderId="7" xfId="0" applyNumberFormat="1" applyFont="1" applyFill="1" applyBorder="1" applyAlignment="1">
      <alignment horizontal="center" vertical="center" wrapText="1"/>
    </xf>
    <xf numFmtId="2" fontId="53" fillId="0" borderId="8" xfId="0" applyNumberFormat="1" applyFont="1" applyBorder="1" applyAlignment="1">
      <alignment horizontal="center" vertical="center"/>
    </xf>
    <xf numFmtId="3" fontId="55" fillId="0" borderId="8" xfId="0" applyNumberFormat="1" applyFont="1" applyBorder="1" applyAlignment="1">
      <alignment horizontal="center" vertical="center"/>
    </xf>
    <xf numFmtId="0" fontId="55" fillId="6" borderId="8" xfId="0" applyNumberFormat="1" applyFont="1" applyFill="1" applyBorder="1" applyAlignment="1">
      <alignment horizontal="center" vertical="center"/>
    </xf>
    <xf numFmtId="1" fontId="23" fillId="6" borderId="8" xfId="0" applyNumberFormat="1" applyFont="1" applyFill="1" applyBorder="1" applyAlignment="1">
      <alignment horizontal="center" vertical="center"/>
    </xf>
    <xf numFmtId="0" fontId="55" fillId="6" borderId="7" xfId="0" applyFont="1" applyFill="1" applyBorder="1" applyAlignment="1">
      <alignment horizontal="left" vertical="center" wrapText="1"/>
    </xf>
    <xf numFmtId="0" fontId="23" fillId="6" borderId="8" xfId="0" applyNumberFormat="1" applyFont="1" applyFill="1" applyBorder="1" applyAlignment="1">
      <alignment horizontal="center" vertical="center"/>
    </xf>
    <xf numFmtId="0" fontId="57" fillId="4" borderId="7" xfId="0" applyFont="1" applyFill="1" applyBorder="1" applyAlignment="1">
      <alignment horizontal="left" vertical="center" wrapText="1"/>
    </xf>
    <xf numFmtId="9" fontId="45" fillId="4" borderId="1" xfId="0" applyNumberFormat="1" applyFont="1" applyFill="1" applyBorder="1" applyAlignment="1">
      <alignment horizontal="center" vertical="center" wrapText="1"/>
    </xf>
    <xf numFmtId="0" fontId="54" fillId="0" borderId="25" xfId="0" applyFont="1" applyBorder="1" applyAlignment="1">
      <alignment horizontal="left" vertical="center" wrapText="1" indent="1"/>
    </xf>
    <xf numFmtId="0" fontId="55" fillId="3" borderId="7" xfId="0" applyFont="1" applyFill="1" applyBorder="1" applyAlignment="1">
      <alignment horizontal="center" vertical="center" wrapText="1"/>
    </xf>
    <xf numFmtId="9" fontId="25" fillId="6" borderId="56" xfId="1" applyFont="1" applyFill="1" applyBorder="1" applyAlignment="1">
      <alignment horizontal="center" vertical="center"/>
    </xf>
    <xf numFmtId="9" fontId="7" fillId="6" borderId="6" xfId="0" applyNumberFormat="1" applyFont="1" applyFill="1" applyBorder="1" applyAlignment="1">
      <alignment horizontal="center" vertical="center"/>
    </xf>
    <xf numFmtId="3" fontId="84" fillId="3" borderId="8" xfId="1" applyNumberFormat="1" applyFont="1" applyFill="1" applyBorder="1" applyAlignment="1">
      <alignment horizontal="center" vertical="center"/>
    </xf>
    <xf numFmtId="165" fontId="122" fillId="6" borderId="16" xfId="22" applyFont="1" applyFill="1" applyBorder="1" applyAlignment="1">
      <alignment horizontal="center" vertical="center"/>
    </xf>
    <xf numFmtId="0" fontId="84" fillId="3" borderId="14" xfId="0" applyFont="1" applyFill="1" applyBorder="1" applyAlignment="1">
      <alignment horizontal="left" vertical="center" wrapText="1"/>
    </xf>
    <xf numFmtId="165" fontId="84" fillId="3" borderId="15" xfId="22" applyFont="1" applyFill="1" applyBorder="1" applyAlignment="1">
      <alignment horizontal="center" vertical="center"/>
    </xf>
    <xf numFmtId="165" fontId="84" fillId="6" borderId="16" xfId="22" applyFont="1" applyFill="1" applyBorder="1" applyAlignment="1">
      <alignment horizontal="center" vertical="center"/>
    </xf>
    <xf numFmtId="165" fontId="7" fillId="0" borderId="8" xfId="22" applyFont="1" applyBorder="1" applyAlignment="1">
      <alignment horizontal="center" vertical="center"/>
    </xf>
    <xf numFmtId="0" fontId="123" fillId="4" borderId="7" xfId="0" applyFont="1" applyFill="1" applyBorder="1" applyAlignment="1">
      <alignment horizontal="left" vertical="center" wrapText="1"/>
    </xf>
    <xf numFmtId="9" fontId="123" fillId="4" borderId="1" xfId="0" applyNumberFormat="1" applyFont="1" applyFill="1" applyBorder="1" applyAlignment="1">
      <alignment horizontal="center" vertical="center" wrapText="1"/>
    </xf>
    <xf numFmtId="3" fontId="7" fillId="0" borderId="1"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4" borderId="0" xfId="0" applyFill="1"/>
    <xf numFmtId="0" fontId="82" fillId="0" borderId="0" xfId="0" applyFont="1" applyAlignment="1"/>
    <xf numFmtId="3" fontId="7" fillId="3" borderId="7" xfId="0" applyNumberFormat="1" applyFont="1" applyFill="1" applyBorder="1" applyAlignment="1">
      <alignment horizontal="center" vertical="center"/>
    </xf>
    <xf numFmtId="3" fontId="7" fillId="3" borderId="1" xfId="0" applyNumberFormat="1" applyFont="1" applyFill="1" applyBorder="1" applyAlignment="1">
      <alignment horizontal="center" vertical="center"/>
    </xf>
    <xf numFmtId="3" fontId="29" fillId="3" borderId="1" xfId="0" applyNumberFormat="1" applyFont="1" applyFill="1" applyBorder="1" applyAlignment="1">
      <alignment horizontal="center" vertical="center"/>
    </xf>
    <xf numFmtId="0" fontId="7" fillId="0" borderId="0" xfId="0" applyFont="1"/>
    <xf numFmtId="3" fontId="23" fillId="0" borderId="0" xfId="0" applyNumberFormat="1" applyFont="1"/>
    <xf numFmtId="0" fontId="0" fillId="0" borderId="0" xfId="26" applyNumberFormat="1" applyFont="1" applyFill="1" applyBorder="1" applyAlignment="1" applyProtection="1">
      <alignment wrapText="1"/>
      <protection locked="0"/>
    </xf>
    <xf numFmtId="0" fontId="1" fillId="0" borderId="0" xfId="26"/>
    <xf numFmtId="0" fontId="111" fillId="8" borderId="52" xfId="26" applyNumberFormat="1" applyFont="1" applyFill="1" applyBorder="1" applyAlignment="1" applyProtection="1">
      <alignment horizontal="left" vertical="center" wrapText="1"/>
    </xf>
    <xf numFmtId="0" fontId="111" fillId="10" borderId="52" xfId="26" applyNumberFormat="1" applyFont="1" applyFill="1" applyBorder="1" applyAlignment="1" applyProtection="1">
      <alignment horizontal="left" vertical="center" wrapText="1"/>
    </xf>
    <xf numFmtId="0" fontId="111" fillId="10" borderId="52" xfId="26" applyNumberFormat="1" applyFont="1" applyFill="1" applyBorder="1" applyAlignment="1" applyProtection="1">
      <alignment horizontal="center" vertical="center" wrapText="1"/>
    </xf>
    <xf numFmtId="0" fontId="114" fillId="10" borderId="52" xfId="26" applyNumberFormat="1" applyFont="1" applyFill="1" applyBorder="1" applyAlignment="1" applyProtection="1">
      <alignment horizontal="left" vertical="center" wrapText="1"/>
    </xf>
    <xf numFmtId="0" fontId="115" fillId="8" borderId="52" xfId="26" applyNumberFormat="1" applyFont="1" applyFill="1" applyBorder="1" applyAlignment="1" applyProtection="1">
      <alignment horizontal="left" vertical="center" wrapText="1"/>
    </xf>
    <xf numFmtId="0" fontId="0" fillId="8" borderId="53" xfId="26" applyNumberFormat="1" applyFont="1" applyFill="1" applyBorder="1" applyAlignment="1" applyProtection="1">
      <alignment wrapText="1"/>
      <protection locked="0"/>
    </xf>
    <xf numFmtId="172" fontId="111" fillId="8" borderId="53" xfId="26" applyNumberFormat="1" applyFont="1" applyFill="1" applyBorder="1" applyAlignment="1" applyProtection="1">
      <alignment horizontal="center" vertical="center" wrapText="1"/>
    </xf>
    <xf numFmtId="172" fontId="111" fillId="8" borderId="53" xfId="26" applyNumberFormat="1" applyFont="1" applyFill="1" applyBorder="1" applyAlignment="1" applyProtection="1">
      <alignment horizontal="center" vertical="center" wrapText="1"/>
    </xf>
    <xf numFmtId="0" fontId="0" fillId="8" borderId="54" xfId="26" applyNumberFormat="1" applyFont="1" applyFill="1" applyBorder="1" applyAlignment="1" applyProtection="1">
      <alignment wrapText="1"/>
      <protection locked="0"/>
    </xf>
    <xf numFmtId="0" fontId="111" fillId="8" borderId="54" xfId="26" applyNumberFormat="1" applyFont="1" applyFill="1" applyBorder="1" applyAlignment="1" applyProtection="1">
      <alignment horizontal="center" vertical="center" wrapText="1"/>
    </xf>
    <xf numFmtId="0" fontId="111" fillId="8" borderId="54" xfId="26" applyNumberFormat="1" applyFont="1" applyFill="1" applyBorder="1" applyAlignment="1" applyProtection="1">
      <alignment horizontal="center" vertical="center" wrapText="1"/>
    </xf>
    <xf numFmtId="0" fontId="112" fillId="8" borderId="52" xfId="26" applyNumberFormat="1" applyFont="1" applyFill="1" applyBorder="1" applyAlignment="1" applyProtection="1">
      <alignment horizontal="left" vertical="center" wrapText="1"/>
    </xf>
    <xf numFmtId="3" fontId="112" fillId="8" borderId="52" xfId="26" applyNumberFormat="1" applyFont="1" applyFill="1" applyBorder="1" applyAlignment="1" applyProtection="1">
      <alignment horizontal="right" vertical="center" wrapText="1"/>
    </xf>
    <xf numFmtId="3" fontId="112" fillId="8" borderId="52" xfId="26" applyNumberFormat="1" applyFont="1" applyFill="1" applyBorder="1" applyAlignment="1" applyProtection="1">
      <alignment horizontal="right" vertical="center" wrapText="1"/>
    </xf>
    <xf numFmtId="4" fontId="112" fillId="8" borderId="52" xfId="26" applyNumberFormat="1" applyFont="1" applyFill="1" applyBorder="1" applyAlignment="1" applyProtection="1">
      <alignment horizontal="right" vertical="center" wrapText="1"/>
    </xf>
    <xf numFmtId="4" fontId="112" fillId="8" borderId="52" xfId="26" applyNumberFormat="1" applyFont="1" applyFill="1" applyBorder="1" applyAlignment="1" applyProtection="1">
      <alignment horizontal="right" vertical="center" wrapText="1"/>
    </xf>
    <xf numFmtId="174" fontId="112" fillId="8" borderId="52" xfId="26" applyNumberFormat="1" applyFont="1" applyFill="1" applyBorder="1" applyAlignment="1" applyProtection="1">
      <alignment horizontal="right" vertical="center" wrapText="1"/>
    </xf>
    <xf numFmtId="174" fontId="112" fillId="8" borderId="52" xfId="26" applyNumberFormat="1" applyFont="1" applyFill="1" applyBorder="1" applyAlignment="1" applyProtection="1">
      <alignment horizontal="right" vertical="center" wrapText="1"/>
    </xf>
    <xf numFmtId="173" fontId="111" fillId="8" borderId="53" xfId="26" applyNumberFormat="1" applyFont="1" applyFill="1" applyBorder="1" applyAlignment="1" applyProtection="1">
      <alignment horizontal="center" vertical="center" wrapText="1"/>
    </xf>
    <xf numFmtId="0" fontId="0" fillId="8" borderId="55" xfId="26" applyNumberFormat="1" applyFont="1" applyFill="1" applyBorder="1" applyAlignment="1" applyProtection="1">
      <alignment wrapText="1"/>
      <protection locked="0"/>
    </xf>
    <xf numFmtId="0" fontId="111" fillId="8" borderId="54" xfId="26" applyNumberFormat="1" applyFont="1" applyFill="1" applyBorder="1" applyAlignment="1" applyProtection="1">
      <alignment horizontal="center" vertical="center" wrapText="1"/>
      <protection locked="0"/>
    </xf>
    <xf numFmtId="0" fontId="111" fillId="8" borderId="0" xfId="26" applyNumberFormat="1" applyFont="1" applyFill="1" applyBorder="1" applyAlignment="1" applyProtection="1">
      <alignment horizontal="left" vertical="center" wrapText="1"/>
    </xf>
    <xf numFmtId="0" fontId="118" fillId="8" borderId="52" xfId="26" applyNumberFormat="1" applyFont="1" applyFill="1" applyBorder="1" applyAlignment="1" applyProtection="1">
      <alignment horizontal="left" vertical="center" wrapText="1"/>
    </xf>
    <xf numFmtId="3" fontId="118" fillId="8" borderId="52" xfId="26" applyNumberFormat="1" applyFont="1" applyFill="1" applyBorder="1" applyAlignment="1" applyProtection="1">
      <alignment horizontal="right" vertical="center" wrapText="1"/>
    </xf>
    <xf numFmtId="3" fontId="118" fillId="8" borderId="52" xfId="26" applyNumberFormat="1" applyFont="1" applyFill="1" applyBorder="1" applyAlignment="1" applyProtection="1">
      <alignment horizontal="right" vertical="center" wrapText="1"/>
    </xf>
    <xf numFmtId="0" fontId="111" fillId="8" borderId="0" xfId="26" applyNumberFormat="1" applyFont="1" applyFill="1" applyBorder="1" applyAlignment="1" applyProtection="1">
      <alignment horizontal="left" vertical="center" wrapText="1"/>
      <protection locked="0"/>
    </xf>
    <xf numFmtId="0" fontId="117" fillId="8" borderId="52" xfId="26" applyNumberFormat="1" applyFont="1" applyFill="1" applyBorder="1" applyAlignment="1" applyProtection="1">
      <alignment horizontal="center" vertical="center" wrapText="1"/>
    </xf>
    <xf numFmtId="0" fontId="112" fillId="11" borderId="52" xfId="26" applyNumberFormat="1" applyFont="1" applyFill="1" applyBorder="1" applyAlignment="1" applyProtection="1">
      <alignment horizontal="left" vertical="center" wrapText="1"/>
    </xf>
    <xf numFmtId="0" fontId="119" fillId="11" borderId="52" xfId="26" applyNumberFormat="1" applyFont="1" applyFill="1" applyBorder="1" applyAlignment="1" applyProtection="1">
      <alignment horizontal="left" vertical="center" wrapText="1"/>
    </xf>
    <xf numFmtId="0" fontId="119" fillId="11" borderId="52" xfId="26" applyNumberFormat="1" applyFont="1" applyFill="1" applyBorder="1" applyAlignment="1" applyProtection="1">
      <alignment horizontal="left" vertical="center" wrapText="1"/>
    </xf>
    <xf numFmtId="3" fontId="111" fillId="10" borderId="52" xfId="26" applyNumberFormat="1" applyFont="1" applyFill="1" applyBorder="1" applyAlignment="1" applyProtection="1">
      <alignment horizontal="right" vertical="center" wrapText="1"/>
    </xf>
    <xf numFmtId="3" fontId="111" fillId="10" borderId="52" xfId="26" applyNumberFormat="1" applyFont="1" applyFill="1" applyBorder="1" applyAlignment="1" applyProtection="1">
      <alignment horizontal="right" vertical="center" wrapText="1"/>
    </xf>
    <xf numFmtId="3" fontId="112" fillId="8" borderId="53" xfId="26" applyNumberFormat="1" applyFont="1" applyFill="1" applyBorder="1" applyAlignment="1" applyProtection="1">
      <alignment horizontal="right" vertical="center" wrapText="1"/>
    </xf>
    <xf numFmtId="3" fontId="112" fillId="8" borderId="53" xfId="26" applyNumberFormat="1" applyFont="1" applyFill="1" applyBorder="1" applyAlignment="1" applyProtection="1">
      <alignment horizontal="right" vertical="center" wrapText="1"/>
    </xf>
    <xf numFmtId="0" fontId="112" fillId="8" borderId="52" xfId="26" applyNumberFormat="1" applyFont="1" applyFill="1" applyBorder="1" applyAlignment="1" applyProtection="1">
      <alignment horizontal="center" vertical="center" wrapText="1"/>
    </xf>
    <xf numFmtId="0" fontId="112" fillId="8" borderId="52" xfId="26" applyNumberFormat="1" applyFont="1" applyFill="1" applyBorder="1" applyAlignment="1" applyProtection="1">
      <alignment horizontal="right" vertical="center" wrapText="1"/>
    </xf>
    <xf numFmtId="172" fontId="112" fillId="8" borderId="53" xfId="0" applyNumberFormat="1" applyFont="1" applyFill="1" applyBorder="1" applyAlignment="1" applyProtection="1">
      <alignment horizontal="center" vertical="center" wrapText="1"/>
    </xf>
    <xf numFmtId="0" fontId="112" fillId="8" borderId="52" xfId="0" applyNumberFormat="1" applyFont="1" applyFill="1" applyBorder="1" applyAlignment="1" applyProtection="1">
      <alignment horizontal="left" vertical="center" wrapText="1"/>
      <protection locked="0"/>
    </xf>
    <xf numFmtId="0" fontId="112" fillId="8" borderId="54" xfId="0" applyNumberFormat="1" applyFont="1" applyFill="1" applyBorder="1" applyAlignment="1" applyProtection="1">
      <alignment horizontal="center" vertical="center" wrapText="1"/>
    </xf>
    <xf numFmtId="172" fontId="112" fillId="8" borderId="53" xfId="26" applyNumberFormat="1" applyFont="1" applyFill="1" applyBorder="1" applyAlignment="1" applyProtection="1">
      <alignment horizontal="center" vertical="center" wrapText="1"/>
    </xf>
    <xf numFmtId="0" fontId="112" fillId="8" borderId="52" xfId="26" applyNumberFormat="1" applyFont="1" applyFill="1" applyBorder="1" applyAlignment="1" applyProtection="1">
      <alignment horizontal="left" vertical="center" wrapText="1"/>
      <protection locked="0"/>
    </xf>
    <xf numFmtId="0" fontId="112" fillId="8" borderId="54" xfId="26" applyNumberFormat="1" applyFont="1" applyFill="1" applyBorder="1" applyAlignment="1" applyProtection="1">
      <alignment horizontal="center" vertical="center" wrapText="1"/>
    </xf>
    <xf numFmtId="0" fontId="4" fillId="3" borderId="57" xfId="26" applyFont="1" applyFill="1" applyBorder="1" applyAlignment="1">
      <alignment horizontal="left" vertical="center" wrapText="1"/>
    </xf>
    <xf numFmtId="0" fontId="4" fillId="3" borderId="60" xfId="26" applyFont="1" applyFill="1" applyBorder="1" applyAlignment="1">
      <alignment horizontal="left" vertical="center" wrapText="1"/>
    </xf>
    <xf numFmtId="0" fontId="4" fillId="4" borderId="60" xfId="26" applyFont="1" applyFill="1" applyBorder="1" applyAlignment="1">
      <alignment vertical="center" wrapText="1"/>
    </xf>
    <xf numFmtId="0" fontId="7" fillId="3" borderId="6" xfId="26" applyFont="1" applyFill="1" applyBorder="1" applyAlignment="1">
      <alignment horizontal="center" vertical="center" wrapText="1"/>
    </xf>
    <xf numFmtId="0" fontId="7" fillId="3" borderId="21" xfId="26" applyFont="1" applyFill="1" applyBorder="1" applyAlignment="1">
      <alignment horizontal="center" vertical="center" wrapText="1"/>
    </xf>
    <xf numFmtId="0" fontId="7" fillId="3" borderId="8" xfId="26" applyFont="1" applyFill="1" applyBorder="1" applyAlignment="1">
      <alignment horizontal="center" vertical="center" wrapText="1"/>
    </xf>
    <xf numFmtId="0" fontId="7" fillId="3" borderId="66" xfId="26" applyFont="1" applyFill="1" applyBorder="1" applyAlignment="1">
      <alignment horizontal="center" vertical="center" wrapText="1"/>
    </xf>
    <xf numFmtId="0" fontId="23" fillId="3" borderId="68" xfId="26" applyFont="1" applyFill="1" applyBorder="1" applyAlignment="1">
      <alignment vertical="center" wrapText="1"/>
    </xf>
    <xf numFmtId="9" fontId="7" fillId="6" borderId="8" xfId="26" applyNumberFormat="1" applyFont="1" applyFill="1" applyBorder="1" applyAlignment="1">
      <alignment horizontal="center" vertical="center"/>
    </xf>
    <xf numFmtId="9" fontId="7" fillId="6" borderId="66" xfId="26" applyNumberFormat="1" applyFont="1" applyFill="1" applyBorder="1" applyAlignment="1">
      <alignment horizontal="center" vertical="center"/>
    </xf>
    <xf numFmtId="0" fontId="8" fillId="4" borderId="68" xfId="26" applyFont="1" applyFill="1" applyBorder="1" applyAlignment="1">
      <alignment vertical="center" wrapText="1"/>
    </xf>
    <xf numFmtId="4" fontId="1" fillId="0" borderId="0" xfId="26" applyNumberFormat="1"/>
    <xf numFmtId="0" fontId="7" fillId="6" borderId="68" xfId="26" applyFont="1" applyFill="1" applyBorder="1" applyAlignment="1">
      <alignment vertical="center" wrapText="1"/>
    </xf>
    <xf numFmtId="3" fontId="7" fillId="6" borderId="8" xfId="27" applyNumberFormat="1" applyFont="1" applyFill="1" applyBorder="1" applyAlignment="1">
      <alignment horizontal="center" vertical="center"/>
    </xf>
    <xf numFmtId="0" fontId="3" fillId="0" borderId="0" xfId="26" applyFont="1"/>
    <xf numFmtId="0" fontId="5" fillId="0" borderId="68" xfId="26" applyFont="1" applyFill="1" applyBorder="1" applyAlignment="1">
      <alignment horizontal="left" vertical="center" wrapText="1"/>
    </xf>
    <xf numFmtId="3" fontId="31" fillId="6" borderId="8" xfId="27" applyNumberFormat="1" applyFont="1" applyFill="1" applyBorder="1" applyAlignment="1">
      <alignment horizontal="center" vertical="center"/>
    </xf>
    <xf numFmtId="9" fontId="31" fillId="6" borderId="8" xfId="26" applyNumberFormat="1" applyFont="1" applyFill="1" applyBorder="1" applyAlignment="1">
      <alignment horizontal="center" vertical="center"/>
    </xf>
    <xf numFmtId="9" fontId="31" fillId="6" borderId="66" xfId="26" applyNumberFormat="1" applyFont="1" applyFill="1" applyBorder="1" applyAlignment="1">
      <alignment horizontal="center" vertical="center"/>
    </xf>
    <xf numFmtId="0" fontId="26" fillId="4" borderId="68" xfId="26" applyFont="1" applyFill="1" applyBorder="1" applyAlignment="1">
      <alignment horizontal="left" vertical="center" wrapText="1"/>
    </xf>
    <xf numFmtId="0" fontId="7" fillId="3" borderId="68" xfId="26" applyFont="1" applyFill="1" applyBorder="1" applyAlignment="1">
      <alignment horizontal="left" vertical="center" wrapText="1"/>
    </xf>
    <xf numFmtId="0" fontId="7" fillId="3" borderId="69" xfId="26" applyFont="1" applyFill="1" applyBorder="1" applyAlignment="1">
      <alignment horizontal="left" vertical="center" wrapText="1"/>
    </xf>
    <xf numFmtId="0" fontId="9" fillId="3" borderId="74" xfId="26" applyFont="1" applyFill="1" applyBorder="1" applyAlignment="1">
      <alignment horizontal="center" vertical="center" wrapText="1"/>
    </xf>
    <xf numFmtId="0" fontId="9" fillId="3" borderId="19" xfId="26" applyFont="1" applyFill="1" applyBorder="1" applyAlignment="1">
      <alignment horizontal="center" vertical="center" wrapText="1"/>
    </xf>
    <xf numFmtId="0" fontId="9" fillId="3" borderId="8" xfId="26" applyFont="1" applyFill="1" applyBorder="1" applyAlignment="1">
      <alignment horizontal="center" vertical="center" wrapText="1"/>
    </xf>
    <xf numFmtId="0" fontId="9" fillId="3" borderId="66" xfId="26" applyFont="1" applyFill="1" applyBorder="1" applyAlignment="1">
      <alignment horizontal="center" vertical="center" wrapText="1"/>
    </xf>
    <xf numFmtId="3" fontId="5" fillId="3" borderId="75" xfId="26" applyNumberFormat="1" applyFont="1" applyFill="1" applyBorder="1" applyAlignment="1">
      <alignment horizontal="center" vertical="center" wrapText="1"/>
    </xf>
    <xf numFmtId="3" fontId="5" fillId="3" borderId="76" xfId="26" applyNumberFormat="1" applyFont="1" applyFill="1" applyBorder="1" applyAlignment="1">
      <alignment horizontal="center" vertical="center" wrapText="1"/>
    </xf>
    <xf numFmtId="0" fontId="7" fillId="3" borderId="29" xfId="26" applyFont="1" applyFill="1" applyBorder="1" applyAlignment="1">
      <alignment horizontal="left" vertical="center" wrapText="1"/>
    </xf>
    <xf numFmtId="3" fontId="5" fillId="3" borderId="46" xfId="26" applyNumberFormat="1" applyFont="1" applyFill="1" applyBorder="1" applyAlignment="1">
      <alignment horizontal="center" vertical="center" wrapText="1"/>
    </xf>
    <xf numFmtId="3" fontId="5" fillId="3" borderId="47" xfId="26" applyNumberFormat="1" applyFont="1" applyFill="1" applyBorder="1" applyAlignment="1">
      <alignment horizontal="center" vertical="center" wrapText="1"/>
    </xf>
    <xf numFmtId="0" fontId="7" fillId="3" borderId="57" xfId="26" applyFont="1" applyFill="1" applyBorder="1" applyAlignment="1">
      <alignment horizontal="left" vertical="center" wrapText="1"/>
    </xf>
    <xf numFmtId="3" fontId="5" fillId="3" borderId="58" xfId="26" applyNumberFormat="1" applyFont="1" applyFill="1" applyBorder="1" applyAlignment="1">
      <alignment horizontal="center" vertical="center" wrapText="1"/>
    </xf>
    <xf numFmtId="3" fontId="5" fillId="3" borderId="59" xfId="26" applyNumberFormat="1" applyFont="1" applyFill="1" applyBorder="1" applyAlignment="1">
      <alignment horizontal="center" vertical="center" wrapText="1"/>
    </xf>
    <xf numFmtId="0" fontId="7" fillId="3" borderId="77" xfId="26" applyFont="1" applyFill="1" applyBorder="1" applyAlignment="1">
      <alignment horizontal="left" vertical="center" wrapText="1"/>
    </xf>
    <xf numFmtId="0" fontId="5" fillId="3" borderId="78" xfId="26" applyFont="1" applyFill="1" applyBorder="1" applyAlignment="1">
      <alignment horizontal="center" vertical="center" wrapText="1"/>
    </xf>
    <xf numFmtId="167" fontId="5" fillId="3" borderId="79" xfId="26" applyNumberFormat="1" applyFont="1" applyFill="1" applyBorder="1" applyAlignment="1">
      <alignment horizontal="center" vertical="center"/>
    </xf>
    <xf numFmtId="167" fontId="5" fillId="3" borderId="80" xfId="26" applyNumberFormat="1" applyFont="1" applyFill="1" applyBorder="1" applyAlignment="1">
      <alignment horizontal="center" vertical="center"/>
    </xf>
    <xf numFmtId="3" fontId="1" fillId="0" borderId="0" xfId="26" applyNumberFormat="1"/>
    <xf numFmtId="0" fontId="7" fillId="3" borderId="81" xfId="26" applyFont="1" applyFill="1" applyBorder="1" applyAlignment="1">
      <alignment horizontal="left" vertical="center" wrapText="1"/>
    </xf>
    <xf numFmtId="0" fontId="5" fillId="3" borderId="82" xfId="26" applyFont="1" applyFill="1" applyBorder="1" applyAlignment="1">
      <alignment horizontal="center" vertical="center" wrapText="1"/>
    </xf>
    <xf numFmtId="167" fontId="5" fillId="3" borderId="83" xfId="26" applyNumberFormat="1" applyFont="1" applyFill="1" applyBorder="1" applyAlignment="1">
      <alignment horizontal="center" vertical="center"/>
    </xf>
    <xf numFmtId="167" fontId="5" fillId="3" borderId="84" xfId="26" applyNumberFormat="1" applyFont="1" applyFill="1" applyBorder="1" applyAlignment="1">
      <alignment horizontal="center" vertical="center"/>
    </xf>
    <xf numFmtId="0" fontId="7" fillId="3" borderId="85" xfId="26" applyFont="1" applyFill="1" applyBorder="1" applyAlignment="1">
      <alignment horizontal="left" vertical="center" wrapText="1"/>
    </xf>
    <xf numFmtId="0" fontId="5" fillId="3" borderId="86" xfId="26" applyFont="1" applyFill="1" applyBorder="1" applyAlignment="1">
      <alignment horizontal="center" vertical="center" wrapText="1"/>
    </xf>
    <xf numFmtId="167" fontId="5" fillId="3" borderId="87" xfId="26" applyNumberFormat="1" applyFont="1" applyFill="1" applyBorder="1" applyAlignment="1">
      <alignment horizontal="center" vertical="center"/>
    </xf>
    <xf numFmtId="167" fontId="5" fillId="3" borderId="88" xfId="26" applyNumberFormat="1" applyFont="1" applyFill="1" applyBorder="1" applyAlignment="1">
      <alignment horizontal="center" vertical="center"/>
    </xf>
    <xf numFmtId="0" fontId="6" fillId="0" borderId="68" xfId="26" applyFont="1" applyBorder="1" applyAlignment="1">
      <alignment horizontal="left" vertical="center" wrapText="1" indent="1"/>
    </xf>
    <xf numFmtId="3" fontId="5" fillId="0" borderId="8" xfId="26" applyNumberFormat="1" applyFont="1" applyFill="1" applyBorder="1" applyAlignment="1">
      <alignment horizontal="center" vertical="center"/>
    </xf>
    <xf numFmtId="3" fontId="5" fillId="0" borderId="66" xfId="26" applyNumberFormat="1" applyFont="1" applyFill="1" applyBorder="1" applyAlignment="1">
      <alignment horizontal="center" vertical="center"/>
    </xf>
    <xf numFmtId="0" fontId="11" fillId="0" borderId="68" xfId="26" applyFont="1" applyBorder="1" applyAlignment="1">
      <alignment horizontal="left" vertical="center" wrapText="1" indent="1"/>
    </xf>
    <xf numFmtId="4" fontId="44" fillId="0" borderId="8" xfId="26" applyNumberFormat="1" applyFont="1" applyFill="1" applyBorder="1" applyAlignment="1">
      <alignment horizontal="center" vertical="center"/>
    </xf>
    <xf numFmtId="4" fontId="5" fillId="0" borderId="8" xfId="26" applyNumberFormat="1" applyFont="1" applyFill="1" applyBorder="1" applyAlignment="1">
      <alignment horizontal="center" vertical="center"/>
    </xf>
    <xf numFmtId="4" fontId="44" fillId="0" borderId="8" xfId="27" applyNumberFormat="1" applyFont="1" applyFill="1" applyBorder="1" applyAlignment="1">
      <alignment horizontal="center" vertical="center"/>
    </xf>
    <xf numFmtId="4" fontId="44" fillId="0" borderId="66" xfId="27" applyNumberFormat="1" applyFont="1" applyFill="1" applyBorder="1" applyAlignment="1">
      <alignment horizontal="center" vertical="center"/>
    </xf>
    <xf numFmtId="4" fontId="44" fillId="0" borderId="66" xfId="26" applyNumberFormat="1" applyFont="1" applyFill="1" applyBorder="1" applyAlignment="1">
      <alignment horizontal="center" vertical="center"/>
    </xf>
    <xf numFmtId="3" fontId="44" fillId="0" borderId="8" xfId="26" applyNumberFormat="1" applyFont="1" applyFill="1" applyBorder="1" applyAlignment="1">
      <alignment horizontal="center" vertical="center"/>
    </xf>
    <xf numFmtId="3" fontId="44" fillId="0" borderId="66" xfId="26" applyNumberFormat="1" applyFont="1" applyFill="1" applyBorder="1" applyAlignment="1">
      <alignment horizontal="center" vertical="center"/>
    </xf>
    <xf numFmtId="0" fontId="40" fillId="0" borderId="0" xfId="26" applyFont="1" applyAlignment="1">
      <alignment wrapText="1"/>
    </xf>
    <xf numFmtId="167" fontId="0" fillId="0" borderId="0" xfId="27" applyNumberFormat="1" applyFont="1"/>
    <xf numFmtId="0" fontId="13" fillId="0" borderId="67" xfId="26" applyFont="1" applyBorder="1" applyAlignment="1">
      <alignment horizontal="left" vertical="center" wrapText="1" indent="1"/>
    </xf>
    <xf numFmtId="0" fontId="14" fillId="2" borderId="91" xfId="26" applyFont="1" applyFill="1" applyBorder="1" applyAlignment="1">
      <alignment vertical="center" wrapText="1"/>
    </xf>
    <xf numFmtId="3" fontId="4" fillId="2" borderId="8" xfId="26" applyNumberFormat="1" applyFont="1" applyFill="1" applyBorder="1" applyAlignment="1">
      <alignment horizontal="center" vertical="center"/>
    </xf>
    <xf numFmtId="3" fontId="4" fillId="2" borderId="66" xfId="26" applyNumberFormat="1" applyFont="1" applyFill="1" applyBorder="1" applyAlignment="1">
      <alignment horizontal="center" vertical="center"/>
    </xf>
    <xf numFmtId="0" fontId="26" fillId="4" borderId="68" xfId="26" applyFont="1" applyFill="1" applyBorder="1" applyAlignment="1">
      <alignment vertical="center" wrapText="1"/>
    </xf>
    <xf numFmtId="0" fontId="5" fillId="0" borderId="7" xfId="26" applyFont="1" applyFill="1" applyBorder="1" applyAlignment="1">
      <alignment horizontal="center" vertical="center" wrapText="1"/>
    </xf>
    <xf numFmtId="0" fontId="5" fillId="0" borderId="95" xfId="26" applyFont="1" applyFill="1" applyBorder="1" applyAlignment="1">
      <alignment horizontal="center" vertical="center" wrapText="1"/>
    </xf>
    <xf numFmtId="3" fontId="5" fillId="3" borderId="7" xfId="26" applyNumberFormat="1" applyFont="1" applyFill="1" applyBorder="1" applyAlignment="1">
      <alignment horizontal="center" vertical="center" wrapText="1"/>
    </xf>
    <xf numFmtId="3" fontId="5" fillId="3" borderId="95" xfId="26" applyNumberFormat="1" applyFont="1" applyFill="1" applyBorder="1" applyAlignment="1">
      <alignment horizontal="center" vertical="center" wrapText="1"/>
    </xf>
    <xf numFmtId="0" fontId="5" fillId="3" borderId="7" xfId="26" applyFont="1" applyFill="1" applyBorder="1" applyAlignment="1">
      <alignment horizontal="center" vertical="center" wrapText="1"/>
    </xf>
    <xf numFmtId="167" fontId="5" fillId="3" borderId="8" xfId="26" applyNumberFormat="1" applyFont="1" applyFill="1" applyBorder="1" applyAlignment="1">
      <alignment horizontal="center" vertical="center"/>
    </xf>
    <xf numFmtId="167" fontId="5" fillId="3" borderId="66" xfId="26" applyNumberFormat="1" applyFont="1" applyFill="1" applyBorder="1" applyAlignment="1">
      <alignment horizontal="center" vertical="center"/>
    </xf>
    <xf numFmtId="0" fontId="9" fillId="3" borderId="97" xfId="26" applyFont="1" applyFill="1" applyBorder="1" applyAlignment="1">
      <alignment horizontal="center" vertical="center" wrapText="1"/>
    </xf>
    <xf numFmtId="0" fontId="9" fillId="3" borderId="24" xfId="26" applyFont="1" applyFill="1" applyBorder="1" applyAlignment="1">
      <alignment horizontal="center" vertical="center" wrapText="1"/>
    </xf>
    <xf numFmtId="0" fontId="6" fillId="0" borderId="69" xfId="26" applyFont="1" applyBorder="1" applyAlignment="1">
      <alignment horizontal="left" vertical="center" wrapText="1" indent="1"/>
    </xf>
    <xf numFmtId="3" fontId="5" fillId="0" borderId="97" xfId="26" applyNumberFormat="1" applyFont="1" applyBorder="1" applyAlignment="1">
      <alignment horizontal="center" vertical="center"/>
    </xf>
    <xf numFmtId="3" fontId="5" fillId="0" borderId="24" xfId="26" applyNumberFormat="1" applyFont="1" applyBorder="1" applyAlignment="1">
      <alignment horizontal="center" vertical="center"/>
    </xf>
    <xf numFmtId="0" fontId="11" fillId="0" borderId="98" xfId="26" applyFont="1" applyBorder="1" applyAlignment="1">
      <alignment horizontal="left" vertical="center" wrapText="1" indent="1"/>
    </xf>
    <xf numFmtId="3" fontId="44" fillId="0" borderId="99" xfId="26" applyNumberFormat="1" applyFont="1" applyBorder="1" applyAlignment="1">
      <alignment horizontal="center" vertical="center"/>
    </xf>
    <xf numFmtId="167" fontId="44" fillId="0" borderId="99" xfId="26" applyNumberFormat="1" applyFont="1" applyBorder="1" applyAlignment="1">
      <alignment horizontal="center" vertical="center"/>
    </xf>
    <xf numFmtId="167" fontId="44" fillId="0" borderId="100" xfId="26" applyNumberFormat="1" applyFont="1" applyBorder="1" applyAlignment="1">
      <alignment horizontal="center" vertical="center"/>
    </xf>
    <xf numFmtId="0" fontId="11" fillId="0" borderId="91" xfId="26" applyFont="1" applyBorder="1" applyAlignment="1">
      <alignment horizontal="left" vertical="center" wrapText="1" indent="1"/>
    </xf>
    <xf numFmtId="3" fontId="44" fillId="0" borderId="101" xfId="26" applyNumberFormat="1" applyFont="1" applyBorder="1" applyAlignment="1">
      <alignment horizontal="center" vertical="center"/>
    </xf>
    <xf numFmtId="167" fontId="44" fillId="0" borderId="101" xfId="26" applyNumberFormat="1" applyFont="1" applyBorder="1" applyAlignment="1">
      <alignment horizontal="center" vertical="center"/>
    </xf>
    <xf numFmtId="167" fontId="44" fillId="0" borderId="102" xfId="26" applyNumberFormat="1" applyFont="1" applyBorder="1" applyAlignment="1">
      <alignment horizontal="center" vertical="center"/>
    </xf>
    <xf numFmtId="0" fontId="6" fillId="0" borderId="77" xfId="26" applyFont="1" applyBorder="1" applyAlignment="1">
      <alignment horizontal="left" vertical="center" wrapText="1" indent="1"/>
    </xf>
    <xf numFmtId="3" fontId="5" fillId="0" borderId="79" xfId="26" applyNumberFormat="1" applyFont="1" applyBorder="1" applyAlignment="1">
      <alignment horizontal="center" vertical="center"/>
    </xf>
    <xf numFmtId="3" fontId="5" fillId="0" borderId="80" xfId="26" applyNumberFormat="1" applyFont="1" applyBorder="1" applyAlignment="1">
      <alignment horizontal="center" vertical="center"/>
    </xf>
    <xf numFmtId="3" fontId="5" fillId="0" borderId="101" xfId="26" applyNumberFormat="1" applyFont="1" applyBorder="1" applyAlignment="1">
      <alignment horizontal="center" vertical="center"/>
    </xf>
    <xf numFmtId="3" fontId="5" fillId="0" borderId="102" xfId="26" applyNumberFormat="1" applyFont="1" applyBorder="1" applyAlignment="1">
      <alignment horizontal="center" vertical="center"/>
    </xf>
    <xf numFmtId="3" fontId="44" fillId="0" borderId="8" xfId="26" applyNumberFormat="1" applyFont="1" applyBorder="1" applyAlignment="1">
      <alignment horizontal="center" vertical="center"/>
    </xf>
    <xf numFmtId="3" fontId="5" fillId="0" borderId="8" xfId="26" applyNumberFormat="1" applyFont="1" applyBorder="1" applyAlignment="1">
      <alignment horizontal="center" vertical="center"/>
    </xf>
    <xf numFmtId="3" fontId="5" fillId="0" borderId="66" xfId="26" applyNumberFormat="1" applyFont="1" applyBorder="1" applyAlignment="1">
      <alignment horizontal="center" vertical="center"/>
    </xf>
    <xf numFmtId="4" fontId="44" fillId="0" borderId="8" xfId="26" applyNumberFormat="1" applyFont="1" applyBorder="1" applyAlignment="1">
      <alignment horizontal="center" vertical="center"/>
    </xf>
    <xf numFmtId="4" fontId="44" fillId="0" borderId="66" xfId="26" applyNumberFormat="1" applyFont="1" applyBorder="1" applyAlignment="1">
      <alignment horizontal="center" vertical="center"/>
    </xf>
    <xf numFmtId="0" fontId="14" fillId="0" borderId="103" xfId="26" applyFont="1" applyBorder="1" applyAlignment="1">
      <alignment horizontal="left" vertical="center" wrapText="1" indent="1"/>
    </xf>
    <xf numFmtId="3" fontId="44" fillId="0" borderId="66" xfId="26" applyNumberFormat="1" applyFont="1" applyBorder="1" applyAlignment="1">
      <alignment horizontal="center" vertical="center"/>
    </xf>
    <xf numFmtId="0" fontId="14" fillId="2" borderId="68" xfId="26" applyFont="1" applyFill="1" applyBorder="1" applyAlignment="1">
      <alignment vertical="center" wrapText="1"/>
    </xf>
    <xf numFmtId="0" fontId="7" fillId="4" borderId="68" xfId="26" applyFont="1" applyFill="1" applyBorder="1" applyAlignment="1">
      <alignment vertical="center" wrapText="1"/>
    </xf>
    <xf numFmtId="0" fontId="9" fillId="3" borderId="6" xfId="26" applyFont="1" applyFill="1" applyBorder="1" applyAlignment="1">
      <alignment horizontal="center" vertical="center" wrapText="1"/>
    </xf>
    <xf numFmtId="0" fontId="9" fillId="3" borderId="21" xfId="26" applyFont="1" applyFill="1" applyBorder="1" applyAlignment="1">
      <alignment horizontal="center" vertical="center" wrapText="1"/>
    </xf>
    <xf numFmtId="3" fontId="7" fillId="0" borderId="7" xfId="26" applyNumberFormat="1" applyFont="1" applyFill="1" applyBorder="1" applyAlignment="1">
      <alignment horizontal="center" vertical="center" wrapText="1"/>
    </xf>
    <xf numFmtId="3" fontId="7" fillId="0" borderId="95" xfId="26" applyNumberFormat="1" applyFont="1" applyFill="1" applyBorder="1" applyAlignment="1">
      <alignment horizontal="center" vertical="center" wrapText="1"/>
    </xf>
    <xf numFmtId="3" fontId="7" fillId="3" borderId="7" xfId="26" applyNumberFormat="1" applyFont="1" applyFill="1" applyBorder="1" applyAlignment="1">
      <alignment horizontal="center" vertical="center" wrapText="1"/>
    </xf>
    <xf numFmtId="3" fontId="7" fillId="3" borderId="95" xfId="26" applyNumberFormat="1" applyFont="1" applyFill="1" applyBorder="1" applyAlignment="1">
      <alignment horizontal="center" vertical="center" wrapText="1"/>
    </xf>
    <xf numFmtId="0" fontId="7" fillId="3" borderId="7" xfId="26" applyFont="1" applyFill="1" applyBorder="1" applyAlignment="1">
      <alignment horizontal="center" vertical="center" wrapText="1"/>
    </xf>
    <xf numFmtId="167" fontId="7" fillId="3" borderId="8" xfId="26" applyNumberFormat="1" applyFont="1" applyFill="1" applyBorder="1" applyAlignment="1">
      <alignment horizontal="center" vertical="center"/>
    </xf>
    <xf numFmtId="167" fontId="7" fillId="3" borderId="66" xfId="26" applyNumberFormat="1" applyFont="1" applyFill="1" applyBorder="1" applyAlignment="1">
      <alignment horizontal="center" vertical="center"/>
    </xf>
    <xf numFmtId="3" fontId="7" fillId="0" borderId="8" xfId="26" applyNumberFormat="1" applyFont="1" applyBorder="1" applyAlignment="1">
      <alignment horizontal="center" vertical="center"/>
    </xf>
    <xf numFmtId="3" fontId="7" fillId="0" borderId="66" xfId="26" applyNumberFormat="1" applyFont="1" applyBorder="1" applyAlignment="1">
      <alignment horizontal="center" vertical="center"/>
    </xf>
    <xf numFmtId="3" fontId="12" fillId="0" borderId="8" xfId="26" applyNumberFormat="1" applyFont="1" applyBorder="1" applyAlignment="1">
      <alignment horizontal="center" vertical="center"/>
    </xf>
    <xf numFmtId="167" fontId="12" fillId="0" borderId="8" xfId="26" applyNumberFormat="1" applyFont="1" applyBorder="1" applyAlignment="1">
      <alignment horizontal="center" vertical="center"/>
    </xf>
    <xf numFmtId="167" fontId="12" fillId="0" borderId="66" xfId="26" applyNumberFormat="1" applyFont="1" applyBorder="1" applyAlignment="1">
      <alignment horizontal="center" vertical="center"/>
    </xf>
    <xf numFmtId="3" fontId="12" fillId="0" borderId="8" xfId="26" applyNumberFormat="1" applyFont="1" applyFill="1" applyBorder="1" applyAlignment="1">
      <alignment horizontal="center" vertical="center"/>
    </xf>
    <xf numFmtId="3" fontId="7" fillId="0" borderId="8" xfId="26" applyNumberFormat="1" applyFont="1" applyFill="1" applyBorder="1" applyAlignment="1">
      <alignment horizontal="center" vertical="center"/>
    </xf>
    <xf numFmtId="3" fontId="7" fillId="0" borderId="66" xfId="26" applyNumberFormat="1" applyFont="1" applyFill="1" applyBorder="1" applyAlignment="1">
      <alignment horizontal="center" vertical="center"/>
    </xf>
    <xf numFmtId="0" fontId="14" fillId="0" borderId="104" xfId="26" applyFont="1" applyBorder="1" applyAlignment="1">
      <alignment horizontal="left" vertical="center" wrapText="1" indent="1"/>
    </xf>
    <xf numFmtId="3" fontId="12" fillId="0" borderId="66" xfId="26" applyNumberFormat="1" applyFont="1" applyBorder="1" applyAlignment="1">
      <alignment horizontal="center" vertical="center"/>
    </xf>
    <xf numFmtId="3" fontId="9" fillId="2" borderId="8" xfId="26" applyNumberFormat="1" applyFont="1" applyFill="1" applyBorder="1" applyAlignment="1">
      <alignment horizontal="center" vertical="center"/>
    </xf>
    <xf numFmtId="3" fontId="9" fillId="2" borderId="66" xfId="26" applyNumberFormat="1" applyFont="1" applyFill="1" applyBorder="1" applyAlignment="1">
      <alignment horizontal="center" vertical="center"/>
    </xf>
    <xf numFmtId="0" fontId="10" fillId="4" borderId="60" xfId="26" applyFont="1" applyFill="1" applyBorder="1" applyAlignment="1">
      <alignment horizontal="left" vertical="center" wrapText="1"/>
    </xf>
    <xf numFmtId="0" fontId="23" fillId="4" borderId="2" xfId="26" applyFont="1" applyFill="1" applyBorder="1" applyAlignment="1">
      <alignment vertical="center" wrapText="1"/>
    </xf>
    <xf numFmtId="0" fontId="10" fillId="4" borderId="1" xfId="26" applyFont="1" applyFill="1" applyBorder="1" applyAlignment="1">
      <alignment vertical="center" wrapText="1"/>
    </xf>
    <xf numFmtId="0" fontId="5" fillId="3" borderId="95" xfId="26" applyFont="1" applyFill="1" applyBorder="1" applyAlignment="1">
      <alignment horizontal="center" vertical="center" wrapText="1"/>
    </xf>
    <xf numFmtId="3" fontId="7" fillId="0" borderId="101" xfId="26" applyNumberFormat="1" applyFont="1" applyBorder="1" applyAlignment="1">
      <alignment horizontal="center" vertical="center"/>
    </xf>
    <xf numFmtId="3" fontId="7" fillId="0" borderId="102" xfId="26" applyNumberFormat="1" applyFont="1" applyBorder="1" applyAlignment="1">
      <alignment horizontal="center" vertical="center"/>
    </xf>
    <xf numFmtId="0" fontId="11" fillId="0" borderId="69" xfId="26" applyFont="1" applyBorder="1" applyAlignment="1">
      <alignment horizontal="left" vertical="center" wrapText="1" indent="1"/>
    </xf>
    <xf numFmtId="3" fontId="7" fillId="0" borderId="97" xfId="26" applyNumberFormat="1" applyFont="1" applyBorder="1" applyAlignment="1">
      <alignment horizontal="center" vertical="center"/>
    </xf>
    <xf numFmtId="3" fontId="7" fillId="0" borderId="24" xfId="26" applyNumberFormat="1" applyFont="1" applyBorder="1" applyAlignment="1">
      <alignment horizontal="center" vertical="center"/>
    </xf>
    <xf numFmtId="0" fontId="11" fillId="0" borderId="29" xfId="26" applyFont="1" applyBorder="1" applyAlignment="1">
      <alignment horizontal="left" vertical="center" wrapText="1" indent="1"/>
    </xf>
    <xf numFmtId="3" fontId="7" fillId="0" borderId="105" xfId="26" applyNumberFormat="1" applyFont="1" applyBorder="1" applyAlignment="1">
      <alignment horizontal="center" vertical="center"/>
    </xf>
    <xf numFmtId="3" fontId="7" fillId="0" borderId="31" xfId="26" applyNumberFormat="1" applyFont="1" applyBorder="1" applyAlignment="1">
      <alignment horizontal="center" vertical="center"/>
    </xf>
    <xf numFmtId="0" fontId="6" fillId="0" borderId="57" xfId="26" applyFont="1" applyBorder="1" applyAlignment="1">
      <alignment horizontal="left" vertical="center" wrapText="1" indent="1"/>
    </xf>
    <xf numFmtId="3" fontId="5" fillId="0" borderId="106" xfId="26" applyNumberFormat="1" applyFont="1" applyBorder="1" applyAlignment="1">
      <alignment horizontal="center" vertical="center"/>
    </xf>
    <xf numFmtId="3" fontId="5" fillId="0" borderId="107" xfId="26" applyNumberFormat="1" applyFont="1" applyBorder="1" applyAlignment="1">
      <alignment horizontal="center" vertical="center"/>
    </xf>
    <xf numFmtId="0" fontId="11" fillId="0" borderId="77" xfId="26" applyFont="1" applyBorder="1" applyAlignment="1">
      <alignment horizontal="left" vertical="center" wrapText="1" indent="1"/>
    </xf>
    <xf numFmtId="3" fontId="12" fillId="0" borderId="79" xfId="26" applyNumberFormat="1" applyFont="1" applyBorder="1" applyAlignment="1">
      <alignment horizontal="center" vertical="center"/>
    </xf>
    <xf numFmtId="3" fontId="12" fillId="0" borderId="80" xfId="26" applyNumberFormat="1" applyFont="1" applyBorder="1" applyAlignment="1">
      <alignment horizontal="center" vertical="center"/>
    </xf>
    <xf numFmtId="3" fontId="12" fillId="0" borderId="101" xfId="26" applyNumberFormat="1" applyFont="1" applyBorder="1" applyAlignment="1">
      <alignment horizontal="center" vertical="center"/>
    </xf>
    <xf numFmtId="3" fontId="12" fillId="0" borderId="102" xfId="26" applyNumberFormat="1" applyFont="1" applyBorder="1" applyAlignment="1">
      <alignment horizontal="center" vertical="center"/>
    </xf>
    <xf numFmtId="0" fontId="13" fillId="0" borderId="104" xfId="26" applyFont="1" applyBorder="1" applyAlignment="1">
      <alignment horizontal="left" vertical="center" wrapText="1" indent="1"/>
    </xf>
    <xf numFmtId="0" fontId="13" fillId="0" borderId="108" xfId="26" applyFont="1" applyBorder="1" applyAlignment="1">
      <alignment horizontal="left" vertical="center" wrapText="1" indent="1"/>
    </xf>
    <xf numFmtId="3" fontId="44" fillId="0" borderId="97" xfId="26" applyNumberFormat="1" applyFont="1" applyBorder="1" applyAlignment="1">
      <alignment horizontal="center" vertical="center"/>
    </xf>
    <xf numFmtId="3" fontId="44" fillId="0" borderId="24" xfId="26" applyNumberFormat="1" applyFont="1" applyBorder="1" applyAlignment="1">
      <alignment horizontal="center" vertical="center"/>
    </xf>
    <xf numFmtId="0" fontId="10" fillId="4" borderId="57" xfId="26" applyFont="1" applyFill="1" applyBorder="1" applyAlignment="1">
      <alignment horizontal="left" vertical="center" wrapText="1"/>
    </xf>
    <xf numFmtId="0" fontId="13" fillId="0" borderId="103" xfId="26" applyFont="1" applyBorder="1" applyAlignment="1">
      <alignment horizontal="left" vertical="center" wrapText="1" indent="1"/>
    </xf>
    <xf numFmtId="3" fontId="12" fillId="0" borderId="97" xfId="26" applyNumberFormat="1" applyFont="1" applyBorder="1" applyAlignment="1">
      <alignment horizontal="center" vertical="center"/>
    </xf>
    <xf numFmtId="3" fontId="12" fillId="0" borderId="24" xfId="26" applyNumberFormat="1" applyFont="1" applyBorder="1" applyAlignment="1">
      <alignment horizontal="center" vertical="center"/>
    </xf>
    <xf numFmtId="0" fontId="11" fillId="0" borderId="57" xfId="26" applyFont="1" applyBorder="1" applyAlignment="1">
      <alignment horizontal="left" vertical="center" wrapText="1" indent="1"/>
    </xf>
    <xf numFmtId="3" fontId="12" fillId="0" borderId="106" xfId="26" applyNumberFormat="1" applyFont="1" applyBorder="1" applyAlignment="1">
      <alignment horizontal="center" vertical="center"/>
    </xf>
    <xf numFmtId="3" fontId="12" fillId="0" borderId="107" xfId="26" applyNumberFormat="1" applyFont="1" applyBorder="1" applyAlignment="1">
      <alignment horizontal="center" vertical="center"/>
    </xf>
    <xf numFmtId="0" fontId="10" fillId="4" borderId="68" xfId="26" applyFont="1" applyFill="1" applyBorder="1" applyAlignment="1">
      <alignment horizontal="left" vertical="center" wrapText="1"/>
    </xf>
    <xf numFmtId="0" fontId="30" fillId="4" borderId="7" xfId="26" applyFont="1" applyFill="1" applyBorder="1" applyAlignment="1">
      <alignment horizontal="left" vertical="center" wrapText="1"/>
    </xf>
    <xf numFmtId="9" fontId="10" fillId="4" borderId="1" xfId="26" applyNumberFormat="1" applyFont="1" applyFill="1" applyBorder="1" applyAlignment="1">
      <alignment horizontal="center" vertical="center" wrapText="1"/>
    </xf>
    <xf numFmtId="0" fontId="10" fillId="4" borderId="68" xfId="26" applyFont="1" applyFill="1" applyBorder="1" applyAlignment="1">
      <alignment horizontal="left" vertical="center"/>
    </xf>
    <xf numFmtId="4" fontId="5" fillId="0" borderId="8" xfId="26" applyNumberFormat="1" applyFont="1" applyBorder="1" applyAlignment="1">
      <alignment horizontal="center" vertical="center"/>
    </xf>
    <xf numFmtId="4" fontId="5" fillId="0" borderId="66" xfId="26" applyNumberFormat="1" applyFont="1" applyBorder="1" applyAlignment="1">
      <alignment horizontal="center" vertical="center"/>
    </xf>
    <xf numFmtId="3" fontId="44" fillId="0" borderId="106" xfId="26" applyNumberFormat="1" applyFont="1" applyBorder="1" applyAlignment="1">
      <alignment horizontal="center" vertical="center"/>
    </xf>
    <xf numFmtId="0" fontId="10" fillId="4" borderId="7" xfId="26" applyFont="1" applyFill="1" applyBorder="1" applyAlignment="1">
      <alignment horizontal="left" vertical="center" wrapText="1"/>
    </xf>
    <xf numFmtId="0" fontId="13" fillId="0" borderId="111" xfId="26" applyFont="1" applyBorder="1" applyAlignment="1">
      <alignment horizontal="left" vertical="center" wrapText="1" indent="1"/>
    </xf>
    <xf numFmtId="0" fontId="7" fillId="3" borderId="7" xfId="26" applyFont="1" applyFill="1" applyBorder="1" applyAlignment="1">
      <alignment horizontal="left" vertical="center" wrapText="1"/>
    </xf>
    <xf numFmtId="0" fontId="7" fillId="3" borderId="95" xfId="26" applyFont="1" applyFill="1" applyBorder="1" applyAlignment="1">
      <alignment horizontal="left" vertical="center" wrapText="1"/>
    </xf>
    <xf numFmtId="0" fontId="7" fillId="4" borderId="2" xfId="26" applyFont="1" applyFill="1" applyBorder="1" applyAlignment="1">
      <alignment vertical="center"/>
    </xf>
    <xf numFmtId="0" fontId="7" fillId="4" borderId="3" xfId="26" applyFont="1" applyFill="1" applyBorder="1" applyAlignment="1">
      <alignment vertical="center"/>
    </xf>
    <xf numFmtId="0" fontId="7" fillId="4" borderId="61" xfId="26" applyFont="1" applyFill="1" applyBorder="1" applyAlignment="1">
      <alignment vertical="center"/>
    </xf>
    <xf numFmtId="3" fontId="12" fillId="0" borderId="6" xfId="26" applyNumberFormat="1" applyFont="1" applyBorder="1" applyAlignment="1">
      <alignment horizontal="center" vertical="center"/>
    </xf>
    <xf numFmtId="3" fontId="12" fillId="0" borderId="21" xfId="26" applyNumberFormat="1" applyFont="1" applyBorder="1" applyAlignment="1">
      <alignment horizontal="center" vertical="center"/>
    </xf>
    <xf numFmtId="0" fontId="14" fillId="5" borderId="57" xfId="26" applyFont="1" applyFill="1" applyBorder="1" applyAlignment="1">
      <alignment vertical="center" wrapText="1"/>
    </xf>
    <xf numFmtId="3" fontId="9" fillId="5" borderId="106" xfId="26" applyNumberFormat="1" applyFont="1" applyFill="1" applyBorder="1" applyAlignment="1">
      <alignment horizontal="center" vertical="center"/>
    </xf>
    <xf numFmtId="3" fontId="9" fillId="5" borderId="107" xfId="26" applyNumberFormat="1" applyFont="1" applyFill="1" applyBorder="1" applyAlignment="1">
      <alignment horizontal="center" vertical="center"/>
    </xf>
    <xf numFmtId="3" fontId="9" fillId="4" borderId="8" xfId="26" applyNumberFormat="1" applyFont="1" applyFill="1" applyBorder="1" applyAlignment="1">
      <alignment horizontal="center" vertical="center"/>
    </xf>
    <xf numFmtId="3" fontId="9" fillId="4" borderId="66" xfId="26" applyNumberFormat="1" applyFont="1" applyFill="1" applyBorder="1" applyAlignment="1">
      <alignment horizontal="center" vertical="center"/>
    </xf>
    <xf numFmtId="3" fontId="9" fillId="0" borderId="8" xfId="26" applyNumberFormat="1" applyFont="1" applyBorder="1" applyAlignment="1">
      <alignment horizontal="center" vertical="center"/>
    </xf>
    <xf numFmtId="3" fontId="9" fillId="0" borderId="66" xfId="26" applyNumberFormat="1" applyFont="1" applyBorder="1" applyAlignment="1">
      <alignment horizontal="center" vertical="center"/>
    </xf>
    <xf numFmtId="0" fontId="14" fillId="2" borderId="77" xfId="26" applyFont="1" applyFill="1" applyBorder="1" applyAlignment="1">
      <alignment vertical="center" wrapText="1"/>
    </xf>
    <xf numFmtId="3" fontId="9" fillId="2" borderId="79" xfId="26" applyNumberFormat="1" applyFont="1" applyFill="1" applyBorder="1" applyAlignment="1">
      <alignment horizontal="center" vertical="center"/>
    </xf>
    <xf numFmtId="3" fontId="9" fillId="2" borderId="80" xfId="26" applyNumberFormat="1" applyFont="1" applyFill="1" applyBorder="1" applyAlignment="1">
      <alignment horizontal="center" vertical="center"/>
    </xf>
    <xf numFmtId="0" fontId="9" fillId="0" borderId="68" xfId="26" applyFont="1" applyBorder="1" applyAlignment="1">
      <alignment horizontal="left" vertical="center" wrapText="1" indent="1"/>
    </xf>
    <xf numFmtId="0" fontId="9" fillId="0" borderId="69" xfId="26" applyFont="1" applyBorder="1" applyAlignment="1">
      <alignment horizontal="left" vertical="center" wrapText="1" indent="1"/>
    </xf>
    <xf numFmtId="3" fontId="9" fillId="0" borderId="97" xfId="26" applyNumberFormat="1" applyFont="1" applyBorder="1" applyAlignment="1">
      <alignment horizontal="center" vertical="center"/>
    </xf>
    <xf numFmtId="3" fontId="9" fillId="0" borderId="24" xfId="26" applyNumberFormat="1" applyFont="1" applyBorder="1" applyAlignment="1">
      <alignment horizontal="center" vertical="center"/>
    </xf>
    <xf numFmtId="0" fontId="2" fillId="0" borderId="0" xfId="26" applyFont="1" applyAlignment="1"/>
    <xf numFmtId="0" fontId="2" fillId="0" borderId="0" xfId="26" applyFont="1" applyAlignment="1">
      <alignment horizontal="center"/>
    </xf>
    <xf numFmtId="0" fontId="4" fillId="3" borderId="1" xfId="26" applyFont="1" applyFill="1" applyBorder="1" applyAlignment="1">
      <alignment horizontal="left" vertical="center" wrapText="1"/>
    </xf>
    <xf numFmtId="0" fontId="4" fillId="4" borderId="1" xfId="26" applyFont="1" applyFill="1" applyBorder="1" applyAlignment="1">
      <alignment vertical="center" wrapText="1"/>
    </xf>
    <xf numFmtId="0" fontId="7" fillId="3" borderId="0" xfId="26" applyFont="1" applyFill="1" applyBorder="1" applyAlignment="1">
      <alignment horizontal="center" vertical="center" wrapText="1"/>
    </xf>
    <xf numFmtId="0" fontId="7" fillId="0" borderId="7" xfId="26" applyFont="1" applyFill="1" applyBorder="1" applyAlignment="1">
      <alignment vertical="center" wrapText="1"/>
    </xf>
    <xf numFmtId="9" fontId="7" fillId="0" borderId="8" xfId="27" applyFont="1" applyFill="1" applyBorder="1" applyAlignment="1">
      <alignment horizontal="center" vertical="center"/>
    </xf>
    <xf numFmtId="0" fontId="7" fillId="0" borderId="7" xfId="26" applyFont="1" applyFill="1" applyBorder="1" applyAlignment="1">
      <alignment horizontal="left" vertical="center" wrapText="1"/>
    </xf>
    <xf numFmtId="9" fontId="7" fillId="0" borderId="8" xfId="26" applyNumberFormat="1" applyFont="1" applyFill="1" applyBorder="1" applyAlignment="1">
      <alignment horizontal="center" vertical="center"/>
    </xf>
    <xf numFmtId="0" fontId="8" fillId="0" borderId="7" xfId="26" applyFont="1" applyFill="1" applyBorder="1" applyAlignment="1">
      <alignment vertical="center" wrapText="1"/>
    </xf>
    <xf numFmtId="0" fontId="6" fillId="0" borderId="7" xfId="26" applyFont="1" applyBorder="1" applyAlignment="1">
      <alignment horizontal="left" vertical="center" wrapText="1" indent="1"/>
    </xf>
    <xf numFmtId="0" fontId="13" fillId="0" borderId="9" xfId="26" applyFont="1" applyBorder="1" applyAlignment="1">
      <alignment horizontal="left" vertical="center" wrapText="1" indent="1"/>
    </xf>
    <xf numFmtId="0" fontId="14" fillId="2" borderId="7" xfId="26" applyFont="1" applyFill="1" applyBorder="1" applyAlignment="1">
      <alignment vertical="center" wrapText="1"/>
    </xf>
    <xf numFmtId="0" fontId="7" fillId="4" borderId="7" xfId="26" applyFont="1" applyFill="1" applyBorder="1" applyAlignment="1">
      <alignment horizontal="left" vertical="center" wrapText="1"/>
    </xf>
    <xf numFmtId="0" fontId="14" fillId="5" borderId="7" xfId="26" applyFont="1" applyFill="1" applyBorder="1" applyAlignment="1">
      <alignment vertical="center" wrapText="1"/>
    </xf>
    <xf numFmtId="3" fontId="9" fillId="5" borderId="8" xfId="26" applyNumberFormat="1" applyFont="1" applyFill="1" applyBorder="1" applyAlignment="1">
      <alignment horizontal="center" vertical="center"/>
    </xf>
    <xf numFmtId="0" fontId="8" fillId="4" borderId="7" xfId="26" applyFont="1" applyFill="1" applyBorder="1" applyAlignment="1">
      <alignment vertical="center" wrapText="1"/>
    </xf>
    <xf numFmtId="0" fontId="15" fillId="3" borderId="7" xfId="26" applyFont="1" applyFill="1" applyBorder="1" applyAlignment="1">
      <alignment vertical="center" wrapText="1"/>
    </xf>
    <xf numFmtId="3" fontId="16" fillId="3" borderId="8" xfId="26" applyNumberFormat="1" applyFont="1" applyFill="1" applyBorder="1" applyAlignment="1">
      <alignment horizontal="center" vertical="center"/>
    </xf>
    <xf numFmtId="167" fontId="16" fillId="0" borderId="8" xfId="26" applyNumberFormat="1" applyFont="1" applyBorder="1" applyAlignment="1">
      <alignment horizontal="center" vertical="center"/>
    </xf>
    <xf numFmtId="0" fontId="11" fillId="0" borderId="7" xfId="26" applyFont="1" applyBorder="1" applyAlignment="1">
      <alignment horizontal="left" vertical="center" wrapText="1" indent="1"/>
    </xf>
    <xf numFmtId="49" fontId="124" fillId="3" borderId="7" xfId="26" applyNumberFormat="1" applyFont="1" applyFill="1" applyBorder="1" applyAlignment="1">
      <alignment vertical="center" wrapText="1"/>
    </xf>
    <xf numFmtId="167" fontId="7" fillId="0" borderId="8" xfId="27" applyNumberFormat="1" applyFont="1" applyBorder="1" applyAlignment="1">
      <alignment horizontal="center" vertical="center"/>
    </xf>
    <xf numFmtId="9" fontId="7" fillId="0" borderId="8" xfId="27" applyFont="1" applyBorder="1" applyAlignment="1">
      <alignment horizontal="center" vertical="center"/>
    </xf>
    <xf numFmtId="0" fontId="13" fillId="0" borderId="25" xfId="26" applyFont="1" applyBorder="1" applyAlignment="1">
      <alignment horizontal="left" vertical="center" wrapText="1" indent="1"/>
    </xf>
    <xf numFmtId="0" fontId="10" fillId="4" borderId="7" xfId="26" applyFont="1" applyFill="1" applyBorder="1" applyAlignment="1">
      <alignment horizontal="left" vertical="center"/>
    </xf>
    <xf numFmtId="0" fontId="51" fillId="0" borderId="0" xfId="26" applyFont="1"/>
    <xf numFmtId="3" fontId="7" fillId="3" borderId="8" xfId="26" applyNumberFormat="1" applyFont="1" applyFill="1" applyBorder="1" applyAlignment="1">
      <alignment horizontal="center" vertical="center"/>
    </xf>
    <xf numFmtId="49" fontId="124" fillId="3" borderId="37" xfId="26" applyNumberFormat="1" applyFont="1" applyFill="1" applyBorder="1" applyAlignment="1">
      <alignment vertical="center" wrapText="1"/>
    </xf>
    <xf numFmtId="49" fontId="124" fillId="3" borderId="112" xfId="26" applyNumberFormat="1" applyFont="1" applyFill="1" applyBorder="1" applyAlignment="1">
      <alignment vertical="center" wrapText="1"/>
    </xf>
    <xf numFmtId="0" fontId="10" fillId="4" borderId="7" xfId="26" applyFont="1" applyFill="1" applyBorder="1" applyAlignment="1">
      <alignment vertical="center" wrapText="1"/>
    </xf>
    <xf numFmtId="0" fontId="14" fillId="0" borderId="9" xfId="26" applyFont="1" applyBorder="1" applyAlignment="1">
      <alignment horizontal="left" vertical="center" wrapText="1" indent="1"/>
    </xf>
    <xf numFmtId="0" fontId="7" fillId="4" borderId="1" xfId="26" applyFont="1" applyFill="1" applyBorder="1" applyAlignment="1">
      <alignment vertical="center"/>
    </xf>
    <xf numFmtId="0" fontId="10" fillId="4" borderId="1" xfId="26" applyFont="1" applyFill="1" applyBorder="1" applyAlignment="1">
      <alignment horizontal="left" vertical="center" wrapText="1"/>
    </xf>
    <xf numFmtId="0" fontId="9" fillId="4" borderId="3" xfId="26" applyFont="1" applyFill="1" applyBorder="1" applyAlignment="1">
      <alignment vertical="center"/>
    </xf>
    <xf numFmtId="0" fontId="7" fillId="4" borderId="4" xfId="26" applyFont="1" applyFill="1" applyBorder="1" applyAlignment="1">
      <alignment vertical="center"/>
    </xf>
    <xf numFmtId="0" fontId="7" fillId="3" borderId="7" xfId="26" applyFont="1" applyFill="1" applyBorder="1" applyAlignment="1">
      <alignment vertical="center" wrapText="1"/>
    </xf>
    <xf numFmtId="169" fontId="0" fillId="0" borderId="0" xfId="22" applyNumberFormat="1" applyFont="1"/>
    <xf numFmtId="169" fontId="1" fillId="0" borderId="0" xfId="26" applyNumberFormat="1"/>
    <xf numFmtId="3" fontId="7" fillId="0" borderId="0" xfId="26" applyNumberFormat="1" applyFont="1" applyFill="1" applyBorder="1" applyAlignment="1">
      <alignment horizontal="center" vertical="center"/>
    </xf>
    <xf numFmtId="3" fontId="30" fillId="0" borderId="8" xfId="26" applyNumberFormat="1" applyFont="1" applyBorder="1" applyAlignment="1">
      <alignment horizontal="center" vertical="center"/>
    </xf>
    <xf numFmtId="3" fontId="2" fillId="0" borderId="0" xfId="26" applyNumberFormat="1" applyFont="1"/>
    <xf numFmtId="0" fontId="2" fillId="0" borderId="0" xfId="26" applyFont="1"/>
    <xf numFmtId="0" fontId="1" fillId="0" borderId="0" xfId="28"/>
    <xf numFmtId="0" fontId="4" fillId="3" borderId="1" xfId="28" applyFont="1" applyFill="1" applyBorder="1" applyAlignment="1">
      <alignment horizontal="left" vertical="center" wrapText="1"/>
    </xf>
    <xf numFmtId="0" fontId="5" fillId="3" borderId="2" xfId="28" applyFont="1" applyFill="1" applyBorder="1" applyAlignment="1">
      <alignment vertical="center"/>
    </xf>
    <xf numFmtId="0" fontId="5" fillId="3" borderId="3" xfId="28" applyFont="1" applyFill="1" applyBorder="1" applyAlignment="1">
      <alignment vertical="center"/>
    </xf>
    <xf numFmtId="0" fontId="5" fillId="3" borderId="4" xfId="28" applyFont="1" applyFill="1" applyBorder="1" applyAlignment="1">
      <alignment horizontal="center" vertical="center"/>
    </xf>
    <xf numFmtId="0" fontId="6" fillId="0" borderId="14" xfId="28" applyFont="1" applyBorder="1" applyAlignment="1">
      <alignment vertical="center" wrapText="1"/>
    </xf>
    <xf numFmtId="0" fontId="6" fillId="0" borderId="15" xfId="28" applyFont="1" applyBorder="1" applyAlignment="1">
      <alignment vertical="center" wrapText="1"/>
    </xf>
    <xf numFmtId="0" fontId="6" fillId="0" borderId="8" xfId="28" applyFont="1" applyBorder="1" applyAlignment="1">
      <alignment vertical="center" wrapText="1"/>
    </xf>
    <xf numFmtId="0" fontId="4" fillId="4" borderId="1" xfId="28" applyFont="1" applyFill="1" applyBorder="1" applyAlignment="1">
      <alignment vertical="center" wrapText="1"/>
    </xf>
    <xf numFmtId="0" fontId="7" fillId="3" borderId="6" xfId="28" applyFont="1" applyFill="1" applyBorder="1" applyAlignment="1">
      <alignment horizontal="center" vertical="center" wrapText="1"/>
    </xf>
    <xf numFmtId="0" fontId="7" fillId="3" borderId="8" xfId="28" applyFont="1" applyFill="1" applyBorder="1" applyAlignment="1">
      <alignment horizontal="center" vertical="center" wrapText="1"/>
    </xf>
    <xf numFmtId="0" fontId="7" fillId="3" borderId="7" xfId="28" applyFont="1" applyFill="1" applyBorder="1" applyAlignment="1">
      <alignment horizontal="left" vertical="center" wrapText="1"/>
    </xf>
    <xf numFmtId="9" fontId="7" fillId="6" borderId="8" xfId="28" applyNumberFormat="1" applyFont="1" applyFill="1" applyBorder="1" applyAlignment="1">
      <alignment horizontal="center" vertical="center"/>
    </xf>
    <xf numFmtId="0" fontId="7" fillId="0" borderId="7" xfId="28" applyFont="1" applyFill="1" applyBorder="1" applyAlignment="1">
      <alignment horizontal="left" vertical="center" wrapText="1"/>
    </xf>
    <xf numFmtId="0" fontId="8" fillId="4" borderId="7" xfId="28" applyFont="1" applyFill="1" applyBorder="1" applyAlignment="1">
      <alignment vertical="center" wrapText="1"/>
    </xf>
    <xf numFmtId="3" fontId="7" fillId="3" borderId="8" xfId="27" applyNumberFormat="1" applyFont="1" applyFill="1" applyBorder="1" applyAlignment="1">
      <alignment horizontal="center" vertical="center"/>
    </xf>
    <xf numFmtId="9" fontId="28" fillId="3" borderId="8" xfId="28" applyNumberFormat="1" applyFont="1" applyFill="1" applyBorder="1" applyAlignment="1">
      <alignment horizontal="center" vertical="center"/>
    </xf>
    <xf numFmtId="3" fontId="28" fillId="3" borderId="8" xfId="27" applyNumberFormat="1" applyFont="1" applyFill="1" applyBorder="1" applyAlignment="1">
      <alignment horizontal="center" vertical="center"/>
    </xf>
    <xf numFmtId="0" fontId="10" fillId="4" borderId="7" xfId="28" applyFont="1" applyFill="1" applyBorder="1" applyAlignment="1">
      <alignment horizontal="left" vertical="center" wrapText="1"/>
    </xf>
    <xf numFmtId="0" fontId="9" fillId="3" borderId="6" xfId="28" applyFont="1" applyFill="1" applyBorder="1" applyAlignment="1">
      <alignment horizontal="center" vertical="center" wrapText="1"/>
    </xf>
    <xf numFmtId="0" fontId="9" fillId="3" borderId="8" xfId="28" applyFont="1" applyFill="1" applyBorder="1" applyAlignment="1">
      <alignment horizontal="center" vertical="center" wrapText="1"/>
    </xf>
    <xf numFmtId="3" fontId="7" fillId="0" borderId="7" xfId="28" applyNumberFormat="1" applyFont="1" applyFill="1" applyBorder="1" applyAlignment="1">
      <alignment horizontal="center" vertical="center" wrapText="1"/>
    </xf>
    <xf numFmtId="0" fontId="1" fillId="0" borderId="0" xfId="28" applyFill="1"/>
    <xf numFmtId="3" fontId="7" fillId="3" borderId="7" xfId="28" applyNumberFormat="1" applyFont="1" applyFill="1" applyBorder="1" applyAlignment="1">
      <alignment horizontal="center" vertical="center" wrapText="1"/>
    </xf>
    <xf numFmtId="0" fontId="7" fillId="3" borderId="7" xfId="28" applyFont="1" applyFill="1" applyBorder="1" applyAlignment="1">
      <alignment horizontal="center" vertical="center" wrapText="1"/>
    </xf>
    <xf numFmtId="167" fontId="7" fillId="3" borderId="8" xfId="28" applyNumberFormat="1" applyFont="1" applyFill="1" applyBorder="1" applyAlignment="1">
      <alignment horizontal="center" vertical="center"/>
    </xf>
    <xf numFmtId="0" fontId="6" fillId="0" borderId="7" xfId="28" applyFont="1" applyBorder="1" applyAlignment="1">
      <alignment horizontal="left" vertical="center" wrapText="1" indent="1"/>
    </xf>
    <xf numFmtId="3" fontId="7" fillId="0" borderId="8" xfId="28" applyNumberFormat="1" applyFont="1" applyBorder="1" applyAlignment="1">
      <alignment horizontal="center" vertical="center"/>
    </xf>
    <xf numFmtId="0" fontId="11" fillId="0" borderId="7" xfId="28" applyFont="1" applyBorder="1" applyAlignment="1">
      <alignment horizontal="left" vertical="center" wrapText="1" indent="1"/>
    </xf>
    <xf numFmtId="3" fontId="12" fillId="3" borderId="8" xfId="28" applyNumberFormat="1" applyFont="1" applyFill="1" applyBorder="1" applyAlignment="1">
      <alignment horizontal="center" vertical="center"/>
    </xf>
    <xf numFmtId="3" fontId="12" fillId="0" borderId="8" xfId="28" applyNumberFormat="1" applyFont="1" applyBorder="1" applyAlignment="1">
      <alignment horizontal="center" vertical="center"/>
    </xf>
    <xf numFmtId="3" fontId="7" fillId="3" borderId="8" xfId="28" applyNumberFormat="1" applyFont="1" applyFill="1" applyBorder="1" applyAlignment="1">
      <alignment horizontal="center" vertical="center"/>
    </xf>
    <xf numFmtId="0" fontId="13" fillId="0" borderId="9" xfId="28" applyFont="1" applyBorder="1" applyAlignment="1">
      <alignment horizontal="left" vertical="center" wrapText="1" indent="1"/>
    </xf>
    <xf numFmtId="0" fontId="14" fillId="2" borderId="7" xfId="28" applyFont="1" applyFill="1" applyBorder="1" applyAlignment="1">
      <alignment vertical="center" wrapText="1"/>
    </xf>
    <xf numFmtId="3" fontId="9" fillId="2" borderId="8" xfId="28" applyNumberFormat="1" applyFont="1" applyFill="1" applyBorder="1" applyAlignment="1">
      <alignment horizontal="center" vertical="center"/>
    </xf>
    <xf numFmtId="0" fontId="7" fillId="4" borderId="7" xfId="28" applyFont="1" applyFill="1" applyBorder="1" applyAlignment="1">
      <alignment vertical="center" wrapText="1"/>
    </xf>
    <xf numFmtId="167" fontId="12" fillId="0" borderId="8" xfId="28" applyNumberFormat="1" applyFont="1" applyBorder="1" applyAlignment="1">
      <alignment horizontal="center" vertical="center"/>
    </xf>
    <xf numFmtId="0" fontId="14" fillId="0" borderId="9" xfId="28" applyFont="1" applyBorder="1" applyAlignment="1">
      <alignment horizontal="left" vertical="center" wrapText="1" indent="1"/>
    </xf>
    <xf numFmtId="3" fontId="12" fillId="0" borderId="8" xfId="28" applyNumberFormat="1" applyFont="1" applyFill="1" applyBorder="1" applyAlignment="1">
      <alignment horizontal="center" vertical="center"/>
    </xf>
    <xf numFmtId="3" fontId="7" fillId="0" borderId="8" xfId="28" applyNumberFormat="1" applyFont="1" applyFill="1" applyBorder="1" applyAlignment="1">
      <alignment horizontal="center" vertical="center"/>
    </xf>
    <xf numFmtId="9" fontId="10" fillId="4" borderId="1" xfId="28" applyNumberFormat="1" applyFont="1" applyFill="1" applyBorder="1" applyAlignment="1">
      <alignment horizontal="center" vertical="center" wrapText="1"/>
    </xf>
    <xf numFmtId="0" fontId="10" fillId="4" borderId="7" xfId="28" applyFont="1" applyFill="1" applyBorder="1" applyAlignment="1">
      <alignment horizontal="left" vertical="center"/>
    </xf>
    <xf numFmtId="0" fontId="13" fillId="0" borderId="25" xfId="28" applyFont="1" applyBorder="1" applyAlignment="1">
      <alignment horizontal="left" vertical="center" wrapText="1" indent="1"/>
    </xf>
    <xf numFmtId="0" fontId="7" fillId="0" borderId="7" xfId="28" applyFont="1" applyFill="1" applyBorder="1" applyAlignment="1">
      <alignment horizontal="center" vertical="center" wrapText="1"/>
    </xf>
    <xf numFmtId="0" fontId="7" fillId="4" borderId="2" xfId="28" applyFont="1" applyFill="1" applyBorder="1" applyAlignment="1">
      <alignment vertical="center"/>
    </xf>
    <xf numFmtId="0" fontId="10" fillId="4" borderId="1" xfId="28" applyFont="1" applyFill="1" applyBorder="1" applyAlignment="1">
      <alignment vertical="center" wrapText="1"/>
    </xf>
    <xf numFmtId="0" fontId="7" fillId="4" borderId="3" xfId="28" applyFont="1" applyFill="1" applyBorder="1" applyAlignment="1">
      <alignment vertical="center"/>
    </xf>
    <xf numFmtId="0" fontId="7" fillId="4" borderId="4" xfId="28" applyFont="1" applyFill="1" applyBorder="1" applyAlignment="1">
      <alignment vertical="center"/>
    </xf>
    <xf numFmtId="0" fontId="10" fillId="4" borderId="1" xfId="28" applyFont="1" applyFill="1" applyBorder="1" applyAlignment="1">
      <alignment horizontal="left" vertical="center" wrapText="1"/>
    </xf>
    <xf numFmtId="0" fontId="14" fillId="5" borderId="7" xfId="28" applyFont="1" applyFill="1" applyBorder="1" applyAlignment="1">
      <alignment vertical="center" wrapText="1"/>
    </xf>
    <xf numFmtId="3" fontId="9" fillId="5" borderId="8" xfId="28" applyNumberFormat="1" applyFont="1" applyFill="1" applyBorder="1" applyAlignment="1">
      <alignment horizontal="center" vertical="center"/>
    </xf>
    <xf numFmtId="3" fontId="9" fillId="4" borderId="8" xfId="28" applyNumberFormat="1" applyFont="1" applyFill="1" applyBorder="1" applyAlignment="1">
      <alignment horizontal="center" vertical="center"/>
    </xf>
    <xf numFmtId="3" fontId="9" fillId="0" borderId="8" xfId="28" applyNumberFormat="1" applyFont="1" applyBorder="1" applyAlignment="1">
      <alignment horizontal="center" vertical="center"/>
    </xf>
    <xf numFmtId="0" fontId="8" fillId="0" borderId="0" xfId="28" applyFont="1" applyBorder="1" applyAlignment="1">
      <alignment horizontal="left" vertical="center" wrapText="1" indent="1"/>
    </xf>
    <xf numFmtId="3" fontId="7" fillId="0" borderId="0" xfId="28" applyNumberFormat="1" applyFont="1" applyBorder="1" applyAlignment="1">
      <alignment horizontal="center" vertical="center"/>
    </xf>
    <xf numFmtId="0" fontId="17" fillId="0" borderId="42" xfId="28" applyFont="1" applyBorder="1"/>
    <xf numFmtId="0" fontId="17" fillId="0" borderId="43" xfId="28" applyFont="1" applyBorder="1"/>
    <xf numFmtId="0" fontId="17" fillId="0" borderId="41" xfId="28" applyFont="1" applyBorder="1"/>
    <xf numFmtId="0" fontId="17" fillId="0" borderId="16" xfId="28" applyFont="1" applyBorder="1"/>
    <xf numFmtId="0" fontId="17" fillId="0" borderId="39" xfId="28" applyFont="1" applyBorder="1"/>
    <xf numFmtId="0" fontId="17" fillId="0" borderId="40" xfId="28" applyFont="1" applyBorder="1"/>
    <xf numFmtId="0" fontId="17" fillId="0" borderId="0" xfId="28" applyFont="1" applyBorder="1"/>
    <xf numFmtId="0" fontId="8" fillId="0" borderId="0" xfId="28" applyFont="1"/>
    <xf numFmtId="0" fontId="17" fillId="0" borderId="0" xfId="28" applyFont="1" applyBorder="1" applyAlignment="1">
      <alignment horizontal="center" vertical="center" wrapText="1"/>
    </xf>
    <xf numFmtId="0" fontId="7" fillId="3" borderId="8" xfId="26" applyNumberFormat="1" applyFont="1" applyFill="1" applyBorder="1" applyAlignment="1">
      <alignment horizontal="center" vertical="center"/>
    </xf>
    <xf numFmtId="9" fontId="28" fillId="3" borderId="8" xfId="26" applyNumberFormat="1" applyFont="1" applyFill="1" applyBorder="1" applyAlignment="1">
      <alignment horizontal="center" vertical="center"/>
    </xf>
    <xf numFmtId="3" fontId="12" fillId="3" borderId="8" xfId="26" applyNumberFormat="1" applyFont="1" applyFill="1" applyBorder="1" applyAlignment="1">
      <alignment horizontal="center" vertical="center"/>
    </xf>
    <xf numFmtId="0" fontId="7" fillId="4" borderId="7" xfId="26" applyFont="1" applyFill="1" applyBorder="1" applyAlignment="1">
      <alignment vertical="center" wrapText="1"/>
    </xf>
    <xf numFmtId="0" fontId="7" fillId="14" borderId="7" xfId="26" applyFont="1" applyFill="1" applyBorder="1" applyAlignment="1">
      <alignment horizontal="left" vertical="center" wrapText="1"/>
    </xf>
    <xf numFmtId="0" fontId="20" fillId="0" borderId="0" xfId="26" applyFont="1"/>
    <xf numFmtId="0" fontId="101" fillId="2" borderId="0" xfId="26" applyFont="1" applyFill="1" applyAlignment="1">
      <alignment horizontal="center"/>
    </xf>
    <xf numFmtId="0" fontId="27" fillId="0" borderId="0" xfId="26" applyFont="1"/>
    <xf numFmtId="0" fontId="37" fillId="3" borderId="1" xfId="26" applyFont="1" applyFill="1" applyBorder="1" applyAlignment="1">
      <alignment horizontal="left" vertical="center" wrapText="1"/>
    </xf>
    <xf numFmtId="0" fontId="37" fillId="4" borderId="1" xfId="26" applyFont="1" applyFill="1" applyBorder="1" applyAlignment="1">
      <alignment vertical="center" wrapText="1"/>
    </xf>
    <xf numFmtId="0" fontId="5" fillId="3" borderId="13" xfId="26" applyFont="1" applyFill="1" applyBorder="1" applyAlignment="1">
      <alignment vertical="center" wrapText="1"/>
    </xf>
    <xf numFmtId="0" fontId="5" fillId="3" borderId="0" xfId="26" applyFont="1" applyFill="1" applyBorder="1" applyAlignment="1">
      <alignment vertical="center" wrapText="1"/>
    </xf>
    <xf numFmtId="0" fontId="29" fillId="3" borderId="6" xfId="26" applyFont="1" applyFill="1" applyBorder="1" applyAlignment="1">
      <alignment horizontal="center" vertical="center" wrapText="1"/>
    </xf>
    <xf numFmtId="0" fontId="29" fillId="3" borderId="8" xfId="26" applyFont="1" applyFill="1" applyBorder="1" applyAlignment="1">
      <alignment horizontal="center" vertical="center" wrapText="1"/>
    </xf>
    <xf numFmtId="0" fontId="29" fillId="0" borderId="7" xfId="26" applyFont="1" applyFill="1" applyBorder="1" applyAlignment="1">
      <alignment vertical="center" wrapText="1"/>
    </xf>
    <xf numFmtId="2" fontId="29" fillId="0" borderId="8" xfId="26" applyNumberFormat="1" applyFont="1" applyFill="1" applyBorder="1" applyAlignment="1">
      <alignment horizontal="center" vertical="center"/>
    </xf>
    <xf numFmtId="9" fontId="29" fillId="3" borderId="8" xfId="26" applyNumberFormat="1" applyFont="1" applyFill="1" applyBorder="1" applyAlignment="1">
      <alignment horizontal="center" vertical="center"/>
    </xf>
    <xf numFmtId="0" fontId="17" fillId="4" borderId="7" xfId="26" applyFont="1" applyFill="1" applyBorder="1" applyAlignment="1">
      <alignment vertical="center" wrapText="1"/>
    </xf>
    <xf numFmtId="0" fontId="29" fillId="3" borderId="7" xfId="26" applyFont="1" applyFill="1" applyBorder="1" applyAlignment="1">
      <alignment vertical="center" wrapText="1"/>
    </xf>
    <xf numFmtId="0" fontId="29" fillId="3" borderId="7" xfId="26" applyFont="1" applyFill="1" applyBorder="1" applyAlignment="1">
      <alignment horizontal="left" vertical="center" wrapText="1"/>
    </xf>
    <xf numFmtId="0" fontId="30" fillId="3" borderId="6" xfId="26" applyFont="1" applyFill="1" applyBorder="1" applyAlignment="1">
      <alignment horizontal="center" vertical="center" wrapText="1"/>
    </xf>
    <xf numFmtId="0" fontId="30" fillId="3" borderId="8" xfId="26" applyFont="1" applyFill="1" applyBorder="1" applyAlignment="1">
      <alignment horizontal="center" vertical="center" wrapText="1"/>
    </xf>
    <xf numFmtId="3" fontId="29" fillId="0" borderId="7" xfId="26" applyNumberFormat="1" applyFont="1" applyFill="1" applyBorder="1" applyAlignment="1">
      <alignment horizontal="center" vertical="center" wrapText="1"/>
    </xf>
    <xf numFmtId="3" fontId="29" fillId="3" borderId="7" xfId="26" applyNumberFormat="1" applyFont="1" applyFill="1" applyBorder="1" applyAlignment="1">
      <alignment horizontal="center" vertical="center" wrapText="1"/>
    </xf>
    <xf numFmtId="3" fontId="27" fillId="0" borderId="0" xfId="26" applyNumberFormat="1" applyFont="1" applyFill="1"/>
    <xf numFmtId="0" fontId="28" fillId="3" borderId="7" xfId="26" applyFont="1" applyFill="1" applyBorder="1" applyAlignment="1">
      <alignment horizontal="center" vertical="center" wrapText="1"/>
    </xf>
    <xf numFmtId="167" fontId="29" fillId="3" borderId="8" xfId="26" applyNumberFormat="1" applyFont="1" applyFill="1" applyBorder="1" applyAlignment="1">
      <alignment horizontal="center" vertical="center"/>
    </xf>
    <xf numFmtId="0" fontId="29" fillId="3" borderId="7" xfId="26" applyFont="1" applyFill="1" applyBorder="1" applyAlignment="1">
      <alignment horizontal="center" vertical="center" wrapText="1"/>
    </xf>
    <xf numFmtId="0" fontId="35" fillId="0" borderId="7" xfId="26" applyFont="1" applyBorder="1" applyAlignment="1">
      <alignment horizontal="left" vertical="center" wrapText="1" indent="1"/>
    </xf>
    <xf numFmtId="3" fontId="29" fillId="0" borderId="8" xfId="26" applyNumberFormat="1" applyFont="1" applyBorder="1" applyAlignment="1">
      <alignment horizontal="center" vertical="center"/>
    </xf>
    <xf numFmtId="0" fontId="38" fillId="0" borderId="0" xfId="26" applyFont="1"/>
    <xf numFmtId="3" fontId="29" fillId="0" borderId="0" xfId="26" applyNumberFormat="1" applyFont="1" applyFill="1" applyBorder="1" applyAlignment="1">
      <alignment horizontal="center" vertical="center"/>
    </xf>
    <xf numFmtId="0" fontId="102" fillId="0" borderId="7" xfId="26" applyFont="1" applyBorder="1" applyAlignment="1">
      <alignment horizontal="left" vertical="center" wrapText="1" indent="1"/>
    </xf>
    <xf numFmtId="3" fontId="33" fillId="0" borderId="8" xfId="26" applyNumberFormat="1" applyFont="1" applyBorder="1" applyAlignment="1">
      <alignment horizontal="center" vertical="center"/>
    </xf>
    <xf numFmtId="9" fontId="33" fillId="0" borderId="8" xfId="27" applyFont="1" applyBorder="1" applyAlignment="1">
      <alignment horizontal="center" vertical="center"/>
    </xf>
    <xf numFmtId="167" fontId="33" fillId="0" borderId="8" xfId="26" applyNumberFormat="1" applyFont="1" applyBorder="1" applyAlignment="1">
      <alignment horizontal="center" vertical="center"/>
    </xf>
    <xf numFmtId="3" fontId="127" fillId="0" borderId="8" xfId="26" applyNumberFormat="1" applyFont="1" applyBorder="1" applyAlignment="1">
      <alignment horizontal="center" vertical="center"/>
    </xf>
    <xf numFmtId="3" fontId="29" fillId="0" borderId="8" xfId="26" applyNumberFormat="1" applyFont="1" applyFill="1" applyBorder="1" applyAlignment="1">
      <alignment horizontal="center" vertical="center"/>
    </xf>
    <xf numFmtId="0" fontId="32" fillId="0" borderId="9" xfId="26" applyFont="1" applyBorder="1" applyAlignment="1">
      <alignment horizontal="left" vertical="center" wrapText="1" indent="1"/>
    </xf>
    <xf numFmtId="0" fontId="40" fillId="0" borderId="0" xfId="26" applyFont="1"/>
    <xf numFmtId="0" fontId="17" fillId="2" borderId="7" xfId="26" applyFont="1" applyFill="1" applyBorder="1" applyAlignment="1">
      <alignment vertical="center" wrapText="1"/>
    </xf>
    <xf numFmtId="3" fontId="30" fillId="2" borderId="8" xfId="26" applyNumberFormat="1" applyFont="1" applyFill="1" applyBorder="1" applyAlignment="1">
      <alignment horizontal="center" vertical="center"/>
    </xf>
    <xf numFmtId="0" fontId="29" fillId="4" borderId="7" xfId="26" applyFont="1" applyFill="1" applyBorder="1" applyAlignment="1">
      <alignment horizontal="left" vertical="center" wrapText="1"/>
    </xf>
    <xf numFmtId="1" fontId="37" fillId="3" borderId="1" xfId="26" applyNumberFormat="1" applyFont="1" applyFill="1" applyBorder="1" applyAlignment="1">
      <alignment vertical="center"/>
    </xf>
    <xf numFmtId="9" fontId="36" fillId="3" borderId="1" xfId="26" applyNumberFormat="1" applyFont="1" applyFill="1" applyBorder="1" applyAlignment="1">
      <alignment vertical="center"/>
    </xf>
    <xf numFmtId="9" fontId="37" fillId="3" borderId="1" xfId="26" applyNumberFormat="1" applyFont="1" applyFill="1" applyBorder="1" applyAlignment="1">
      <alignment vertical="center"/>
    </xf>
    <xf numFmtId="0" fontId="36" fillId="3" borderId="1" xfId="26" applyFont="1" applyFill="1" applyBorder="1" applyAlignment="1">
      <alignment vertical="center"/>
    </xf>
    <xf numFmtId="3" fontId="29" fillId="3" borderId="8" xfId="26" applyNumberFormat="1" applyFont="1" applyFill="1" applyBorder="1" applyAlignment="1">
      <alignment horizontal="center" vertical="center"/>
    </xf>
    <xf numFmtId="3" fontId="33" fillId="3" borderId="8" xfId="26" applyNumberFormat="1" applyFont="1" applyFill="1" applyBorder="1" applyAlignment="1">
      <alignment horizontal="center" vertical="center"/>
    </xf>
    <xf numFmtId="0" fontId="29" fillId="4" borderId="1" xfId="26" applyFont="1" applyFill="1" applyBorder="1" applyAlignment="1">
      <alignment horizontal="left" vertical="center" wrapText="1"/>
    </xf>
    <xf numFmtId="0" fontId="8" fillId="7" borderId="7" xfId="26" applyFont="1" applyFill="1" applyBorder="1" applyAlignment="1">
      <alignment horizontal="left" vertical="center" wrapText="1"/>
    </xf>
    <xf numFmtId="0" fontId="1" fillId="7" borderId="0" xfId="26" applyFill="1"/>
    <xf numFmtId="0" fontId="7" fillId="3" borderId="5" xfId="26" applyFont="1" applyFill="1" applyBorder="1" applyAlignment="1">
      <alignment horizontal="center" vertical="center" wrapText="1"/>
    </xf>
    <xf numFmtId="0" fontId="37" fillId="4" borderId="7" xfId="26" applyFont="1" applyFill="1" applyBorder="1" applyAlignment="1">
      <alignment horizontal="left" vertical="center" wrapText="1"/>
    </xf>
    <xf numFmtId="0" fontId="8" fillId="0" borderId="7" xfId="26" applyFont="1" applyFill="1" applyBorder="1" applyAlignment="1">
      <alignment horizontal="left" vertical="center" wrapText="1"/>
    </xf>
    <xf numFmtId="0" fontId="0" fillId="0" borderId="0" xfId="26" applyFont="1" applyFill="1"/>
    <xf numFmtId="0" fontId="7" fillId="3" borderId="7" xfId="26" applyFont="1" applyFill="1" applyBorder="1" applyAlignment="1">
      <alignment horizontal="center" vertical="center"/>
    </xf>
    <xf numFmtId="0" fontId="32" fillId="0" borderId="1" xfId="26" applyFont="1" applyBorder="1" applyAlignment="1">
      <alignment horizontal="left" vertical="center" wrapText="1" indent="1"/>
    </xf>
    <xf numFmtId="3" fontId="30" fillId="4" borderId="8" xfId="26" applyNumberFormat="1" applyFont="1" applyFill="1" applyBorder="1" applyAlignment="1">
      <alignment horizontal="center" vertical="center"/>
    </xf>
    <xf numFmtId="0" fontId="32" fillId="3" borderId="7" xfId="26" applyFont="1" applyFill="1" applyBorder="1" applyAlignment="1">
      <alignment vertical="center" wrapText="1"/>
    </xf>
    <xf numFmtId="3" fontId="128" fillId="3" borderId="8" xfId="26" applyNumberFormat="1" applyFont="1" applyFill="1" applyBorder="1" applyAlignment="1">
      <alignment horizontal="center" vertical="center"/>
    </xf>
    <xf numFmtId="167" fontId="128" fillId="0" borderId="8" xfId="26" applyNumberFormat="1" applyFont="1" applyBorder="1" applyAlignment="1">
      <alignment horizontal="center" vertical="center"/>
    </xf>
    <xf numFmtId="168" fontId="33" fillId="0" borderId="8" xfId="26" applyNumberFormat="1" applyFont="1" applyBorder="1" applyAlignment="1">
      <alignment horizontal="center" vertical="center"/>
    </xf>
    <xf numFmtId="3" fontId="29" fillId="4" borderId="8" xfId="26" applyNumberFormat="1" applyFont="1" applyFill="1" applyBorder="1" applyAlignment="1">
      <alignment horizontal="center" vertical="center"/>
    </xf>
    <xf numFmtId="167" fontId="33" fillId="4" borderId="8" xfId="26" applyNumberFormat="1" applyFont="1" applyFill="1" applyBorder="1" applyAlignment="1">
      <alignment horizontal="center" vertical="center"/>
    </xf>
    <xf numFmtId="0" fontId="22" fillId="0" borderId="0" xfId="29"/>
    <xf numFmtId="0" fontId="47" fillId="0" borderId="0" xfId="29" applyFont="1" applyFill="1" applyAlignment="1">
      <alignment horizontal="center"/>
    </xf>
    <xf numFmtId="0" fontId="131" fillId="0" borderId="0" xfId="29" applyFont="1" applyFill="1"/>
    <xf numFmtId="0" fontId="132" fillId="0" borderId="1" xfId="29" applyFont="1" applyFill="1" applyBorder="1" applyAlignment="1">
      <alignment horizontal="left" vertical="center" wrapText="1"/>
    </xf>
    <xf numFmtId="0" fontId="132" fillId="0" borderId="1" xfId="29" applyFont="1" applyFill="1" applyBorder="1" applyAlignment="1">
      <alignment vertical="center" wrapText="1"/>
    </xf>
    <xf numFmtId="0" fontId="134" fillId="0" borderId="0" xfId="29" applyFont="1" applyFill="1"/>
    <xf numFmtId="0" fontId="132" fillId="0" borderId="6" xfId="29" applyFont="1" applyFill="1" applyBorder="1" applyAlignment="1">
      <alignment horizontal="center" vertical="center" wrapText="1"/>
    </xf>
    <xf numFmtId="0" fontId="132" fillId="0" borderId="8" xfId="29" applyFont="1" applyFill="1" applyBorder="1" applyAlignment="1">
      <alignment horizontal="center" vertical="center" wrapText="1"/>
    </xf>
    <xf numFmtId="0" fontId="133" fillId="0" borderId="7" xfId="29" applyFont="1" applyFill="1" applyBorder="1" applyAlignment="1">
      <alignment vertical="center" wrapText="1"/>
    </xf>
    <xf numFmtId="9" fontId="133" fillId="0" borderId="8" xfId="29" applyNumberFormat="1" applyFont="1" applyFill="1" applyBorder="1" applyAlignment="1">
      <alignment horizontal="center" vertical="center"/>
    </xf>
    <xf numFmtId="0" fontId="132" fillId="0" borderId="7" xfId="29" applyFont="1" applyFill="1" applyBorder="1" applyAlignment="1">
      <alignment vertical="center" wrapText="1"/>
    </xf>
    <xf numFmtId="3" fontId="133" fillId="0" borderId="8" xfId="30" applyNumberFormat="1" applyFont="1" applyFill="1" applyBorder="1" applyAlignment="1">
      <alignment horizontal="center" vertical="center"/>
    </xf>
    <xf numFmtId="1" fontId="133" fillId="0" borderId="8" xfId="29" applyNumberFormat="1" applyFont="1" applyFill="1" applyBorder="1" applyAlignment="1">
      <alignment horizontal="center" vertical="center"/>
    </xf>
    <xf numFmtId="0" fontId="135" fillId="0" borderId="7" xfId="29" applyFont="1" applyFill="1" applyBorder="1" applyAlignment="1">
      <alignment horizontal="left" vertical="center" wrapText="1"/>
    </xf>
    <xf numFmtId="0" fontId="133" fillId="0" borderId="7" xfId="29" applyFont="1" applyFill="1" applyBorder="1" applyAlignment="1">
      <alignment horizontal="left" vertical="center" wrapText="1"/>
    </xf>
    <xf numFmtId="0" fontId="133" fillId="0" borderId="14" xfId="29" applyFont="1" applyFill="1" applyBorder="1" applyAlignment="1">
      <alignment horizontal="left" vertical="center" wrapText="1"/>
    </xf>
    <xf numFmtId="3" fontId="132" fillId="0" borderId="7" xfId="29" applyNumberFormat="1" applyFont="1" applyFill="1" applyBorder="1" applyAlignment="1">
      <alignment horizontal="center" vertical="center" wrapText="1"/>
    </xf>
    <xf numFmtId="3" fontId="133" fillId="0" borderId="7" xfId="29" applyNumberFormat="1" applyFont="1" applyFill="1" applyBorder="1" applyAlignment="1">
      <alignment horizontal="center" vertical="center" wrapText="1"/>
    </xf>
    <xf numFmtId="0" fontId="133" fillId="0" borderId="7" xfId="29" applyFont="1" applyFill="1" applyBorder="1" applyAlignment="1">
      <alignment horizontal="center" vertical="center" wrapText="1"/>
    </xf>
    <xf numFmtId="167" fontId="133" fillId="0" borderId="8" xfId="29" applyNumberFormat="1" applyFont="1" applyFill="1" applyBorder="1" applyAlignment="1">
      <alignment horizontal="center" vertical="center"/>
    </xf>
    <xf numFmtId="0" fontId="133" fillId="0" borderId="7" xfId="29" applyFont="1" applyFill="1" applyBorder="1" applyAlignment="1">
      <alignment horizontal="left" vertical="center" wrapText="1" indent="1"/>
    </xf>
    <xf numFmtId="3" fontId="138" fillId="0" borderId="8" xfId="29" applyNumberFormat="1" applyFont="1" applyFill="1" applyBorder="1" applyAlignment="1">
      <alignment horizontal="center" vertical="center"/>
    </xf>
    <xf numFmtId="0" fontId="139" fillId="0" borderId="7" xfId="29" applyFont="1" applyFill="1" applyBorder="1" applyAlignment="1">
      <alignment horizontal="left" vertical="center" wrapText="1" indent="1"/>
    </xf>
    <xf numFmtId="3" fontId="139" fillId="0" borderId="8" xfId="29" applyNumberFormat="1" applyFont="1" applyFill="1" applyBorder="1" applyAlignment="1">
      <alignment horizontal="center" vertical="center"/>
    </xf>
    <xf numFmtId="3" fontId="133" fillId="0" borderId="8" xfId="29" applyNumberFormat="1" applyFont="1" applyFill="1" applyBorder="1" applyAlignment="1">
      <alignment horizontal="center" vertical="center"/>
    </xf>
    <xf numFmtId="10" fontId="133" fillId="0" borderId="8" xfId="30" applyFont="1" applyFill="1" applyBorder="1" applyAlignment="1">
      <alignment horizontal="center" vertical="center"/>
    </xf>
    <xf numFmtId="167" fontId="133" fillId="0" borderId="8" xfId="30" applyNumberFormat="1" applyFont="1" applyFill="1" applyBorder="1" applyAlignment="1">
      <alignment horizontal="center" vertical="center"/>
    </xf>
    <xf numFmtId="3" fontId="140" fillId="0" borderId="8" xfId="29" applyNumberFormat="1" applyFont="1" applyFill="1" applyBorder="1" applyAlignment="1">
      <alignment horizontal="left" vertical="center"/>
    </xf>
    <xf numFmtId="0" fontId="135" fillId="0" borderId="7" xfId="29" applyFont="1" applyFill="1" applyBorder="1" applyAlignment="1">
      <alignment vertical="center" wrapText="1"/>
    </xf>
    <xf numFmtId="3" fontId="132" fillId="0" borderId="8" xfId="29" applyNumberFormat="1" applyFont="1" applyFill="1" applyBorder="1" applyAlignment="1">
      <alignment horizontal="center" vertical="center"/>
    </xf>
    <xf numFmtId="167" fontId="139" fillId="0" borderId="8" xfId="29" applyNumberFormat="1" applyFont="1" applyFill="1" applyBorder="1" applyAlignment="1">
      <alignment horizontal="center" vertical="center"/>
    </xf>
    <xf numFmtId="0" fontId="135" fillId="0" borderId="9" xfId="29" applyFont="1" applyFill="1" applyBorder="1" applyAlignment="1">
      <alignment horizontal="left" vertical="center" wrapText="1" indent="1"/>
    </xf>
    <xf numFmtId="0" fontId="142" fillId="0" borderId="7" xfId="29" applyFont="1" applyFill="1" applyBorder="1" applyAlignment="1">
      <alignment horizontal="left" vertical="center" wrapText="1"/>
    </xf>
    <xf numFmtId="9" fontId="135" fillId="0" borderId="1" xfId="29" applyNumberFormat="1" applyFont="1" applyFill="1" applyBorder="1" applyAlignment="1">
      <alignment horizontal="center" vertical="center" wrapText="1"/>
    </xf>
    <xf numFmtId="0" fontId="135" fillId="0" borderId="7" xfId="29" applyFont="1" applyFill="1" applyBorder="1" applyAlignment="1">
      <alignment horizontal="left" vertical="center"/>
    </xf>
    <xf numFmtId="0" fontId="140" fillId="0" borderId="5" xfId="29" applyFont="1" applyFill="1" applyBorder="1" applyAlignment="1">
      <alignment horizontal="left" vertical="center" wrapText="1" indent="1"/>
    </xf>
    <xf numFmtId="3" fontId="139" fillId="0" borderId="6" xfId="29" applyNumberFormat="1" applyFont="1" applyFill="1" applyBorder="1" applyAlignment="1">
      <alignment horizontal="center" vertical="center"/>
    </xf>
    <xf numFmtId="0" fontId="140" fillId="0" borderId="33" xfId="29" applyFont="1" applyFill="1" applyBorder="1" applyAlignment="1">
      <alignment horizontal="left" vertical="center" wrapText="1" indent="1"/>
    </xf>
    <xf numFmtId="3" fontId="139" fillId="0" borderId="30" xfId="29" applyNumberFormat="1" applyFont="1" applyFill="1" applyBorder="1" applyAlignment="1">
      <alignment horizontal="center" vertical="center"/>
    </xf>
    <xf numFmtId="3" fontId="139" fillId="0" borderId="31" xfId="29" applyNumberFormat="1" applyFont="1" applyFill="1" applyBorder="1" applyAlignment="1">
      <alignment horizontal="center" vertical="center"/>
    </xf>
    <xf numFmtId="0" fontId="140" fillId="0" borderId="25" xfId="29" applyFont="1" applyFill="1" applyBorder="1" applyAlignment="1">
      <alignment horizontal="left" vertical="center" wrapText="1" indent="1"/>
    </xf>
    <xf numFmtId="3" fontId="22" fillId="0" borderId="0" xfId="29" applyNumberFormat="1"/>
    <xf numFmtId="1" fontId="7" fillId="3" borderId="6" xfId="26" applyNumberFormat="1" applyFont="1" applyFill="1" applyBorder="1" applyAlignment="1">
      <alignment horizontal="center" vertical="center"/>
    </xf>
    <xf numFmtId="9" fontId="7" fillId="3" borderId="6" xfId="26" applyNumberFormat="1" applyFont="1" applyFill="1" applyBorder="1" applyAlignment="1">
      <alignment horizontal="center" vertical="center"/>
    </xf>
    <xf numFmtId="0" fontId="7" fillId="3" borderId="1" xfId="26" applyFont="1" applyFill="1" applyBorder="1" applyAlignment="1">
      <alignment vertical="center" wrapText="1"/>
    </xf>
    <xf numFmtId="1" fontId="7" fillId="3" borderId="1" xfId="26" applyNumberFormat="1" applyFont="1" applyFill="1" applyBorder="1" applyAlignment="1">
      <alignment horizontal="center" vertical="center"/>
    </xf>
    <xf numFmtId="9" fontId="7" fillId="3" borderId="1" xfId="26" applyNumberFormat="1" applyFont="1" applyFill="1" applyBorder="1" applyAlignment="1">
      <alignment horizontal="center" vertical="center"/>
    </xf>
    <xf numFmtId="9" fontId="12" fillId="0" borderId="8" xfId="27" applyFont="1" applyBorder="1" applyAlignment="1">
      <alignment horizontal="center" vertical="center"/>
    </xf>
    <xf numFmtId="0" fontId="17" fillId="0" borderId="0" xfId="26" applyFont="1" applyBorder="1" applyAlignment="1">
      <alignment horizontal="center" vertical="center" wrapText="1"/>
    </xf>
    <xf numFmtId="0" fontId="17" fillId="0" borderId="0" xfId="26" applyFont="1" applyBorder="1"/>
    <xf numFmtId="0" fontId="78" fillId="0" borderId="0" xfId="26" applyFont="1" applyAlignment="1">
      <alignment horizontal="left" wrapText="1"/>
    </xf>
    <xf numFmtId="0" fontId="78" fillId="0" borderId="0" xfId="26" applyFont="1" applyAlignment="1">
      <alignment wrapText="1"/>
    </xf>
    <xf numFmtId="0" fontId="144" fillId="0" borderId="0" xfId="26" applyFont="1" applyAlignment="1"/>
    <xf numFmtId="0" fontId="145" fillId="0" borderId="0" xfId="26" applyFont="1" applyAlignment="1">
      <alignment horizontal="center"/>
    </xf>
    <xf numFmtId="0" fontId="146" fillId="3" borderId="57" xfId="26" applyFont="1" applyFill="1" applyBorder="1" applyAlignment="1">
      <alignment horizontal="left" vertical="center" wrapText="1"/>
    </xf>
    <xf numFmtId="0" fontId="147" fillId="0" borderId="0" xfId="26" applyFont="1"/>
    <xf numFmtId="0" fontId="146" fillId="3" borderId="60" xfId="26" applyFont="1" applyFill="1" applyBorder="1" applyAlignment="1">
      <alignment horizontal="left" vertical="center" wrapText="1"/>
    </xf>
    <xf numFmtId="0" fontId="149" fillId="4" borderId="67" xfId="26" applyFont="1" applyFill="1" applyBorder="1" applyAlignment="1">
      <alignment vertical="center" wrapText="1"/>
    </xf>
    <xf numFmtId="0" fontId="151" fillId="3" borderId="74" xfId="26" applyFont="1" applyFill="1" applyBorder="1" applyAlignment="1">
      <alignment horizontal="center" vertical="center" wrapText="1"/>
    </xf>
    <xf numFmtId="0" fontId="151" fillId="3" borderId="19" xfId="26" applyFont="1" applyFill="1" applyBorder="1" applyAlignment="1">
      <alignment horizontal="center" vertical="center" wrapText="1"/>
    </xf>
    <xf numFmtId="0" fontId="150" fillId="3" borderId="97" xfId="26" applyFont="1" applyFill="1" applyBorder="1" applyAlignment="1">
      <alignment horizontal="center" vertical="center" wrapText="1"/>
    </xf>
    <xf numFmtId="0" fontId="150" fillId="3" borderId="24" xfId="26" applyFont="1" applyFill="1" applyBorder="1" applyAlignment="1">
      <alignment horizontal="center" vertical="center" wrapText="1"/>
    </xf>
    <xf numFmtId="0" fontId="152" fillId="0" borderId="0" xfId="26" applyFont="1" applyAlignment="1">
      <alignment horizontal="justify" vertical="center"/>
    </xf>
    <xf numFmtId="0" fontId="38" fillId="0" borderId="115" xfId="26" applyFont="1" applyBorder="1" applyAlignment="1">
      <alignment vertical="center"/>
    </xf>
    <xf numFmtId="9" fontId="150" fillId="4" borderId="116" xfId="26" applyNumberFormat="1" applyFont="1" applyFill="1" applyBorder="1" applyAlignment="1">
      <alignment horizontal="center" vertical="center"/>
    </xf>
    <xf numFmtId="9" fontId="150" fillId="4" borderId="43" xfId="26" applyNumberFormat="1" applyFont="1" applyFill="1" applyBorder="1" applyAlignment="1">
      <alignment horizontal="center" vertical="center"/>
    </xf>
    <xf numFmtId="9" fontId="150" fillId="4" borderId="42" xfId="26" applyNumberFormat="1" applyFont="1" applyFill="1" applyBorder="1" applyAlignment="1">
      <alignment horizontal="center" vertical="center"/>
    </xf>
    <xf numFmtId="0" fontId="150" fillId="0" borderId="0" xfId="26" applyFont="1"/>
    <xf numFmtId="0" fontId="153" fillId="0" borderId="0" xfId="26" applyFont="1" applyAlignment="1">
      <alignment vertical="center"/>
    </xf>
    <xf numFmtId="0" fontId="38" fillId="0" borderId="117" xfId="26" applyFont="1" applyBorder="1" applyAlignment="1">
      <alignment vertical="center"/>
    </xf>
    <xf numFmtId="9" fontId="150" fillId="4" borderId="28" xfId="26" applyNumberFormat="1" applyFont="1" applyFill="1" applyBorder="1" applyAlignment="1">
      <alignment horizontal="center" vertical="center"/>
    </xf>
    <xf numFmtId="10" fontId="150" fillId="4" borderId="16" xfId="26" applyNumberFormat="1" applyFont="1" applyFill="1" applyBorder="1" applyAlignment="1">
      <alignment horizontal="center" vertical="center"/>
    </xf>
    <xf numFmtId="10" fontId="150" fillId="4" borderId="41" xfId="26" applyNumberFormat="1" applyFont="1" applyFill="1" applyBorder="1" applyAlignment="1">
      <alignment horizontal="center" vertical="center"/>
    </xf>
    <xf numFmtId="0" fontId="83" fillId="0" borderId="0" xfId="26" applyFont="1" applyAlignment="1">
      <alignment horizontal="left" vertical="center" indent="5"/>
    </xf>
    <xf numFmtId="9" fontId="150" fillId="4" borderId="16" xfId="26" applyNumberFormat="1" applyFont="1" applyFill="1" applyBorder="1" applyAlignment="1">
      <alignment horizontal="center" vertical="center"/>
    </xf>
    <xf numFmtId="9" fontId="150" fillId="4" borderId="41" xfId="26" applyNumberFormat="1" applyFont="1" applyFill="1" applyBorder="1" applyAlignment="1">
      <alignment horizontal="center" vertical="center"/>
    </xf>
    <xf numFmtId="0" fontId="150" fillId="0" borderId="118" xfId="26" applyFont="1" applyBorder="1" applyAlignment="1">
      <alignment vertical="center" wrapText="1"/>
    </xf>
    <xf numFmtId="9" fontId="150" fillId="4" borderId="119" xfId="22" applyNumberFormat="1" applyFont="1" applyFill="1" applyBorder="1" applyAlignment="1">
      <alignment horizontal="center" vertical="center"/>
    </xf>
    <xf numFmtId="10" fontId="150" fillId="4" borderId="120" xfId="26" applyNumberFormat="1" applyFont="1" applyFill="1" applyBorder="1" applyAlignment="1">
      <alignment horizontal="center" vertical="center"/>
    </xf>
    <xf numFmtId="10" fontId="150" fillId="4" borderId="121" xfId="26" applyNumberFormat="1" applyFont="1" applyFill="1" applyBorder="1" applyAlignment="1">
      <alignment horizontal="center" vertical="center"/>
    </xf>
    <xf numFmtId="0" fontId="150" fillId="6" borderId="57" xfId="26" applyFont="1" applyFill="1" applyBorder="1" applyAlignment="1">
      <alignment horizontal="left" vertical="center" wrapText="1"/>
    </xf>
    <xf numFmtId="9" fontId="150" fillId="6" borderId="110" xfId="26" applyNumberFormat="1" applyFont="1" applyFill="1" applyBorder="1" applyAlignment="1">
      <alignment horizontal="center" vertical="center"/>
    </xf>
    <xf numFmtId="9" fontId="150" fillId="6" borderId="122" xfId="26" applyNumberFormat="1" applyFont="1" applyFill="1" applyBorder="1" applyAlignment="1">
      <alignment horizontal="center" vertical="center"/>
    </xf>
    <xf numFmtId="9" fontId="150" fillId="6" borderId="107" xfId="26" applyNumberFormat="1" applyFont="1" applyFill="1" applyBorder="1" applyAlignment="1">
      <alignment horizontal="center" vertical="center"/>
    </xf>
    <xf numFmtId="0" fontId="1" fillId="0" borderId="0" xfId="26" applyAlignment="1">
      <alignment vertical="center"/>
    </xf>
    <xf numFmtId="0" fontId="150" fillId="6" borderId="69" xfId="26" applyFont="1" applyFill="1" applyBorder="1" applyAlignment="1">
      <alignment horizontal="left" vertical="center" wrapText="1"/>
    </xf>
    <xf numFmtId="9" fontId="150" fillId="6" borderId="23" xfId="26" applyNumberFormat="1" applyFont="1" applyFill="1" applyBorder="1" applyAlignment="1">
      <alignment horizontal="center" vertical="center"/>
    </xf>
    <xf numFmtId="9" fontId="150" fillId="6" borderId="114" xfId="26" applyNumberFormat="1" applyFont="1" applyFill="1" applyBorder="1" applyAlignment="1">
      <alignment horizontal="center" vertical="center"/>
    </xf>
    <xf numFmtId="9" fontId="150" fillId="6" borderId="24" xfId="26" applyNumberFormat="1" applyFont="1" applyFill="1" applyBorder="1" applyAlignment="1">
      <alignment horizontal="center" vertical="center"/>
    </xf>
    <xf numFmtId="0" fontId="149" fillId="4" borderId="68" xfId="26" applyFont="1" applyFill="1" applyBorder="1" applyAlignment="1">
      <alignment vertical="center" wrapText="1"/>
    </xf>
    <xf numFmtId="9" fontId="150" fillId="4" borderId="123" xfId="26" applyNumberFormat="1" applyFont="1" applyFill="1" applyBorder="1" applyAlignment="1">
      <alignment horizontal="center" vertical="center"/>
    </xf>
    <xf numFmtId="0" fontId="150" fillId="4" borderId="68" xfId="26" applyFont="1" applyFill="1" applyBorder="1" applyAlignment="1">
      <alignment horizontal="left" vertical="center" wrapText="1"/>
    </xf>
    <xf numFmtId="3" fontId="150" fillId="4" borderId="8" xfId="27" applyNumberFormat="1" applyFont="1" applyFill="1" applyBorder="1" applyAlignment="1">
      <alignment horizontal="center" vertical="center"/>
    </xf>
    <xf numFmtId="9" fontId="150" fillId="4" borderId="8" xfId="26" applyNumberFormat="1" applyFont="1" applyFill="1" applyBorder="1" applyAlignment="1">
      <alignment horizontal="center" vertical="center"/>
    </xf>
    <xf numFmtId="9" fontId="150" fillId="4" borderId="66" xfId="26" applyNumberFormat="1" applyFont="1" applyFill="1" applyBorder="1" applyAlignment="1">
      <alignment horizontal="center" vertical="center"/>
    </xf>
    <xf numFmtId="0" fontId="151" fillId="4" borderId="68" xfId="26" applyFont="1" applyFill="1" applyBorder="1" applyAlignment="1">
      <alignment horizontal="left" vertical="center" wrapText="1"/>
    </xf>
    <xf numFmtId="0" fontId="150" fillId="3" borderId="68" xfId="26" applyFont="1" applyFill="1" applyBorder="1" applyAlignment="1">
      <alignment horizontal="left" vertical="center" wrapText="1"/>
    </xf>
    <xf numFmtId="0" fontId="151" fillId="3" borderId="6" xfId="26" applyFont="1" applyFill="1" applyBorder="1" applyAlignment="1">
      <alignment horizontal="center" vertical="center" wrapText="1"/>
    </xf>
    <xf numFmtId="0" fontId="151" fillId="3" borderId="21" xfId="26" applyFont="1" applyFill="1" applyBorder="1" applyAlignment="1">
      <alignment horizontal="center" vertical="center" wrapText="1"/>
    </xf>
    <xf numFmtId="0" fontId="151" fillId="3" borderId="8" xfId="26" applyFont="1" applyFill="1" applyBorder="1" applyAlignment="1">
      <alignment horizontal="center" vertical="center" wrapText="1"/>
    </xf>
    <xf numFmtId="0" fontId="151" fillId="3" borderId="66" xfId="26" applyFont="1" applyFill="1" applyBorder="1" applyAlignment="1">
      <alignment horizontal="center" vertical="center" wrapText="1"/>
    </xf>
    <xf numFmtId="3" fontId="150" fillId="3" borderId="7" xfId="26" applyNumberFormat="1" applyFont="1" applyFill="1" applyBorder="1" applyAlignment="1">
      <alignment horizontal="center" vertical="center" wrapText="1"/>
    </xf>
    <xf numFmtId="3" fontId="150" fillId="3" borderId="95" xfId="26" applyNumberFormat="1" applyFont="1" applyFill="1" applyBorder="1" applyAlignment="1">
      <alignment horizontal="center" vertical="center" wrapText="1"/>
    </xf>
    <xf numFmtId="0" fontId="150" fillId="3" borderId="7" xfId="26" applyFont="1" applyFill="1" applyBorder="1" applyAlignment="1">
      <alignment horizontal="center" vertical="center" wrapText="1"/>
    </xf>
    <xf numFmtId="167" fontId="150" fillId="3" borderId="8" xfId="26" applyNumberFormat="1" applyFont="1" applyFill="1" applyBorder="1" applyAlignment="1">
      <alignment horizontal="center" vertical="center"/>
    </xf>
    <xf numFmtId="167" fontId="150" fillId="3" borderId="66" xfId="26" applyNumberFormat="1" applyFont="1" applyFill="1" applyBorder="1" applyAlignment="1">
      <alignment horizontal="center" vertical="center"/>
    </xf>
    <xf numFmtId="0" fontId="148" fillId="0" borderId="68" xfId="26" applyFont="1" applyBorder="1" applyAlignment="1">
      <alignment horizontal="left" vertical="center" wrapText="1" indent="1"/>
    </xf>
    <xf numFmtId="3" fontId="149" fillId="3" borderId="8" xfId="26" applyNumberFormat="1" applyFont="1" applyFill="1" applyBorder="1" applyAlignment="1">
      <alignment horizontal="center" vertical="center"/>
    </xf>
    <xf numFmtId="0" fontId="156" fillId="0" borderId="68" xfId="26" applyFont="1" applyBorder="1" applyAlignment="1">
      <alignment horizontal="left" vertical="center" wrapText="1" indent="1"/>
    </xf>
    <xf numFmtId="3" fontId="155" fillId="3" borderId="8" xfId="26" applyNumberFormat="1" applyFont="1" applyFill="1" applyBorder="1" applyAlignment="1">
      <alignment horizontal="center" vertical="center"/>
    </xf>
    <xf numFmtId="0" fontId="155" fillId="0" borderId="68" xfId="26" applyFont="1" applyBorder="1" applyAlignment="1">
      <alignment horizontal="left" vertical="center" wrapText="1" indent="1"/>
    </xf>
    <xf numFmtId="3" fontId="157" fillId="3" borderId="8" xfId="26" applyNumberFormat="1" applyFont="1" applyFill="1" applyBorder="1" applyAlignment="1">
      <alignment horizontal="center" vertical="center"/>
    </xf>
    <xf numFmtId="167" fontId="157" fillId="3" borderId="8" xfId="26" applyNumberFormat="1" applyFont="1" applyFill="1" applyBorder="1" applyAlignment="1">
      <alignment horizontal="center" vertical="center"/>
    </xf>
    <xf numFmtId="167" fontId="157" fillId="3" borderId="66" xfId="26" applyNumberFormat="1" applyFont="1" applyFill="1" applyBorder="1" applyAlignment="1">
      <alignment horizontal="center" vertical="center"/>
    </xf>
    <xf numFmtId="3" fontId="150" fillId="3" borderId="8" xfId="26" applyNumberFormat="1" applyFont="1" applyFill="1" applyBorder="1" applyAlignment="1">
      <alignment horizontal="center" vertical="center"/>
    </xf>
    <xf numFmtId="3" fontId="150" fillId="3" borderId="66" xfId="26" applyNumberFormat="1" applyFont="1" applyFill="1" applyBorder="1" applyAlignment="1">
      <alignment horizontal="center" vertical="center"/>
    </xf>
    <xf numFmtId="3" fontId="149" fillId="3" borderId="66" xfId="26" applyNumberFormat="1" applyFont="1" applyFill="1" applyBorder="1" applyAlignment="1">
      <alignment horizontal="center" vertical="center"/>
    </xf>
    <xf numFmtId="3" fontId="155" fillId="3" borderId="66" xfId="26" applyNumberFormat="1" applyFont="1" applyFill="1" applyBorder="1" applyAlignment="1">
      <alignment horizontal="center" vertical="center"/>
    </xf>
    <xf numFmtId="167" fontId="150" fillId="3" borderId="8" xfId="27" applyNumberFormat="1" applyFont="1" applyFill="1" applyBorder="1" applyAlignment="1">
      <alignment horizontal="center" vertical="center"/>
    </xf>
    <xf numFmtId="9" fontId="150" fillId="3" borderId="8" xfId="27" applyFont="1" applyFill="1" applyBorder="1" applyAlignment="1">
      <alignment horizontal="center" vertical="center"/>
    </xf>
    <xf numFmtId="9" fontId="150" fillId="3" borderId="66" xfId="27" applyFont="1" applyFill="1" applyBorder="1" applyAlignment="1">
      <alignment horizontal="center" vertical="center"/>
    </xf>
    <xf numFmtId="0" fontId="156" fillId="0" borderId="104" xfId="26" applyFont="1" applyBorder="1" applyAlignment="1">
      <alignment horizontal="left" vertical="center" wrapText="1" indent="1"/>
    </xf>
    <xf numFmtId="3" fontId="149" fillId="3" borderId="6" xfId="26" applyNumberFormat="1" applyFont="1" applyFill="1" applyBorder="1" applyAlignment="1">
      <alignment horizontal="center" vertical="center"/>
    </xf>
    <xf numFmtId="3" fontId="149" fillId="3" borderId="21" xfId="26" applyNumberFormat="1" applyFont="1" applyFill="1" applyBorder="1" applyAlignment="1">
      <alignment horizontal="center" vertical="center"/>
    </xf>
    <xf numFmtId="0" fontId="149" fillId="2" borderId="29" xfId="26" applyFont="1" applyFill="1" applyBorder="1" applyAlignment="1">
      <alignment vertical="center" wrapText="1"/>
    </xf>
    <xf numFmtId="3" fontId="151" fillId="2" borderId="105" xfId="26" applyNumberFormat="1" applyFont="1" applyFill="1" applyBorder="1" applyAlignment="1">
      <alignment horizontal="center" vertical="center"/>
    </xf>
    <xf numFmtId="0" fontId="151" fillId="3" borderId="68" xfId="26" applyFont="1" applyFill="1" applyBorder="1" applyAlignment="1">
      <alignment horizontal="left" vertical="top" wrapText="1"/>
    </xf>
    <xf numFmtId="0" fontId="151" fillId="3" borderId="7" xfId="26" applyFont="1" applyFill="1" applyBorder="1" applyAlignment="1">
      <alignment horizontal="left" vertical="top" wrapText="1"/>
    </xf>
    <xf numFmtId="9" fontId="151" fillId="3" borderId="1" xfId="26" applyNumberFormat="1" applyFont="1" applyFill="1" applyBorder="1" applyAlignment="1">
      <alignment horizontal="center" vertical="top" wrapText="1"/>
    </xf>
    <xf numFmtId="0" fontId="148" fillId="3" borderId="68" xfId="26" applyFont="1" applyFill="1" applyBorder="1" applyAlignment="1">
      <alignment horizontal="left" vertical="center" wrapText="1" indent="1"/>
    </xf>
    <xf numFmtId="175" fontId="150" fillId="3" borderId="7" xfId="22" applyNumberFormat="1" applyFont="1" applyFill="1" applyBorder="1" applyAlignment="1">
      <alignment horizontal="center" vertical="center" wrapText="1"/>
    </xf>
    <xf numFmtId="0" fontId="156" fillId="3" borderId="104" xfId="26" applyFont="1" applyFill="1" applyBorder="1" applyAlignment="1">
      <alignment horizontal="left" vertical="center" wrapText="1" indent="1"/>
    </xf>
    <xf numFmtId="175" fontId="149" fillId="3" borderId="6" xfId="22" applyNumberFormat="1" applyFont="1" applyFill="1" applyBorder="1" applyAlignment="1">
      <alignment horizontal="center" vertical="center"/>
    </xf>
    <xf numFmtId="0" fontId="156" fillId="3" borderId="29" xfId="26" applyFont="1" applyFill="1" applyBorder="1" applyAlignment="1">
      <alignment horizontal="left" vertical="center" wrapText="1" indent="1"/>
    </xf>
    <xf numFmtId="3" fontId="149" fillId="3" borderId="30" xfId="26" applyNumberFormat="1" applyFont="1" applyFill="1" applyBorder="1" applyAlignment="1">
      <alignment horizontal="center" vertical="center"/>
    </xf>
    <xf numFmtId="175" fontId="149" fillId="3" borderId="30" xfId="22" applyNumberFormat="1" applyFont="1" applyFill="1" applyBorder="1" applyAlignment="1">
      <alignment horizontal="center" vertical="center"/>
    </xf>
    <xf numFmtId="3" fontId="149" fillId="3" borderId="31" xfId="26" applyNumberFormat="1" applyFont="1" applyFill="1" applyBorder="1" applyAlignment="1">
      <alignment horizontal="center" vertical="center"/>
    </xf>
    <xf numFmtId="0" fontId="151" fillId="3" borderId="68" xfId="26" applyFont="1" applyFill="1" applyBorder="1" applyAlignment="1">
      <alignment horizontal="left" vertical="center" wrapText="1"/>
    </xf>
    <xf numFmtId="0" fontId="150" fillId="3" borderId="2" xfId="26" applyFont="1" applyFill="1" applyBorder="1" applyAlignment="1">
      <alignment vertical="center"/>
    </xf>
    <xf numFmtId="0" fontId="151" fillId="3" borderId="1" xfId="26" applyFont="1" applyFill="1" applyBorder="1" applyAlignment="1">
      <alignment vertical="center" wrapText="1"/>
    </xf>
    <xf numFmtId="0" fontId="150" fillId="3" borderId="3" xfId="26" applyFont="1" applyFill="1" applyBorder="1" applyAlignment="1">
      <alignment vertical="center"/>
    </xf>
    <xf numFmtId="0" fontId="150" fillId="3" borderId="61" xfId="26" applyFont="1" applyFill="1" applyBorder="1" applyAlignment="1">
      <alignment vertical="center"/>
    </xf>
    <xf numFmtId="0" fontId="150" fillId="3" borderId="7" xfId="26" applyFont="1" applyFill="1" applyBorder="1" applyAlignment="1">
      <alignment horizontal="left" vertical="center" wrapText="1"/>
    </xf>
    <xf numFmtId="0" fontId="150" fillId="3" borderId="95" xfId="26" applyFont="1" applyFill="1" applyBorder="1" applyAlignment="1">
      <alignment horizontal="left" vertical="center" wrapText="1"/>
    </xf>
    <xf numFmtId="3" fontId="157" fillId="3" borderId="66" xfId="26" applyNumberFormat="1" applyFont="1" applyFill="1" applyBorder="1" applyAlignment="1">
      <alignment horizontal="center" vertical="center"/>
    </xf>
    <xf numFmtId="3" fontId="157" fillId="3" borderId="6" xfId="26" applyNumberFormat="1" applyFont="1" applyFill="1" applyBorder="1" applyAlignment="1">
      <alignment horizontal="center" vertical="center"/>
    </xf>
    <xf numFmtId="3" fontId="151" fillId="3" borderId="6" xfId="26" applyNumberFormat="1" applyFont="1" applyFill="1" applyBorder="1" applyAlignment="1">
      <alignment horizontal="center" vertical="center"/>
    </xf>
    <xf numFmtId="3" fontId="157" fillId="3" borderId="21" xfId="26" applyNumberFormat="1" applyFont="1" applyFill="1" applyBorder="1" applyAlignment="1">
      <alignment horizontal="center" vertical="center"/>
    </xf>
    <xf numFmtId="3" fontId="157" fillId="3" borderId="30" xfId="26" applyNumberFormat="1" applyFont="1" applyFill="1" applyBorder="1" applyAlignment="1">
      <alignment horizontal="center" vertical="center"/>
    </xf>
    <xf numFmtId="3" fontId="151" fillId="3" borderId="30" xfId="26" applyNumberFormat="1" applyFont="1" applyFill="1" applyBorder="1" applyAlignment="1">
      <alignment horizontal="center" vertical="center"/>
    </xf>
    <xf numFmtId="3" fontId="157" fillId="3" borderId="31" xfId="26" applyNumberFormat="1" applyFont="1" applyFill="1" applyBorder="1" applyAlignment="1">
      <alignment horizontal="center" vertical="center"/>
    </xf>
    <xf numFmtId="0" fontId="150" fillId="3" borderId="95" xfId="26" applyFont="1" applyFill="1" applyBorder="1" applyAlignment="1">
      <alignment horizontal="center" vertical="center" wrapText="1"/>
    </xf>
    <xf numFmtId="0" fontId="150" fillId="3" borderId="104" xfId="26" applyFont="1" applyFill="1" applyBorder="1" applyAlignment="1">
      <alignment horizontal="left" vertical="center" wrapText="1"/>
    </xf>
    <xf numFmtId="0" fontId="150" fillId="3" borderId="9" xfId="26" applyFont="1" applyFill="1" applyBorder="1" applyAlignment="1">
      <alignment horizontal="center" vertical="center" wrapText="1"/>
    </xf>
    <xf numFmtId="167" fontId="150" fillId="3" borderId="6" xfId="26" applyNumberFormat="1" applyFont="1" applyFill="1" applyBorder="1" applyAlignment="1">
      <alignment horizontal="center" vertical="center"/>
    </xf>
    <xf numFmtId="167" fontId="150" fillId="3" borderId="21" xfId="26" applyNumberFormat="1" applyFont="1" applyFill="1" applyBorder="1" applyAlignment="1">
      <alignment horizontal="center" vertical="center"/>
    </xf>
    <xf numFmtId="0" fontId="150" fillId="3" borderId="57" xfId="26" applyFont="1" applyFill="1" applyBorder="1" applyAlignment="1">
      <alignment horizontal="left" vertical="center" wrapText="1"/>
    </xf>
    <xf numFmtId="0" fontId="150" fillId="3" borderId="58" xfId="26" applyFont="1" applyFill="1" applyBorder="1" applyAlignment="1">
      <alignment horizontal="center" vertical="center" wrapText="1"/>
    </xf>
    <xf numFmtId="167" fontId="150" fillId="3" borderId="106" xfId="26" applyNumberFormat="1" applyFont="1" applyFill="1" applyBorder="1" applyAlignment="1">
      <alignment horizontal="center" vertical="center"/>
    </xf>
    <xf numFmtId="167" fontId="150" fillId="3" borderId="107" xfId="26" applyNumberFormat="1" applyFont="1" applyFill="1" applyBorder="1" applyAlignment="1">
      <alignment horizontal="center" vertical="center"/>
    </xf>
    <xf numFmtId="0" fontId="151" fillId="3" borderId="12" xfId="26" applyFont="1" applyFill="1" applyBorder="1" applyAlignment="1">
      <alignment horizontal="center" vertical="center" wrapText="1"/>
    </xf>
    <xf numFmtId="0" fontId="151" fillId="3" borderId="64" xfId="26" applyFont="1" applyFill="1" applyBorder="1" applyAlignment="1">
      <alignment horizontal="center" vertical="center" wrapText="1"/>
    </xf>
    <xf numFmtId="0" fontId="147" fillId="3" borderId="0" xfId="26" applyFont="1" applyFill="1" applyBorder="1"/>
    <xf numFmtId="0" fontId="1" fillId="3" borderId="0" xfId="26" applyFill="1" applyBorder="1"/>
    <xf numFmtId="0" fontId="156" fillId="3" borderId="108" xfId="26" applyFont="1" applyFill="1" applyBorder="1" applyAlignment="1">
      <alignment horizontal="left" vertical="center" wrapText="1" indent="1"/>
    </xf>
    <xf numFmtId="3" fontId="154" fillId="3" borderId="32" xfId="26" applyNumberFormat="1" applyFont="1" applyFill="1" applyBorder="1" applyAlignment="1">
      <alignment horizontal="center" vertical="center"/>
    </xf>
    <xf numFmtId="3" fontId="146" fillId="3" borderId="72" xfId="26" applyNumberFormat="1" applyFont="1" applyFill="1" applyBorder="1" applyAlignment="1">
      <alignment horizontal="center" vertical="center"/>
    </xf>
    <xf numFmtId="0" fontId="156" fillId="3" borderId="67" xfId="26" applyFont="1" applyFill="1" applyBorder="1" applyAlignment="1">
      <alignment horizontal="left" vertical="center" wrapText="1" indent="1"/>
    </xf>
    <xf numFmtId="3" fontId="154" fillId="3" borderId="11" xfId="26" applyNumberFormat="1" applyFont="1" applyFill="1" applyBorder="1" applyAlignment="1">
      <alignment horizontal="center" vertical="center"/>
    </xf>
    <xf numFmtId="3" fontId="146" fillId="3" borderId="64" xfId="26" applyNumberFormat="1" applyFont="1" applyFill="1" applyBorder="1" applyAlignment="1">
      <alignment horizontal="center" vertical="center"/>
    </xf>
    <xf numFmtId="0" fontId="151" fillId="3" borderId="60" xfId="26" applyFont="1" applyFill="1" applyBorder="1" applyAlignment="1">
      <alignment horizontal="left" vertical="center" wrapText="1"/>
    </xf>
    <xf numFmtId="0" fontId="150" fillId="3" borderId="0" xfId="26" applyFont="1" applyFill="1" applyBorder="1" applyAlignment="1">
      <alignment horizontal="center" vertical="center" wrapText="1"/>
    </xf>
    <xf numFmtId="3" fontId="150" fillId="3" borderId="0" xfId="26" applyNumberFormat="1" applyFont="1" applyFill="1" applyBorder="1" applyAlignment="1">
      <alignment horizontal="center" vertical="center" wrapText="1"/>
    </xf>
    <xf numFmtId="168" fontId="150" fillId="3" borderId="7" xfId="26" applyNumberFormat="1" applyFont="1" applyFill="1" applyBorder="1" applyAlignment="1">
      <alignment horizontal="center" vertical="center" wrapText="1"/>
    </xf>
    <xf numFmtId="0" fontId="150" fillId="3" borderId="69" xfId="26" applyFont="1" applyFill="1" applyBorder="1" applyAlignment="1">
      <alignment horizontal="left" vertical="center" wrapText="1"/>
    </xf>
    <xf numFmtId="0" fontId="150" fillId="3" borderId="75" xfId="26" applyFont="1" applyFill="1" applyBorder="1" applyAlignment="1">
      <alignment horizontal="center" vertical="center" wrapText="1"/>
    </xf>
    <xf numFmtId="167" fontId="150" fillId="3" borderId="97" xfId="26" applyNumberFormat="1" applyFont="1" applyFill="1" applyBorder="1" applyAlignment="1">
      <alignment horizontal="center" vertical="center"/>
    </xf>
    <xf numFmtId="167" fontId="150" fillId="3" borderId="24" xfId="26" applyNumberFormat="1" applyFont="1" applyFill="1" applyBorder="1" applyAlignment="1">
      <alignment horizontal="center" vertical="center"/>
    </xf>
    <xf numFmtId="0" fontId="1" fillId="3" borderId="0" xfId="26" applyFill="1"/>
    <xf numFmtId="3" fontId="151" fillId="3" borderId="72" xfId="26" applyNumberFormat="1" applyFont="1" applyFill="1" applyBorder="1" applyAlignment="1">
      <alignment horizontal="center" vertical="center"/>
    </xf>
    <xf numFmtId="3" fontId="154" fillId="3" borderId="30" xfId="26" applyNumberFormat="1" applyFont="1" applyFill="1" applyBorder="1" applyAlignment="1">
      <alignment horizontal="center" vertical="center"/>
    </xf>
    <xf numFmtId="3" fontId="154" fillId="3" borderId="105" xfId="26" applyNumberFormat="1" applyFont="1" applyFill="1" applyBorder="1" applyAlignment="1">
      <alignment horizontal="center" vertical="center"/>
    </xf>
    <xf numFmtId="3" fontId="151" fillId="3" borderId="31" xfId="26" applyNumberFormat="1" applyFont="1" applyFill="1" applyBorder="1" applyAlignment="1">
      <alignment horizontal="center" vertical="center"/>
    </xf>
    <xf numFmtId="0" fontId="150" fillId="3" borderId="14" xfId="26" applyFont="1" applyFill="1" applyBorder="1" applyAlignment="1">
      <alignment vertical="center"/>
    </xf>
    <xf numFmtId="0" fontId="151" fillId="3" borderId="7" xfId="26" applyFont="1" applyFill="1" applyBorder="1" applyAlignment="1">
      <alignment vertical="center" wrapText="1"/>
    </xf>
    <xf numFmtId="0" fontId="150" fillId="3" borderId="15" xfId="26" applyFont="1" applyFill="1" applyBorder="1" applyAlignment="1">
      <alignment vertical="center"/>
    </xf>
    <xf numFmtId="0" fontId="150" fillId="3" borderId="66" xfId="26" applyFont="1" applyFill="1" applyBorder="1" applyAlignment="1">
      <alignment vertical="center"/>
    </xf>
    <xf numFmtId="0" fontId="161" fillId="0" borderId="0" xfId="26" applyFont="1"/>
    <xf numFmtId="0" fontId="149" fillId="3" borderId="29" xfId="26" applyFont="1" applyFill="1" applyBorder="1" applyAlignment="1">
      <alignment vertical="center" wrapText="1"/>
    </xf>
    <xf numFmtId="3" fontId="151" fillId="3" borderId="105" xfId="26" applyNumberFormat="1" applyFont="1" applyFill="1" applyBorder="1" applyAlignment="1">
      <alignment horizontal="center" vertical="center"/>
    </xf>
    <xf numFmtId="0" fontId="149" fillId="3" borderId="68" xfId="26" applyFont="1" applyFill="1" applyBorder="1" applyAlignment="1">
      <alignment vertical="center" wrapText="1"/>
    </xf>
    <xf numFmtId="3" fontId="151" fillId="3" borderId="8" xfId="26" applyNumberFormat="1" applyFont="1" applyFill="1" applyBorder="1" applyAlignment="1">
      <alignment horizontal="center" vertical="center"/>
    </xf>
    <xf numFmtId="0" fontId="155" fillId="3" borderId="68" xfId="26" applyFont="1" applyFill="1" applyBorder="1" applyAlignment="1">
      <alignment horizontal="left" vertical="center" wrapText="1" indent="1"/>
    </xf>
    <xf numFmtId="165" fontId="1" fillId="0" borderId="0" xfId="26" applyNumberFormat="1"/>
    <xf numFmtId="3" fontId="151" fillId="3" borderId="66" xfId="26" applyNumberFormat="1" applyFont="1" applyFill="1" applyBorder="1" applyAlignment="1">
      <alignment horizontal="center" vertical="center"/>
    </xf>
    <xf numFmtId="0" fontId="149" fillId="2" borderId="69" xfId="26" applyFont="1" applyFill="1" applyBorder="1" applyAlignment="1">
      <alignment vertical="center" wrapText="1"/>
    </xf>
    <xf numFmtId="3" fontId="151" fillId="2" borderId="97" xfId="26" applyNumberFormat="1" applyFont="1" applyFill="1" applyBorder="1" applyAlignment="1">
      <alignment horizontal="center" vertical="center"/>
    </xf>
    <xf numFmtId="3" fontId="151" fillId="2" borderId="24" xfId="26" applyNumberFormat="1" applyFont="1" applyFill="1" applyBorder="1" applyAlignment="1">
      <alignment horizontal="center" vertical="center"/>
    </xf>
    <xf numFmtId="3" fontId="5" fillId="0" borderId="7" xfId="26" applyNumberFormat="1" applyFont="1" applyFill="1" applyBorder="1" applyAlignment="1">
      <alignment horizontal="center" vertical="center" wrapText="1"/>
    </xf>
    <xf numFmtId="3" fontId="5" fillId="0" borderId="95" xfId="26" applyNumberFormat="1" applyFont="1" applyFill="1" applyBorder="1" applyAlignment="1">
      <alignment horizontal="center" vertical="center" wrapText="1"/>
    </xf>
    <xf numFmtId="169" fontId="5" fillId="0" borderId="8" xfId="22" applyNumberFormat="1" applyFont="1" applyFill="1" applyBorder="1" applyAlignment="1">
      <alignment horizontal="center" vertical="center"/>
    </xf>
    <xf numFmtId="169" fontId="44" fillId="0" borderId="8" xfId="22" applyNumberFormat="1" applyFont="1" applyFill="1" applyBorder="1" applyAlignment="1">
      <alignment horizontal="center" vertical="center"/>
    </xf>
    <xf numFmtId="171" fontId="102" fillId="0" borderId="16" xfId="22" applyNumberFormat="1" applyFont="1" applyFill="1" applyBorder="1" applyAlignment="1">
      <alignment vertical="center"/>
    </xf>
    <xf numFmtId="0" fontId="94" fillId="0" borderId="68" xfId="26" applyFont="1" applyBorder="1" applyAlignment="1">
      <alignment horizontal="left" vertical="center" wrapText="1" indent="1"/>
    </xf>
    <xf numFmtId="3" fontId="162" fillId="0" borderId="8" xfId="26" applyNumberFormat="1" applyFont="1" applyFill="1" applyBorder="1" applyAlignment="1">
      <alignment horizontal="center" vertical="center"/>
    </xf>
    <xf numFmtId="169" fontId="162" fillId="0" borderId="8" xfId="22" applyNumberFormat="1" applyFont="1" applyFill="1" applyBorder="1" applyAlignment="1">
      <alignment horizontal="center" vertical="center"/>
    </xf>
    <xf numFmtId="3" fontId="162" fillId="0" borderId="66" xfId="26" applyNumberFormat="1" applyFont="1" applyFill="1" applyBorder="1" applyAlignment="1">
      <alignment horizontal="center" vertical="center"/>
    </xf>
    <xf numFmtId="0" fontId="14" fillId="0" borderId="68" xfId="26" applyFont="1" applyFill="1" applyBorder="1" applyAlignment="1">
      <alignment vertical="center" wrapText="1"/>
    </xf>
    <xf numFmtId="3" fontId="4" fillId="0" borderId="15" xfId="26" applyNumberFormat="1" applyFont="1" applyFill="1" applyBorder="1" applyAlignment="1">
      <alignment horizontal="center" vertical="center"/>
    </xf>
    <xf numFmtId="3" fontId="4" fillId="0" borderId="66" xfId="26" applyNumberFormat="1" applyFont="1" applyFill="1" applyBorder="1" applyAlignment="1">
      <alignment horizontal="center" vertical="center"/>
    </xf>
    <xf numFmtId="0" fontId="26" fillId="0" borderId="68" xfId="26" applyFont="1" applyFill="1" applyBorder="1" applyAlignment="1">
      <alignment vertical="center" wrapText="1"/>
    </xf>
    <xf numFmtId="0" fontId="7" fillId="0" borderId="68" xfId="26" applyFont="1" applyFill="1" applyBorder="1" applyAlignment="1">
      <alignment horizontal="left" vertical="center" wrapText="1"/>
    </xf>
    <xf numFmtId="0" fontId="31" fillId="0" borderId="7" xfId="26" applyFont="1" applyFill="1" applyBorder="1" applyAlignment="1">
      <alignment horizontal="center" vertical="center" wrapText="1"/>
    </xf>
    <xf numFmtId="0" fontId="31" fillId="0" borderId="95" xfId="26" applyFont="1" applyFill="1" applyBorder="1" applyAlignment="1">
      <alignment horizontal="center" vertical="center" wrapText="1"/>
    </xf>
    <xf numFmtId="3" fontId="5" fillId="0" borderId="99" xfId="26" applyNumberFormat="1" applyFont="1" applyBorder="1" applyAlignment="1">
      <alignment horizontal="center" vertical="center"/>
    </xf>
    <xf numFmtId="176" fontId="5" fillId="0" borderId="99" xfId="26" applyNumberFormat="1" applyFont="1" applyBorder="1" applyAlignment="1">
      <alignment horizontal="center" vertical="center"/>
    </xf>
    <xf numFmtId="0" fontId="23" fillId="0" borderId="2" xfId="26" applyFont="1" applyFill="1" applyBorder="1" applyAlignment="1">
      <alignment vertical="center" wrapText="1"/>
    </xf>
    <xf numFmtId="0" fontId="10" fillId="0" borderId="1" xfId="26" applyFont="1" applyFill="1" applyBorder="1" applyAlignment="1">
      <alignment vertical="center" wrapText="1"/>
    </xf>
    <xf numFmtId="3" fontId="7" fillId="0" borderId="79" xfId="26" applyNumberFormat="1" applyFont="1" applyBorder="1" applyAlignment="1">
      <alignment horizontal="center" vertical="center"/>
    </xf>
    <xf numFmtId="3" fontId="7" fillId="0" borderId="80" xfId="26" applyNumberFormat="1" applyFont="1" applyBorder="1" applyAlignment="1">
      <alignment horizontal="center" vertical="center"/>
    </xf>
    <xf numFmtId="0" fontId="11" fillId="0" borderId="125" xfId="26" applyFont="1" applyBorder="1" applyAlignment="1">
      <alignment horizontal="left" vertical="center" wrapText="1" indent="1"/>
    </xf>
    <xf numFmtId="3" fontId="7" fillId="0" borderId="126" xfId="26" applyNumberFormat="1" applyFont="1" applyBorder="1" applyAlignment="1">
      <alignment horizontal="center" vertical="center"/>
    </xf>
    <xf numFmtId="3" fontId="7" fillId="0" borderId="127" xfId="26" applyNumberFormat="1" applyFont="1" applyBorder="1" applyAlignment="1">
      <alignment horizontal="center" vertical="center"/>
    </xf>
    <xf numFmtId="0" fontId="4" fillId="4" borderId="7" xfId="26" applyFont="1" applyFill="1" applyBorder="1" applyAlignment="1">
      <alignment vertical="center" wrapText="1"/>
    </xf>
    <xf numFmtId="3" fontId="4" fillId="4" borderId="8" xfId="26" applyNumberFormat="1" applyFont="1" applyFill="1" applyBorder="1" applyAlignment="1">
      <alignment horizontal="center" vertical="center"/>
    </xf>
    <xf numFmtId="0" fontId="5" fillId="0" borderId="7" xfId="26" applyFont="1" applyBorder="1" applyAlignment="1">
      <alignment horizontal="left" vertical="center" wrapText="1" indent="1"/>
    </xf>
    <xf numFmtId="3" fontId="4" fillId="0" borderId="8" xfId="26" applyNumberFormat="1" applyFont="1" applyBorder="1" applyAlignment="1">
      <alignment horizontal="center" vertical="center"/>
    </xf>
    <xf numFmtId="0" fontId="44" fillId="0" borderId="7" xfId="26" applyFont="1" applyBorder="1" applyAlignment="1">
      <alignment horizontal="left" vertical="center" wrapText="1" indent="1"/>
    </xf>
    <xf numFmtId="0" fontId="26" fillId="2" borderId="7" xfId="26" applyFont="1" applyFill="1" applyBorder="1" applyAlignment="1">
      <alignment vertical="center" wrapText="1"/>
    </xf>
    <xf numFmtId="0" fontId="23" fillId="3" borderId="2" xfId="26" applyFont="1" applyFill="1" applyBorder="1" applyAlignment="1">
      <alignment vertical="center" wrapText="1"/>
    </xf>
    <xf numFmtId="0" fontId="10" fillId="3" borderId="1" xfId="26" applyFont="1" applyFill="1" applyBorder="1" applyAlignment="1">
      <alignment vertical="center" wrapText="1"/>
    </xf>
    <xf numFmtId="172" fontId="111" fillId="8" borderId="53" xfId="0" applyNumberFormat="1" applyFont="1" applyFill="1" applyBorder="1" applyAlignment="1" applyProtection="1">
      <alignment horizontal="center" vertical="center" wrapText="1"/>
    </xf>
    <xf numFmtId="0" fontId="111" fillId="8" borderId="54" xfId="0" applyNumberFormat="1" applyFont="1" applyFill="1" applyBorder="1" applyAlignment="1" applyProtection="1">
      <alignment horizontal="center" vertical="center" wrapText="1"/>
    </xf>
    <xf numFmtId="0" fontId="111" fillId="8" borderId="54" xfId="0" applyNumberFormat="1" applyFont="1" applyFill="1" applyBorder="1" applyAlignment="1" applyProtection="1">
      <alignment horizontal="center" vertical="center" wrapText="1"/>
      <protection locked="0"/>
    </xf>
    <xf numFmtId="3" fontId="112" fillId="8" borderId="52" xfId="0" applyNumberFormat="1" applyFont="1" applyFill="1" applyBorder="1" applyAlignment="1" applyProtection="1">
      <alignment horizontal="right" vertical="center" wrapText="1"/>
    </xf>
    <xf numFmtId="4" fontId="112" fillId="8" borderId="52" xfId="0" applyNumberFormat="1" applyFont="1" applyFill="1" applyBorder="1" applyAlignment="1" applyProtection="1">
      <alignment horizontal="right" vertical="center" wrapText="1"/>
    </xf>
    <xf numFmtId="0" fontId="111" fillId="10" borderId="52" xfId="0" applyNumberFormat="1" applyFont="1" applyFill="1" applyBorder="1" applyAlignment="1" applyProtection="1">
      <alignment horizontal="center" vertical="center" wrapText="1"/>
    </xf>
    <xf numFmtId="3" fontId="118" fillId="8" borderId="52" xfId="0" applyNumberFormat="1" applyFont="1" applyFill="1" applyBorder="1" applyAlignment="1" applyProtection="1">
      <alignment horizontal="right" vertical="center" wrapText="1"/>
    </xf>
    <xf numFmtId="174" fontId="112" fillId="8" borderId="52" xfId="0" applyNumberFormat="1" applyFont="1" applyFill="1" applyBorder="1" applyAlignment="1" applyProtection="1">
      <alignment horizontal="right" vertical="center" wrapText="1"/>
    </xf>
    <xf numFmtId="0" fontId="119" fillId="11" borderId="52" xfId="0" applyNumberFormat="1" applyFont="1" applyFill="1" applyBorder="1" applyAlignment="1" applyProtection="1">
      <alignment horizontal="left" vertical="center" wrapText="1"/>
    </xf>
    <xf numFmtId="3" fontId="111" fillId="10" borderId="52" xfId="0" applyNumberFormat="1" applyFont="1" applyFill="1" applyBorder="1" applyAlignment="1" applyProtection="1">
      <alignment horizontal="right" vertical="center" wrapText="1"/>
    </xf>
    <xf numFmtId="3" fontId="112" fillId="8" borderId="53" xfId="0" applyNumberFormat="1" applyFont="1" applyFill="1" applyBorder="1" applyAlignment="1" applyProtection="1">
      <alignment horizontal="right" vertical="center" wrapText="1"/>
    </xf>
    <xf numFmtId="0" fontId="90" fillId="0" borderId="0" xfId="26" applyFont="1" applyAlignment="1">
      <alignment horizontal="center"/>
    </xf>
    <xf numFmtId="0" fontId="118" fillId="8" borderId="52" xfId="0" applyNumberFormat="1" applyFont="1" applyFill="1" applyBorder="1" applyAlignment="1" applyProtection="1">
      <alignment horizontal="right" vertical="center" wrapText="1"/>
    </xf>
    <xf numFmtId="0" fontId="74" fillId="3" borderId="1" xfId="26" applyFont="1" applyFill="1" applyBorder="1" applyAlignment="1">
      <alignment horizontal="left" vertical="center" wrapText="1"/>
    </xf>
    <xf numFmtId="0" fontId="74" fillId="4" borderId="1" xfId="26" applyFont="1" applyFill="1" applyBorder="1" applyAlignment="1">
      <alignment vertical="center" wrapText="1"/>
    </xf>
    <xf numFmtId="0" fontId="21" fillId="3" borderId="6" xfId="26" applyFont="1" applyFill="1" applyBorder="1" applyAlignment="1">
      <alignment horizontal="center" vertical="center" wrapText="1"/>
    </xf>
    <xf numFmtId="0" fontId="21" fillId="3" borderId="8" xfId="26" applyFont="1" applyFill="1" applyBorder="1" applyAlignment="1">
      <alignment horizontal="center" vertical="center" wrapText="1"/>
    </xf>
    <xf numFmtId="0" fontId="21" fillId="3" borderId="7" xfId="26" applyFont="1" applyFill="1" applyBorder="1" applyAlignment="1">
      <alignment horizontal="left" vertical="center" wrapText="1"/>
    </xf>
    <xf numFmtId="9" fontId="21" fillId="3" borderId="8" xfId="26" applyNumberFormat="1" applyFont="1" applyFill="1" applyBorder="1" applyAlignment="1">
      <alignment horizontal="center" vertical="center"/>
    </xf>
    <xf numFmtId="0" fontId="74" fillId="4" borderId="7" xfId="26" applyFont="1" applyFill="1" applyBorder="1" applyAlignment="1">
      <alignment vertical="center" wrapText="1"/>
    </xf>
    <xf numFmtId="3" fontId="21" fillId="3" borderId="8" xfId="31" applyNumberFormat="1" applyFont="1" applyFill="1" applyBorder="1" applyAlignment="1">
      <alignment horizontal="center" vertical="center"/>
    </xf>
    <xf numFmtId="9" fontId="86" fillId="3" borderId="8" xfId="26" applyNumberFormat="1" applyFont="1" applyFill="1" applyBorder="1" applyAlignment="1">
      <alignment horizontal="center" vertical="center"/>
    </xf>
    <xf numFmtId="3" fontId="86" fillId="3" borderId="8" xfId="31" applyNumberFormat="1" applyFont="1" applyFill="1" applyBorder="1" applyAlignment="1">
      <alignment horizontal="center" vertical="center"/>
    </xf>
    <xf numFmtId="0" fontId="75" fillId="4" borderId="7" xfId="26" applyFont="1" applyFill="1" applyBorder="1" applyAlignment="1">
      <alignment horizontal="left" vertical="center" wrapText="1"/>
    </xf>
    <xf numFmtId="0" fontId="74" fillId="3" borderId="6" xfId="26" applyFont="1" applyFill="1" applyBorder="1" applyAlignment="1">
      <alignment horizontal="center" vertical="center" wrapText="1"/>
    </xf>
    <xf numFmtId="0" fontId="74" fillId="3" borderId="8" xfId="26" applyFont="1" applyFill="1" applyBorder="1" applyAlignment="1">
      <alignment horizontal="center" vertical="center" wrapText="1"/>
    </xf>
    <xf numFmtId="3" fontId="21" fillId="3" borderId="7" xfId="26" applyNumberFormat="1" applyFont="1" applyFill="1" applyBorder="1" applyAlignment="1">
      <alignment horizontal="center" vertical="center" wrapText="1"/>
    </xf>
    <xf numFmtId="0" fontId="1" fillId="0" borderId="0" xfId="26" applyBorder="1"/>
    <xf numFmtId="0" fontId="21" fillId="3" borderId="7" xfId="26" applyFont="1" applyFill="1" applyBorder="1" applyAlignment="1">
      <alignment horizontal="center" vertical="center" wrapText="1"/>
    </xf>
    <xf numFmtId="167" fontId="21" fillId="3" borderId="8" xfId="26" applyNumberFormat="1" applyFont="1" applyFill="1" applyBorder="1" applyAlignment="1">
      <alignment horizontal="center" vertical="center"/>
    </xf>
    <xf numFmtId="0" fontId="21" fillId="0" borderId="7" xfId="26" applyFont="1" applyBorder="1" applyAlignment="1">
      <alignment horizontal="left" vertical="center" wrapText="1" indent="1"/>
    </xf>
    <xf numFmtId="3" fontId="21" fillId="0" borderId="8" xfId="26" applyNumberFormat="1" applyFont="1" applyFill="1" applyBorder="1" applyAlignment="1">
      <alignment horizontal="center" vertical="center"/>
    </xf>
    <xf numFmtId="3" fontId="21" fillId="0" borderId="8" xfId="26" applyNumberFormat="1" applyFont="1" applyBorder="1" applyAlignment="1">
      <alignment horizontal="center" vertical="center"/>
    </xf>
    <xf numFmtId="0" fontId="72" fillId="0" borderId="7" xfId="26" applyFont="1" applyBorder="1" applyAlignment="1">
      <alignment horizontal="left" vertical="center" wrapText="1" indent="1"/>
    </xf>
    <xf numFmtId="3" fontId="21" fillId="0" borderId="0" xfId="26" applyNumberFormat="1" applyFont="1" applyFill="1" applyBorder="1" applyAlignment="1">
      <alignment horizontal="center" vertical="center"/>
    </xf>
    <xf numFmtId="3" fontId="72" fillId="0" borderId="8" xfId="26" applyNumberFormat="1" applyFont="1" applyBorder="1" applyAlignment="1">
      <alignment horizontal="center" vertical="center"/>
    </xf>
    <xf numFmtId="3" fontId="72" fillId="0" borderId="8" xfId="26" applyNumberFormat="1" applyFont="1" applyFill="1" applyBorder="1" applyAlignment="1">
      <alignment horizontal="center" vertical="center"/>
    </xf>
    <xf numFmtId="0" fontId="20" fillId="0" borderId="0" xfId="26" applyFont="1" applyFill="1"/>
    <xf numFmtId="0" fontId="21" fillId="0" borderId="7" xfId="26" applyFont="1" applyFill="1" applyBorder="1" applyAlignment="1">
      <alignment horizontal="left" vertical="center" wrapText="1" indent="1"/>
    </xf>
    <xf numFmtId="0" fontId="1" fillId="0" borderId="0" xfId="26" applyFill="1"/>
    <xf numFmtId="9" fontId="21" fillId="0" borderId="8" xfId="31" applyFont="1" applyBorder="1" applyAlignment="1">
      <alignment horizontal="center" vertical="center"/>
    </xf>
    <xf numFmtId="167" fontId="1" fillId="0" borderId="0" xfId="31" applyNumberFormat="1" applyFont="1"/>
    <xf numFmtId="167" fontId="21" fillId="0" borderId="8" xfId="31" applyNumberFormat="1" applyFont="1" applyBorder="1" applyAlignment="1">
      <alignment horizontal="center" vertical="center"/>
    </xf>
    <xf numFmtId="0" fontId="88" fillId="0" borderId="9" xfId="26" applyFont="1" applyBorder="1" applyAlignment="1">
      <alignment horizontal="left" vertical="center" wrapText="1" indent="1"/>
    </xf>
    <xf numFmtId="0" fontId="75" fillId="2" borderId="7" xfId="26" applyFont="1" applyFill="1" applyBorder="1" applyAlignment="1">
      <alignment vertical="center" wrapText="1"/>
    </xf>
    <xf numFmtId="3" fontId="74" fillId="2" borderId="8" xfId="26" applyNumberFormat="1" applyFont="1" applyFill="1" applyBorder="1" applyAlignment="1">
      <alignment horizontal="center" vertical="center"/>
    </xf>
    <xf numFmtId="0" fontId="21" fillId="4" borderId="7" xfId="26" applyFont="1" applyFill="1" applyBorder="1" applyAlignment="1">
      <alignment vertical="center" wrapText="1"/>
    </xf>
    <xf numFmtId="167" fontId="72" fillId="0" borderId="8" xfId="26" applyNumberFormat="1" applyFont="1" applyBorder="1" applyAlignment="1">
      <alignment horizontal="center" vertical="center"/>
    </xf>
    <xf numFmtId="0" fontId="75" fillId="0" borderId="9" xfId="26" applyFont="1" applyBorder="1" applyAlignment="1">
      <alignment horizontal="left" vertical="center" wrapText="1" indent="1"/>
    </xf>
    <xf numFmtId="3" fontId="21" fillId="0" borderId="7" xfId="26" applyNumberFormat="1" applyFont="1" applyFill="1" applyBorder="1" applyAlignment="1">
      <alignment horizontal="center" vertical="center" wrapText="1"/>
    </xf>
    <xf numFmtId="9" fontId="75" fillId="4" borderId="1" xfId="26" applyNumberFormat="1" applyFont="1" applyFill="1" applyBorder="1" applyAlignment="1">
      <alignment horizontal="center" vertical="center" wrapText="1"/>
    </xf>
    <xf numFmtId="0" fontId="75" fillId="4" borderId="7" xfId="26" applyFont="1" applyFill="1" applyBorder="1" applyAlignment="1">
      <alignment horizontal="left" vertical="center"/>
    </xf>
    <xf numFmtId="0" fontId="72" fillId="0" borderId="7" xfId="26" applyFont="1" applyFill="1" applyBorder="1" applyAlignment="1">
      <alignment horizontal="left" vertical="center" wrapText="1" indent="1"/>
    </xf>
    <xf numFmtId="0" fontId="88" fillId="0" borderId="25" xfId="26" applyFont="1" applyBorder="1" applyAlignment="1">
      <alignment horizontal="left" vertical="center" wrapText="1" indent="1"/>
    </xf>
    <xf numFmtId="3" fontId="21" fillId="3" borderId="8" xfId="26" applyNumberFormat="1" applyFont="1" applyFill="1" applyBorder="1" applyAlignment="1">
      <alignment horizontal="center" vertical="center"/>
    </xf>
    <xf numFmtId="0" fontId="21" fillId="4" borderId="2" xfId="26" applyFont="1" applyFill="1" applyBorder="1" applyAlignment="1">
      <alignment vertical="center"/>
    </xf>
    <xf numFmtId="0" fontId="75" fillId="4" borderId="1" xfId="26" applyFont="1" applyFill="1" applyBorder="1" applyAlignment="1">
      <alignment vertical="center" wrapText="1"/>
    </xf>
    <xf numFmtId="0" fontId="21" fillId="4" borderId="3" xfId="26" applyFont="1" applyFill="1" applyBorder="1" applyAlignment="1">
      <alignment vertical="center"/>
    </xf>
    <xf numFmtId="0" fontId="21" fillId="4" borderId="4" xfId="26" applyFont="1" applyFill="1" applyBorder="1" applyAlignment="1">
      <alignment vertical="center"/>
    </xf>
    <xf numFmtId="0" fontId="75" fillId="4" borderId="1" xfId="26" applyFont="1" applyFill="1" applyBorder="1" applyAlignment="1">
      <alignment horizontal="left" vertical="center" wrapText="1"/>
    </xf>
    <xf numFmtId="0" fontId="75" fillId="5" borderId="7" xfId="26" applyFont="1" applyFill="1" applyBorder="1" applyAlignment="1">
      <alignment vertical="center" wrapText="1"/>
    </xf>
    <xf numFmtId="3" fontId="74" fillId="5" borderId="8" xfId="26" applyNumberFormat="1" applyFont="1" applyFill="1" applyBorder="1" applyAlignment="1">
      <alignment horizontal="center" vertical="center"/>
    </xf>
    <xf numFmtId="3" fontId="74" fillId="4" borderId="8" xfId="26" applyNumberFormat="1" applyFont="1" applyFill="1" applyBorder="1" applyAlignment="1">
      <alignment horizontal="center" vertical="center"/>
    </xf>
    <xf numFmtId="3" fontId="74" fillId="0" borderId="8" xfId="26" applyNumberFormat="1" applyFont="1" applyBorder="1" applyAlignment="1">
      <alignment horizontal="center" vertical="center"/>
    </xf>
    <xf numFmtId="0" fontId="74" fillId="0" borderId="0" xfId="26" applyFont="1" applyBorder="1" applyAlignment="1">
      <alignment horizontal="left" vertical="center" wrapText="1" indent="1"/>
    </xf>
    <xf numFmtId="3" fontId="21" fillId="0" borderId="0" xfId="26" applyNumberFormat="1" applyFont="1" applyBorder="1" applyAlignment="1">
      <alignment horizontal="center" vertical="center"/>
    </xf>
    <xf numFmtId="0" fontId="166" fillId="0" borderId="43" xfId="26" applyFont="1" applyBorder="1"/>
    <xf numFmtId="0" fontId="166" fillId="0" borderId="42" xfId="26" applyFont="1" applyBorder="1"/>
    <xf numFmtId="0" fontId="166" fillId="0" borderId="16" xfId="26" applyFont="1" applyBorder="1"/>
    <xf numFmtId="0" fontId="166" fillId="0" borderId="41" xfId="26" applyFont="1" applyBorder="1"/>
    <xf numFmtId="0" fontId="166" fillId="0" borderId="40" xfId="26" applyFont="1" applyBorder="1"/>
    <xf numFmtId="0" fontId="166" fillId="0" borderId="39" xfId="26" applyFont="1" applyBorder="1"/>
    <xf numFmtId="0" fontId="166" fillId="0" borderId="0" xfId="26" applyFont="1" applyBorder="1"/>
    <xf numFmtId="0" fontId="74" fillId="0" borderId="0" xfId="26" applyFont="1"/>
    <xf numFmtId="0" fontId="166" fillId="0" borderId="0" xfId="26" applyFont="1" applyBorder="1" applyAlignment="1">
      <alignment horizontal="center" vertical="center" wrapText="1"/>
    </xf>
    <xf numFmtId="0" fontId="166" fillId="0" borderId="49" xfId="26" applyFont="1" applyBorder="1" applyAlignment="1">
      <alignment horizontal="center" vertical="center" wrapText="1"/>
    </xf>
    <xf numFmtId="0" fontId="166" fillId="0" borderId="50" xfId="26" applyFont="1" applyBorder="1" applyAlignment="1">
      <alignment horizontal="center" vertical="center" wrapText="1"/>
    </xf>
    <xf numFmtId="0" fontId="166" fillId="0" borderId="51" xfId="26" applyFont="1" applyBorder="1" applyAlignment="1">
      <alignment horizontal="center" vertical="center" wrapText="1"/>
    </xf>
    <xf numFmtId="0" fontId="22" fillId="0" borderId="0" xfId="6"/>
    <xf numFmtId="0" fontId="74" fillId="3" borderId="1" xfId="6" applyFont="1" applyFill="1" applyBorder="1" applyAlignment="1">
      <alignment horizontal="left" vertical="center" wrapText="1"/>
    </xf>
    <xf numFmtId="0" fontId="74" fillId="4" borderId="1" xfId="6" applyFont="1" applyFill="1" applyBorder="1" applyAlignment="1">
      <alignment vertical="center" wrapText="1"/>
    </xf>
    <xf numFmtId="0" fontId="21" fillId="3" borderId="6" xfId="6" applyFont="1" applyFill="1" applyBorder="1" applyAlignment="1">
      <alignment horizontal="center" vertical="center" wrapText="1"/>
    </xf>
    <xf numFmtId="0" fontId="21" fillId="3" borderId="8" xfId="6" applyFont="1" applyFill="1" applyBorder="1" applyAlignment="1">
      <alignment horizontal="center" vertical="center" wrapText="1"/>
    </xf>
    <xf numFmtId="0" fontId="21" fillId="3" borderId="7" xfId="6" applyFont="1" applyFill="1" applyBorder="1" applyAlignment="1">
      <alignment vertical="center" wrapText="1"/>
    </xf>
    <xf numFmtId="9" fontId="21" fillId="6" borderId="8" xfId="6" applyNumberFormat="1" applyFont="1" applyFill="1" applyBorder="1" applyAlignment="1">
      <alignment horizontal="center" vertical="center"/>
    </xf>
    <xf numFmtId="0" fontId="21" fillId="3" borderId="7" xfId="6" applyFont="1" applyFill="1" applyBorder="1" applyAlignment="1">
      <alignment horizontal="left" vertical="center" wrapText="1"/>
    </xf>
    <xf numFmtId="0" fontId="74" fillId="4" borderId="7" xfId="6" applyFont="1" applyFill="1" applyBorder="1" applyAlignment="1">
      <alignment vertical="center" wrapText="1"/>
    </xf>
    <xf numFmtId="0" fontId="21" fillId="6" borderId="7" xfId="6" applyFont="1" applyFill="1" applyBorder="1" applyAlignment="1">
      <alignment vertical="center" wrapText="1"/>
    </xf>
    <xf numFmtId="0" fontId="75" fillId="4" borderId="7" xfId="6" applyFont="1" applyFill="1" applyBorder="1" applyAlignment="1">
      <alignment horizontal="left" vertical="center" wrapText="1"/>
    </xf>
    <xf numFmtId="0" fontId="74" fillId="3" borderId="8" xfId="6" applyFont="1" applyFill="1" applyBorder="1" applyAlignment="1">
      <alignment horizontal="center" vertical="center" wrapText="1"/>
    </xf>
    <xf numFmtId="3" fontId="21" fillId="3" borderId="7" xfId="6" applyNumberFormat="1" applyFont="1" applyFill="1" applyBorder="1" applyAlignment="1">
      <alignment horizontal="center" vertical="center" wrapText="1"/>
    </xf>
    <xf numFmtId="0" fontId="21" fillId="3" borderId="7" xfId="6" applyFont="1" applyFill="1" applyBorder="1" applyAlignment="1">
      <alignment horizontal="center" vertical="center" wrapText="1"/>
    </xf>
    <xf numFmtId="167" fontId="21" fillId="3" borderId="8" xfId="6" applyNumberFormat="1" applyFont="1" applyFill="1" applyBorder="1" applyAlignment="1">
      <alignment horizontal="center" vertical="center"/>
    </xf>
    <xf numFmtId="0" fontId="21" fillId="0" borderId="7" xfId="6" applyFont="1" applyBorder="1" applyAlignment="1">
      <alignment horizontal="left" vertical="center" wrapText="1" indent="1"/>
    </xf>
    <xf numFmtId="3" fontId="21" fillId="0" borderId="8" xfId="6" applyNumberFormat="1" applyFont="1" applyBorder="1" applyAlignment="1">
      <alignment horizontal="center" vertical="center"/>
    </xf>
    <xf numFmtId="0" fontId="72" fillId="0" borderId="7" xfId="6" applyFont="1" applyBorder="1" applyAlignment="1">
      <alignment horizontal="left" vertical="center" wrapText="1" indent="1"/>
    </xf>
    <xf numFmtId="1" fontId="72" fillId="0" borderId="8" xfId="6" applyNumberFormat="1" applyFont="1" applyBorder="1" applyAlignment="1">
      <alignment horizontal="center" vertical="center"/>
    </xf>
    <xf numFmtId="1" fontId="72" fillId="0" borderId="8" xfId="30" applyNumberFormat="1" applyFont="1" applyBorder="1" applyAlignment="1">
      <alignment horizontal="center" vertical="center"/>
    </xf>
    <xf numFmtId="3" fontId="72" fillId="0" borderId="8" xfId="6" applyNumberFormat="1" applyFont="1" applyBorder="1" applyAlignment="1">
      <alignment horizontal="center" vertical="center"/>
    </xf>
    <xf numFmtId="0" fontId="74" fillId="0" borderId="7" xfId="6" applyFont="1" applyBorder="1" applyAlignment="1">
      <alignment horizontal="left" vertical="center" wrapText="1" indent="1"/>
    </xf>
    <xf numFmtId="3" fontId="172" fillId="0" borderId="8" xfId="6" applyNumberFormat="1" applyFont="1" applyBorder="1" applyAlignment="1">
      <alignment horizontal="center" vertical="center"/>
    </xf>
    <xf numFmtId="1" fontId="21" fillId="0" borderId="8" xfId="30" applyNumberFormat="1" applyFont="1" applyBorder="1" applyAlignment="1">
      <alignment horizontal="center" vertical="center"/>
    </xf>
    <xf numFmtId="2" fontId="72" fillId="0" borderId="8" xfId="6" applyNumberFormat="1" applyFont="1" applyBorder="1" applyAlignment="1">
      <alignment horizontal="center" vertical="center"/>
    </xf>
    <xf numFmtId="2" fontId="21" fillId="0" borderId="8" xfId="30" applyNumberFormat="1" applyFont="1" applyBorder="1" applyAlignment="1">
      <alignment horizontal="center" vertical="center"/>
    </xf>
    <xf numFmtId="0" fontId="88" fillId="0" borderId="9" xfId="6" applyFont="1" applyBorder="1" applyAlignment="1">
      <alignment horizontal="left" vertical="center" wrapText="1" indent="1"/>
    </xf>
    <xf numFmtId="0" fontId="75" fillId="2" borderId="7" xfId="6" applyFont="1" applyFill="1" applyBorder="1" applyAlignment="1">
      <alignment vertical="center" wrapText="1"/>
    </xf>
    <xf numFmtId="3" fontId="74" fillId="2" borderId="8" xfId="6" applyNumberFormat="1" applyFont="1" applyFill="1" applyBorder="1" applyAlignment="1">
      <alignment horizontal="center" vertical="center"/>
    </xf>
    <xf numFmtId="0" fontId="21" fillId="4" borderId="7" xfId="6" applyFont="1" applyFill="1" applyBorder="1" applyAlignment="1">
      <alignment vertical="center" wrapText="1"/>
    </xf>
    <xf numFmtId="3" fontId="74" fillId="0" borderId="8" xfId="6" applyNumberFormat="1" applyFont="1" applyBorder="1" applyAlignment="1">
      <alignment horizontal="center" vertical="center"/>
    </xf>
    <xf numFmtId="0" fontId="75" fillId="0" borderId="9" xfId="6" applyFont="1" applyBorder="1" applyAlignment="1">
      <alignment horizontal="left" vertical="center" wrapText="1" indent="1"/>
    </xf>
    <xf numFmtId="0" fontId="21" fillId="3" borderId="2" xfId="6" applyFont="1" applyFill="1" applyBorder="1" applyAlignment="1">
      <alignment vertical="center" wrapText="1"/>
    </xf>
    <xf numFmtId="0" fontId="22" fillId="3" borderId="0" xfId="6" applyFill="1"/>
    <xf numFmtId="0" fontId="21" fillId="3" borderId="7" xfId="6" applyFont="1" applyFill="1" applyBorder="1" applyAlignment="1">
      <alignment horizontal="left" vertical="center" wrapText="1" indent="1"/>
    </xf>
    <xf numFmtId="3" fontId="21" fillId="3" borderId="8" xfId="6" applyNumberFormat="1" applyFont="1" applyFill="1" applyBorder="1" applyAlignment="1">
      <alignment horizontal="center" vertical="center"/>
    </xf>
    <xf numFmtId="0" fontId="72" fillId="3" borderId="7" xfId="6" applyFont="1" applyFill="1" applyBorder="1" applyAlignment="1">
      <alignment horizontal="left" vertical="center" wrapText="1" indent="1"/>
    </xf>
    <xf numFmtId="0" fontId="74" fillId="3" borderId="7" xfId="6" applyFont="1" applyFill="1" applyBorder="1" applyAlignment="1">
      <alignment horizontal="left" vertical="center" wrapText="1" indent="1"/>
    </xf>
    <xf numFmtId="3" fontId="172" fillId="3" borderId="8" xfId="6" applyNumberFormat="1" applyFont="1" applyFill="1" applyBorder="1" applyAlignment="1">
      <alignment horizontal="center" vertical="center"/>
    </xf>
    <xf numFmtId="3" fontId="72" fillId="3" borderId="8" xfId="6" applyNumberFormat="1" applyFont="1" applyFill="1" applyBorder="1" applyAlignment="1">
      <alignment horizontal="center" vertical="center"/>
    </xf>
    <xf numFmtId="0" fontId="75" fillId="3" borderId="9" xfId="6" applyFont="1" applyFill="1" applyBorder="1" applyAlignment="1">
      <alignment horizontal="left" vertical="center" wrapText="1" indent="1"/>
    </xf>
    <xf numFmtId="0" fontId="75" fillId="3" borderId="7" xfId="6" applyFont="1" applyFill="1" applyBorder="1" applyAlignment="1">
      <alignment vertical="center" wrapText="1"/>
    </xf>
    <xf numFmtId="3" fontId="74" fillId="3" borderId="8" xfId="6" applyNumberFormat="1" applyFont="1" applyFill="1" applyBorder="1" applyAlignment="1">
      <alignment horizontal="center" vertical="center"/>
    </xf>
    <xf numFmtId="0" fontId="21" fillId="0" borderId="7" xfId="6" applyFont="1" applyFill="1" applyBorder="1" applyAlignment="1">
      <alignment horizontal="left" vertical="center" wrapText="1" indent="1"/>
    </xf>
    <xf numFmtId="3" fontId="21" fillId="0" borderId="8" xfId="6" applyNumberFormat="1" applyFont="1" applyFill="1" applyBorder="1" applyAlignment="1">
      <alignment horizontal="center" vertical="center"/>
    </xf>
    <xf numFmtId="0" fontId="22" fillId="0" borderId="0" xfId="6" applyFill="1"/>
    <xf numFmtId="0" fontId="72" fillId="0" borderId="7" xfId="6" applyFont="1" applyFill="1" applyBorder="1" applyAlignment="1">
      <alignment horizontal="left" vertical="center" wrapText="1" indent="1"/>
    </xf>
    <xf numFmtId="0" fontId="75" fillId="0" borderId="9" xfId="6" applyFont="1" applyFill="1" applyBorder="1" applyAlignment="1">
      <alignment horizontal="left" vertical="center" wrapText="1" indent="1"/>
    </xf>
    <xf numFmtId="3" fontId="72" fillId="0" borderId="8" xfId="6" applyNumberFormat="1" applyFont="1" applyFill="1" applyBorder="1" applyAlignment="1">
      <alignment horizontal="center" vertical="center"/>
    </xf>
    <xf numFmtId="0" fontId="75" fillId="0" borderId="7" xfId="6" applyFont="1" applyFill="1" applyBorder="1" applyAlignment="1">
      <alignment vertical="center" wrapText="1"/>
    </xf>
    <xf numFmtId="3" fontId="74" fillId="0" borderId="8" xfId="6" applyNumberFormat="1" applyFont="1" applyFill="1" applyBorder="1" applyAlignment="1">
      <alignment horizontal="center" vertical="center"/>
    </xf>
    <xf numFmtId="0" fontId="75" fillId="3" borderId="7" xfId="6" applyFont="1" applyFill="1" applyBorder="1" applyAlignment="1">
      <alignment horizontal="left" vertical="center" wrapText="1"/>
    </xf>
    <xf numFmtId="0" fontId="166" fillId="3" borderId="7" xfId="6" applyFont="1" applyFill="1" applyBorder="1" applyAlignment="1">
      <alignment horizontal="left" vertical="center" wrapText="1"/>
    </xf>
    <xf numFmtId="9" fontId="75" fillId="3" borderId="1" xfId="6" applyNumberFormat="1" applyFont="1" applyFill="1" applyBorder="1" applyAlignment="1">
      <alignment horizontal="center" vertical="center" wrapText="1"/>
    </xf>
    <xf numFmtId="0" fontId="75" fillId="3" borderId="7" xfId="6" applyFont="1" applyFill="1" applyBorder="1" applyAlignment="1">
      <alignment horizontal="left" vertical="center"/>
    </xf>
    <xf numFmtId="0" fontId="88" fillId="3" borderId="25" xfId="6" applyFont="1" applyFill="1" applyBorder="1" applyAlignment="1">
      <alignment horizontal="left" vertical="center" wrapText="1" indent="1"/>
    </xf>
    <xf numFmtId="0" fontId="75" fillId="3" borderId="1" xfId="6" applyFont="1" applyFill="1" applyBorder="1" applyAlignment="1">
      <alignment vertical="center" wrapText="1"/>
    </xf>
    <xf numFmtId="0" fontId="21" fillId="3" borderId="3" xfId="6" applyFont="1" applyFill="1" applyBorder="1" applyAlignment="1">
      <alignment vertical="center"/>
    </xf>
    <xf numFmtId="0" fontId="7" fillId="3" borderId="4" xfId="6" applyFont="1" applyFill="1" applyBorder="1" applyAlignment="1">
      <alignment vertical="center"/>
    </xf>
    <xf numFmtId="0" fontId="21" fillId="3" borderId="2" xfId="6" applyFont="1" applyFill="1" applyBorder="1" applyAlignment="1">
      <alignment vertical="center"/>
    </xf>
    <xf numFmtId="0" fontId="21" fillId="3" borderId="4" xfId="6" applyFont="1" applyFill="1" applyBorder="1" applyAlignment="1">
      <alignment vertical="center"/>
    </xf>
    <xf numFmtId="0" fontId="21" fillId="3" borderId="12" xfId="6" applyFont="1" applyFill="1" applyBorder="1" applyAlignment="1">
      <alignment horizontal="center" vertical="center"/>
    </xf>
    <xf numFmtId="0" fontId="75" fillId="3" borderId="5" xfId="6" applyFont="1" applyFill="1" applyBorder="1" applyAlignment="1">
      <alignment horizontal="left" vertical="center" wrapText="1"/>
    </xf>
    <xf numFmtId="0" fontId="21" fillId="3" borderId="11" xfId="6" applyFont="1" applyFill="1" applyBorder="1" applyAlignment="1">
      <alignment vertical="center"/>
    </xf>
    <xf numFmtId="0" fontId="21" fillId="3" borderId="12" xfId="6" applyFont="1" applyFill="1" applyBorder="1" applyAlignment="1">
      <alignment vertical="center"/>
    </xf>
    <xf numFmtId="0" fontId="88" fillId="3" borderId="9" xfId="6" applyFont="1" applyFill="1" applyBorder="1" applyAlignment="1">
      <alignment horizontal="left" vertical="center" wrapText="1" indent="1"/>
    </xf>
    <xf numFmtId="0" fontId="75" fillId="3" borderId="1" xfId="6" applyFont="1" applyFill="1" applyBorder="1" applyAlignment="1">
      <alignment horizontal="left" vertical="center" wrapText="1"/>
    </xf>
    <xf numFmtId="0" fontId="21" fillId="3" borderId="2" xfId="6" applyFont="1" applyFill="1" applyBorder="1" applyAlignment="1">
      <alignment horizontal="center" vertical="center"/>
    </xf>
    <xf numFmtId="0" fontId="75" fillId="3" borderId="36" xfId="6" applyFont="1" applyFill="1" applyBorder="1" applyAlignment="1">
      <alignment vertical="center" wrapText="1"/>
    </xf>
    <xf numFmtId="9" fontId="75" fillId="4" borderId="1" xfId="6" applyNumberFormat="1" applyFont="1" applyFill="1" applyBorder="1" applyAlignment="1">
      <alignment horizontal="center" vertical="center" wrapText="1"/>
    </xf>
    <xf numFmtId="0" fontId="75" fillId="4" borderId="7" xfId="6" applyFont="1" applyFill="1" applyBorder="1" applyAlignment="1">
      <alignment horizontal="left" vertical="center"/>
    </xf>
    <xf numFmtId="0" fontId="74" fillId="3" borderId="6" xfId="6" applyFont="1" applyFill="1" applyBorder="1" applyAlignment="1">
      <alignment horizontal="center" vertical="center" wrapText="1"/>
    </xf>
    <xf numFmtId="0" fontId="88" fillId="0" borderId="25" xfId="6" applyFont="1" applyBorder="1" applyAlignment="1">
      <alignment horizontal="left" vertical="center" wrapText="1" indent="1"/>
    </xf>
    <xf numFmtId="0" fontId="21" fillId="4" borderId="2" xfId="6" applyFont="1" applyFill="1" applyBorder="1" applyAlignment="1">
      <alignment vertical="center"/>
    </xf>
    <xf numFmtId="0" fontId="75" fillId="4" borderId="1" xfId="6" applyFont="1" applyFill="1" applyBorder="1" applyAlignment="1">
      <alignment vertical="center" wrapText="1"/>
    </xf>
    <xf numFmtId="0" fontId="21" fillId="4" borderId="3" xfId="6" applyFont="1" applyFill="1" applyBorder="1" applyAlignment="1">
      <alignment vertical="center"/>
    </xf>
    <xf numFmtId="0" fontId="21" fillId="4" borderId="4" xfId="6" applyFont="1" applyFill="1" applyBorder="1" applyAlignment="1">
      <alignment vertical="center"/>
    </xf>
    <xf numFmtId="0" fontId="75" fillId="4" borderId="1" xfId="6" applyFont="1" applyFill="1" applyBorder="1" applyAlignment="1">
      <alignment horizontal="left" vertical="center" wrapText="1"/>
    </xf>
    <xf numFmtId="0" fontId="75" fillId="5" borderId="7" xfId="6" applyFont="1" applyFill="1" applyBorder="1" applyAlignment="1">
      <alignment vertical="center" wrapText="1"/>
    </xf>
    <xf numFmtId="3" fontId="74" fillId="5" borderId="8" xfId="6" applyNumberFormat="1" applyFont="1" applyFill="1" applyBorder="1" applyAlignment="1">
      <alignment horizontal="center" vertical="center"/>
    </xf>
    <xf numFmtId="3" fontId="74" fillId="4" borderId="8" xfId="6" applyNumberFormat="1" applyFont="1" applyFill="1" applyBorder="1" applyAlignment="1">
      <alignment horizontal="center" vertical="center"/>
    </xf>
    <xf numFmtId="0" fontId="2" fillId="0" borderId="0" xfId="6" applyFont="1" applyAlignment="1">
      <alignment horizontal="center"/>
    </xf>
    <xf numFmtId="0" fontId="4" fillId="3" borderId="1" xfId="6" applyFont="1" applyFill="1" applyBorder="1" applyAlignment="1">
      <alignment horizontal="left" vertical="center" wrapText="1"/>
    </xf>
    <xf numFmtId="0" fontId="5" fillId="3" borderId="7" xfId="6" applyFont="1" applyFill="1" applyBorder="1" applyAlignment="1">
      <alignment vertical="top" wrapText="1"/>
    </xf>
    <xf numFmtId="3" fontId="21" fillId="6" borderId="8" xfId="30" applyNumberFormat="1" applyFont="1" applyFill="1" applyBorder="1" applyAlignment="1">
      <alignment horizontal="center" vertical="center"/>
    </xf>
    <xf numFmtId="0" fontId="5" fillId="6" borderId="7" xfId="6" applyFont="1" applyFill="1" applyBorder="1" applyAlignment="1">
      <alignment horizontal="left" vertical="center" wrapText="1"/>
    </xf>
    <xf numFmtId="9" fontId="86" fillId="6" borderId="8" xfId="6" applyNumberFormat="1" applyFont="1" applyFill="1" applyBorder="1" applyAlignment="1">
      <alignment horizontal="center" vertical="center"/>
    </xf>
    <xf numFmtId="3" fontId="21" fillId="0" borderId="7" xfId="6" applyNumberFormat="1" applyFont="1" applyFill="1" applyBorder="1" applyAlignment="1">
      <alignment horizontal="center" vertical="center" wrapText="1"/>
    </xf>
    <xf numFmtId="3" fontId="22" fillId="0" borderId="0" xfId="6" applyNumberFormat="1"/>
    <xf numFmtId="10" fontId="21" fillId="0" borderId="8" xfId="30" applyFont="1" applyBorder="1" applyAlignment="1">
      <alignment horizontal="center" vertical="center"/>
    </xf>
    <xf numFmtId="167" fontId="21" fillId="0" borderId="8" xfId="30" applyNumberFormat="1" applyFont="1" applyBorder="1" applyAlignment="1">
      <alignment horizontal="center" vertical="center"/>
    </xf>
    <xf numFmtId="0" fontId="173" fillId="0" borderId="9" xfId="6" applyFont="1" applyBorder="1" applyAlignment="1">
      <alignment horizontal="left" vertical="center" wrapText="1" indent="1"/>
    </xf>
    <xf numFmtId="3" fontId="174" fillId="0" borderId="8" xfId="6" applyNumberFormat="1" applyFont="1" applyBorder="1" applyAlignment="1">
      <alignment horizontal="center" vertical="center"/>
    </xf>
    <xf numFmtId="0" fontId="166" fillId="2" borderId="7" xfId="6" applyFont="1" applyFill="1" applyBorder="1" applyAlignment="1">
      <alignment vertical="center" wrapText="1"/>
    </xf>
    <xf numFmtId="3" fontId="166" fillId="2" borderId="8" xfId="6" applyNumberFormat="1" applyFont="1" applyFill="1" applyBorder="1" applyAlignment="1">
      <alignment horizontal="center" vertical="center"/>
    </xf>
    <xf numFmtId="0" fontId="87" fillId="4" borderId="7" xfId="6" applyFont="1" applyFill="1" applyBorder="1" applyAlignment="1">
      <alignment vertical="center" wrapText="1"/>
    </xf>
    <xf numFmtId="0" fontId="87" fillId="3" borderId="7" xfId="6" applyFont="1" applyFill="1" applyBorder="1" applyAlignment="1">
      <alignment horizontal="left" vertical="center" wrapText="1"/>
    </xf>
    <xf numFmtId="0" fontId="166" fillId="3" borderId="6" xfId="6" applyFont="1" applyFill="1" applyBorder="1" applyAlignment="1">
      <alignment horizontal="center" vertical="center" wrapText="1"/>
    </xf>
    <xf numFmtId="0" fontId="166" fillId="3" borderId="8" xfId="6" applyFont="1" applyFill="1" applyBorder="1" applyAlignment="1">
      <alignment horizontal="center" vertical="center" wrapText="1"/>
    </xf>
    <xf numFmtId="3" fontId="87" fillId="3" borderId="7" xfId="6" applyNumberFormat="1" applyFont="1" applyFill="1" applyBorder="1" applyAlignment="1">
      <alignment horizontal="center" vertical="center" wrapText="1"/>
    </xf>
    <xf numFmtId="0" fontId="87" fillId="3" borderId="7" xfId="6" applyFont="1" applyFill="1" applyBorder="1" applyAlignment="1">
      <alignment horizontal="center" vertical="center" wrapText="1"/>
    </xf>
    <xf numFmtId="167" fontId="87" fillId="3" borderId="8" xfId="6" applyNumberFormat="1" applyFont="1" applyFill="1" applyBorder="1" applyAlignment="1">
      <alignment horizontal="center" vertical="center"/>
    </xf>
    <xf numFmtId="0" fontId="87" fillId="0" borderId="7" xfId="6" applyFont="1" applyBorder="1" applyAlignment="1">
      <alignment horizontal="left" vertical="center" wrapText="1" indent="1"/>
    </xf>
    <xf numFmtId="3" fontId="87" fillId="0" borderId="8" xfId="6" applyNumberFormat="1" applyFont="1" applyBorder="1" applyAlignment="1">
      <alignment horizontal="center" vertical="center"/>
    </xf>
    <xf numFmtId="0" fontId="174" fillId="0" borderId="7" xfId="6" applyFont="1" applyBorder="1" applyAlignment="1">
      <alignment horizontal="left" vertical="center" wrapText="1" indent="1"/>
    </xf>
    <xf numFmtId="167" fontId="174" fillId="0" borderId="8" xfId="6" applyNumberFormat="1" applyFont="1" applyBorder="1" applyAlignment="1">
      <alignment horizontal="center" vertical="center"/>
    </xf>
    <xf numFmtId="0" fontId="166" fillId="0" borderId="9" xfId="6" applyFont="1" applyBorder="1" applyAlignment="1">
      <alignment horizontal="left" vertical="center" wrapText="1" indent="1"/>
    </xf>
    <xf numFmtId="3" fontId="87" fillId="0" borderId="7" xfId="6" applyNumberFormat="1" applyFont="1" applyFill="1" applyBorder="1" applyAlignment="1">
      <alignment horizontal="center" vertical="center" wrapText="1"/>
    </xf>
    <xf numFmtId="3" fontId="174" fillId="0" borderId="8" xfId="6" applyNumberFormat="1" applyFont="1" applyFill="1" applyBorder="1" applyAlignment="1">
      <alignment horizontal="center" vertical="center"/>
    </xf>
    <xf numFmtId="3" fontId="87" fillId="0" borderId="8" xfId="6" applyNumberFormat="1" applyFont="1" applyFill="1" applyBorder="1" applyAlignment="1">
      <alignment horizontal="center" vertical="center"/>
    </xf>
    <xf numFmtId="0" fontId="166" fillId="4" borderId="7" xfId="6" applyFont="1" applyFill="1" applyBorder="1" applyAlignment="1">
      <alignment horizontal="left" vertical="center" wrapText="1"/>
    </xf>
    <xf numFmtId="0" fontId="30" fillId="4" borderId="7" xfId="6" applyFont="1" applyFill="1" applyBorder="1" applyAlignment="1">
      <alignment horizontal="left" vertical="center" wrapText="1"/>
    </xf>
    <xf numFmtId="9" fontId="30" fillId="4" borderId="1" xfId="6" applyNumberFormat="1" applyFont="1" applyFill="1" applyBorder="1" applyAlignment="1">
      <alignment horizontal="center" vertical="center" wrapText="1"/>
    </xf>
    <xf numFmtId="0" fontId="20" fillId="0" borderId="0" xfId="6" applyFont="1"/>
    <xf numFmtId="0" fontId="22" fillId="0" borderId="27" xfId="6" applyBorder="1"/>
    <xf numFmtId="0" fontId="14" fillId="4" borderId="16" xfId="6" applyFont="1" applyFill="1" applyBorder="1" applyAlignment="1">
      <alignment horizontal="left" vertical="center" wrapText="1"/>
    </xf>
    <xf numFmtId="0" fontId="14" fillId="4" borderId="44" xfId="6" applyFont="1" applyFill="1" applyBorder="1" applyAlignment="1">
      <alignment horizontal="left" vertical="center" wrapText="1"/>
    </xf>
    <xf numFmtId="9" fontId="14" fillId="4" borderId="45" xfId="6" applyNumberFormat="1" applyFont="1" applyFill="1" applyBorder="1" applyAlignment="1">
      <alignment horizontal="center" vertical="center" wrapText="1"/>
    </xf>
    <xf numFmtId="0" fontId="21" fillId="4" borderId="7" xfId="6" applyFont="1" applyFill="1" applyBorder="1" applyAlignment="1">
      <alignment horizontal="left" vertical="center" wrapText="1"/>
    </xf>
    <xf numFmtId="0" fontId="89" fillId="4" borderId="1" xfId="6" applyFont="1" applyFill="1" applyBorder="1" applyAlignment="1">
      <alignment vertical="center" wrapText="1"/>
    </xf>
    <xf numFmtId="0" fontId="75" fillId="4" borderId="36" xfId="6" applyFont="1" applyFill="1" applyBorder="1" applyAlignment="1">
      <alignment vertical="center" wrapText="1"/>
    </xf>
    <xf numFmtId="0" fontId="4" fillId="4" borderId="7" xfId="6" applyFont="1" applyFill="1" applyBorder="1" applyAlignment="1">
      <alignment vertical="center" wrapText="1"/>
    </xf>
    <xf numFmtId="0" fontId="75" fillId="2" borderId="1" xfId="6" applyFont="1" applyFill="1" applyBorder="1" applyAlignment="1">
      <alignment vertical="center" wrapText="1"/>
    </xf>
    <xf numFmtId="3" fontId="74" fillId="2" borderId="4" xfId="6" applyNumberFormat="1" applyFont="1" applyFill="1" applyBorder="1" applyAlignment="1">
      <alignment horizontal="center" vertical="center"/>
    </xf>
    <xf numFmtId="0" fontId="176" fillId="0" borderId="0" xfId="6" applyFont="1" applyAlignment="1">
      <alignment horizontal="center"/>
    </xf>
    <xf numFmtId="0" fontId="132" fillId="3" borderId="1" xfId="6" applyFont="1" applyFill="1" applyBorder="1" applyAlignment="1">
      <alignment horizontal="left" vertical="center" wrapText="1"/>
    </xf>
    <xf numFmtId="0" fontId="131" fillId="0" borderId="0" xfId="6" applyFont="1"/>
    <xf numFmtId="0" fontId="132" fillId="4" borderId="1" xfId="6" applyFont="1" applyFill="1" applyBorder="1" applyAlignment="1">
      <alignment vertical="center" wrapText="1"/>
    </xf>
    <xf numFmtId="0" fontId="133" fillId="3" borderId="6" xfId="6" applyFont="1" applyFill="1" applyBorder="1" applyAlignment="1">
      <alignment horizontal="center" vertical="center" wrapText="1"/>
    </xf>
    <xf numFmtId="0" fontId="133" fillId="3" borderId="8" xfId="6" applyFont="1" applyFill="1" applyBorder="1" applyAlignment="1">
      <alignment horizontal="center" vertical="center" wrapText="1"/>
    </xf>
    <xf numFmtId="0" fontId="177" fillId="3" borderId="7" xfId="6" applyFont="1" applyFill="1" applyBorder="1" applyAlignment="1">
      <alignment vertical="center" wrapText="1"/>
    </xf>
    <xf numFmtId="9" fontId="133" fillId="6" borderId="8" xfId="6" applyNumberFormat="1" applyFont="1" applyFill="1" applyBorder="1" applyAlignment="1">
      <alignment horizontal="center" vertical="center"/>
    </xf>
    <xf numFmtId="0" fontId="177" fillId="3" borderId="7" xfId="6" applyFont="1" applyFill="1" applyBorder="1" applyAlignment="1">
      <alignment horizontal="left" vertical="center" wrapText="1"/>
    </xf>
    <xf numFmtId="0" fontId="133" fillId="3" borderId="7" xfId="6" applyFont="1" applyFill="1" applyBorder="1" applyAlignment="1">
      <alignment horizontal="left" vertical="center" wrapText="1"/>
    </xf>
    <xf numFmtId="0" fontId="132" fillId="3" borderId="7" xfId="6" applyFont="1" applyFill="1" applyBorder="1" applyAlignment="1">
      <alignment vertical="center" wrapText="1"/>
    </xf>
    <xf numFmtId="3" fontId="178" fillId="6" borderId="8" xfId="31" applyNumberFormat="1" applyFont="1" applyFill="1" applyBorder="1" applyAlignment="1">
      <alignment horizontal="center" vertical="center"/>
    </xf>
    <xf numFmtId="9" fontId="178" fillId="6" borderId="8" xfId="6" applyNumberFormat="1" applyFont="1" applyFill="1" applyBorder="1" applyAlignment="1">
      <alignment horizontal="center" vertical="center"/>
    </xf>
    <xf numFmtId="0" fontId="135" fillId="4" borderId="7" xfId="6" applyFont="1" applyFill="1" applyBorder="1" applyAlignment="1">
      <alignment horizontal="left" vertical="center" wrapText="1"/>
    </xf>
    <xf numFmtId="0" fontId="132" fillId="3" borderId="6" xfId="6" applyFont="1" applyFill="1" applyBorder="1" applyAlignment="1">
      <alignment horizontal="center" vertical="center" wrapText="1"/>
    </xf>
    <xf numFmtId="0" fontId="132" fillId="3" borderId="8" xfId="6" applyFont="1" applyFill="1" applyBorder="1" applyAlignment="1">
      <alignment horizontal="center" vertical="center" wrapText="1"/>
    </xf>
    <xf numFmtId="3" fontId="133" fillId="3" borderId="7" xfId="6" applyNumberFormat="1" applyFont="1" applyFill="1" applyBorder="1" applyAlignment="1">
      <alignment horizontal="center" vertical="center" wrapText="1"/>
    </xf>
    <xf numFmtId="0" fontId="133" fillId="3" borderId="7" xfId="6" applyFont="1" applyFill="1" applyBorder="1" applyAlignment="1">
      <alignment horizontal="center" vertical="center" wrapText="1"/>
    </xf>
    <xf numFmtId="167" fontId="133" fillId="3" borderId="8" xfId="6" applyNumberFormat="1" applyFont="1" applyFill="1" applyBorder="1" applyAlignment="1">
      <alignment horizontal="center" vertical="center"/>
    </xf>
    <xf numFmtId="0" fontId="133" fillId="0" borderId="7" xfId="6" applyFont="1" applyBorder="1" applyAlignment="1">
      <alignment horizontal="left" vertical="center" wrapText="1" indent="1"/>
    </xf>
    <xf numFmtId="3" fontId="133" fillId="0" borderId="8" xfId="6" applyNumberFormat="1" applyFont="1" applyBorder="1" applyAlignment="1">
      <alignment horizontal="center" vertical="center"/>
    </xf>
    <xf numFmtId="0" fontId="139" fillId="0" borderId="7" xfId="6" applyFont="1" applyBorder="1" applyAlignment="1">
      <alignment horizontal="left" vertical="center" wrapText="1" indent="1"/>
    </xf>
    <xf numFmtId="3" fontId="139" fillId="0" borderId="8" xfId="6" applyNumberFormat="1" applyFont="1" applyBorder="1" applyAlignment="1">
      <alignment horizontal="center" vertical="center"/>
    </xf>
    <xf numFmtId="3" fontId="139" fillId="3" borderId="8" xfId="6" applyNumberFormat="1" applyFont="1" applyFill="1" applyBorder="1" applyAlignment="1">
      <alignment horizontal="center" vertical="center"/>
    </xf>
    <xf numFmtId="3" fontId="133" fillId="3" borderId="8" xfId="6" applyNumberFormat="1" applyFont="1" applyFill="1" applyBorder="1" applyAlignment="1">
      <alignment horizontal="center" vertical="center"/>
    </xf>
    <xf numFmtId="9" fontId="133" fillId="0" borderId="8" xfId="31" applyFont="1" applyBorder="1" applyAlignment="1">
      <alignment horizontal="center" vertical="center"/>
    </xf>
    <xf numFmtId="167" fontId="133" fillId="0" borderId="8" xfId="31" applyNumberFormat="1" applyFont="1" applyBorder="1" applyAlignment="1">
      <alignment horizontal="center" vertical="center"/>
    </xf>
    <xf numFmtId="0" fontId="140" fillId="0" borderId="9" xfId="6" applyFont="1" applyBorder="1" applyAlignment="1">
      <alignment horizontal="left" vertical="center" wrapText="1" indent="1"/>
    </xf>
    <xf numFmtId="0" fontId="135" fillId="2" borderId="7" xfId="6" applyFont="1" applyFill="1" applyBorder="1" applyAlignment="1">
      <alignment vertical="center" wrapText="1"/>
    </xf>
    <xf numFmtId="3" fontId="132" fillId="2" borderId="8" xfId="6" applyNumberFormat="1" applyFont="1" applyFill="1" applyBorder="1" applyAlignment="1">
      <alignment horizontal="center" vertical="center"/>
    </xf>
    <xf numFmtId="0" fontId="133" fillId="4" borderId="7" xfId="6" applyFont="1" applyFill="1" applyBorder="1" applyAlignment="1">
      <alignment vertical="center" wrapText="1"/>
    </xf>
    <xf numFmtId="167" fontId="139" fillId="0" borderId="8" xfId="6" applyNumberFormat="1" applyFont="1" applyBorder="1" applyAlignment="1">
      <alignment horizontal="center" vertical="center"/>
    </xf>
    <xf numFmtId="0" fontId="135" fillId="0" borderId="9" xfId="6" applyFont="1" applyBorder="1" applyAlignment="1">
      <alignment horizontal="left" vertical="center" wrapText="1" indent="1"/>
    </xf>
    <xf numFmtId="3" fontId="133" fillId="0" borderId="7" xfId="6" applyNumberFormat="1" applyFont="1" applyFill="1" applyBorder="1" applyAlignment="1">
      <alignment horizontal="center" vertical="center" wrapText="1"/>
    </xf>
    <xf numFmtId="3" fontId="139" fillId="0" borderId="8" xfId="6" applyNumberFormat="1" applyFont="1" applyFill="1" applyBorder="1" applyAlignment="1">
      <alignment horizontal="center" vertical="center"/>
    </xf>
    <xf numFmtId="3" fontId="133" fillId="0" borderId="8" xfId="6" applyNumberFormat="1" applyFont="1" applyFill="1" applyBorder="1" applyAlignment="1">
      <alignment horizontal="center" vertical="center"/>
    </xf>
    <xf numFmtId="9" fontId="135" fillId="4" borderId="1" xfId="6" applyNumberFormat="1" applyFont="1" applyFill="1" applyBorder="1" applyAlignment="1">
      <alignment horizontal="center" vertical="center" wrapText="1"/>
    </xf>
    <xf numFmtId="0" fontId="135" fillId="4" borderId="7" xfId="6" applyFont="1" applyFill="1" applyBorder="1" applyAlignment="1">
      <alignment horizontal="left" vertical="center"/>
    </xf>
    <xf numFmtId="0" fontId="140" fillId="0" borderId="25" xfId="6" applyFont="1" applyBorder="1" applyAlignment="1">
      <alignment horizontal="left" vertical="center" wrapText="1" indent="1"/>
    </xf>
    <xf numFmtId="0" fontId="179" fillId="4" borderId="2" xfId="6" applyFont="1" applyFill="1" applyBorder="1" applyAlignment="1">
      <alignment vertical="center" wrapText="1"/>
    </xf>
    <xf numFmtId="0" fontId="135" fillId="4" borderId="36" xfId="6" applyFont="1" applyFill="1" applyBorder="1" applyAlignment="1">
      <alignment vertical="center" wrapText="1"/>
    </xf>
    <xf numFmtId="3" fontId="133" fillId="3" borderId="25" xfId="6" applyNumberFormat="1" applyFont="1" applyFill="1" applyBorder="1" applyAlignment="1">
      <alignment horizontal="center" vertical="center" wrapText="1"/>
    </xf>
    <xf numFmtId="0" fontId="133" fillId="4" borderId="2" xfId="6" applyFont="1" applyFill="1" applyBorder="1" applyAlignment="1">
      <alignment vertical="center"/>
    </xf>
    <xf numFmtId="0" fontId="135" fillId="4" borderId="1" xfId="6" applyFont="1" applyFill="1" applyBorder="1" applyAlignment="1">
      <alignment vertical="center" wrapText="1"/>
    </xf>
    <xf numFmtId="0" fontId="133" fillId="4" borderId="3" xfId="6" applyFont="1" applyFill="1" applyBorder="1" applyAlignment="1">
      <alignment vertical="center"/>
    </xf>
    <xf numFmtId="0" fontId="133" fillId="4" borderId="4" xfId="6" applyFont="1" applyFill="1" applyBorder="1" applyAlignment="1">
      <alignment vertical="center"/>
    </xf>
    <xf numFmtId="0" fontId="135" fillId="4" borderId="1" xfId="6" applyFont="1" applyFill="1" applyBorder="1" applyAlignment="1">
      <alignment horizontal="left" vertical="center" wrapText="1"/>
    </xf>
    <xf numFmtId="0" fontId="135" fillId="5" borderId="7" xfId="6" applyFont="1" applyFill="1" applyBorder="1" applyAlignment="1">
      <alignment vertical="center" wrapText="1"/>
    </xf>
    <xf numFmtId="3" fontId="132" fillId="5" borderId="8" xfId="6" applyNumberFormat="1" applyFont="1" applyFill="1" applyBorder="1" applyAlignment="1">
      <alignment horizontal="center" vertical="center"/>
    </xf>
    <xf numFmtId="0" fontId="132" fillId="4" borderId="7" xfId="6" applyFont="1" applyFill="1" applyBorder="1" applyAlignment="1">
      <alignment vertical="center" wrapText="1"/>
    </xf>
    <xf numFmtId="3" fontId="132" fillId="4" borderId="8" xfId="6" applyNumberFormat="1" applyFont="1" applyFill="1" applyBorder="1" applyAlignment="1">
      <alignment horizontal="center" vertical="center"/>
    </xf>
    <xf numFmtId="3" fontId="132" fillId="0" borderId="8" xfId="6" applyNumberFormat="1" applyFont="1" applyBorder="1" applyAlignment="1">
      <alignment horizontal="center" vertical="center"/>
    </xf>
    <xf numFmtId="0" fontId="180" fillId="0" borderId="0" xfId="32"/>
    <xf numFmtId="0" fontId="2" fillId="0" borderId="0" xfId="32" applyFont="1" applyAlignment="1"/>
    <xf numFmtId="0" fontId="2" fillId="0" borderId="0" xfId="32" applyFont="1" applyAlignment="1">
      <alignment horizontal="center"/>
    </xf>
    <xf numFmtId="0" fontId="4" fillId="3" borderId="1" xfId="32" applyFont="1" applyFill="1" applyBorder="1" applyAlignment="1">
      <alignment horizontal="left" vertical="center" wrapText="1"/>
    </xf>
    <xf numFmtId="0" fontId="4" fillId="4" borderId="1" xfId="32" applyFont="1" applyFill="1" applyBorder="1" applyAlignment="1">
      <alignment vertical="center" wrapText="1"/>
    </xf>
    <xf numFmtId="0" fontId="7" fillId="3" borderId="6" xfId="32" applyFont="1" applyFill="1" applyBorder="1" applyAlignment="1">
      <alignment horizontal="center" vertical="center" wrapText="1"/>
    </xf>
    <xf numFmtId="0" fontId="7" fillId="3" borderId="8" xfId="32" applyFont="1" applyFill="1" applyBorder="1" applyAlignment="1">
      <alignment horizontal="center" vertical="center" wrapText="1"/>
    </xf>
    <xf numFmtId="0" fontId="5" fillId="3" borderId="7" xfId="32" applyFont="1" applyFill="1" applyBorder="1" applyAlignment="1">
      <alignment vertical="center" wrapText="1"/>
    </xf>
    <xf numFmtId="9" fontId="7" fillId="6" borderId="8" xfId="32" applyNumberFormat="1" applyFont="1" applyFill="1" applyBorder="1" applyAlignment="1">
      <alignment horizontal="center" vertical="center"/>
    </xf>
    <xf numFmtId="9" fontId="7" fillId="6" borderId="15" xfId="32" applyNumberFormat="1" applyFont="1" applyFill="1" applyBorder="1" applyAlignment="1">
      <alignment horizontal="center" vertical="center"/>
    </xf>
    <xf numFmtId="0" fontId="8" fillId="4" borderId="7" xfId="32" applyFont="1" applyFill="1" applyBorder="1" applyAlignment="1">
      <alignment vertical="center" wrapText="1"/>
    </xf>
    <xf numFmtId="0" fontId="5" fillId="6" borderId="7" xfId="32" applyFont="1" applyFill="1" applyBorder="1" applyAlignment="1">
      <alignment vertical="center" wrapText="1"/>
    </xf>
    <xf numFmtId="9" fontId="7" fillId="6" borderId="8" xfId="31" applyFont="1" applyFill="1" applyBorder="1" applyAlignment="1">
      <alignment horizontal="center" vertical="center"/>
    </xf>
    <xf numFmtId="0" fontId="7" fillId="6" borderId="14" xfId="32" applyFont="1" applyFill="1" applyBorder="1" applyAlignment="1">
      <alignment horizontal="left" vertical="center" wrapText="1"/>
    </xf>
    <xf numFmtId="3" fontId="28" fillId="6" borderId="8" xfId="31" applyNumberFormat="1" applyFont="1" applyFill="1" applyBorder="1" applyAlignment="1">
      <alignment horizontal="center" vertical="center"/>
    </xf>
    <xf numFmtId="9" fontId="28" fillId="6" borderId="15" xfId="32" applyNumberFormat="1" applyFont="1" applyFill="1" applyBorder="1" applyAlignment="1">
      <alignment horizontal="center" vertical="center"/>
    </xf>
    <xf numFmtId="9" fontId="28" fillId="6" borderId="8" xfId="32" applyNumberFormat="1" applyFont="1" applyFill="1" applyBorder="1" applyAlignment="1">
      <alignment horizontal="center" vertical="center"/>
    </xf>
    <xf numFmtId="0" fontId="10" fillId="4" borderId="7" xfId="32" applyFont="1" applyFill="1" applyBorder="1" applyAlignment="1">
      <alignment horizontal="left" vertical="center" wrapText="1"/>
    </xf>
    <xf numFmtId="0" fontId="7" fillId="3" borderId="7" xfId="32" applyFont="1" applyFill="1" applyBorder="1" applyAlignment="1">
      <alignment horizontal="left" vertical="center" wrapText="1"/>
    </xf>
    <xf numFmtId="0" fontId="9" fillId="3" borderId="6" xfId="32" applyFont="1" applyFill="1" applyBorder="1" applyAlignment="1">
      <alignment horizontal="center" vertical="center" wrapText="1"/>
    </xf>
    <xf numFmtId="0" fontId="9" fillId="3" borderId="8" xfId="32" applyFont="1" applyFill="1" applyBorder="1" applyAlignment="1">
      <alignment horizontal="center" vertical="center" wrapText="1"/>
    </xf>
    <xf numFmtId="3" fontId="7" fillId="3" borderId="7" xfId="32" applyNumberFormat="1" applyFont="1" applyFill="1" applyBorder="1" applyAlignment="1">
      <alignment horizontal="center" vertical="center" wrapText="1"/>
    </xf>
    <xf numFmtId="3" fontId="7" fillId="3" borderId="13" xfId="32" applyNumberFormat="1" applyFont="1" applyFill="1" applyBorder="1" applyAlignment="1">
      <alignment horizontal="center" vertical="center" wrapText="1"/>
    </xf>
    <xf numFmtId="0" fontId="7" fillId="3" borderId="7" xfId="32" applyFont="1" applyFill="1" applyBorder="1" applyAlignment="1">
      <alignment horizontal="center" vertical="center" wrapText="1"/>
    </xf>
    <xf numFmtId="167" fontId="7" fillId="3" borderId="8" xfId="32" applyNumberFormat="1" applyFont="1" applyFill="1" applyBorder="1" applyAlignment="1">
      <alignment horizontal="center" vertical="center"/>
    </xf>
    <xf numFmtId="0" fontId="6" fillId="0" borderId="7" xfId="32" applyFont="1" applyBorder="1" applyAlignment="1">
      <alignment horizontal="left" vertical="center" wrapText="1" indent="1"/>
    </xf>
    <xf numFmtId="3" fontId="7" fillId="0" borderId="8" xfId="32" applyNumberFormat="1" applyFont="1" applyBorder="1" applyAlignment="1">
      <alignment horizontal="center" vertical="center"/>
    </xf>
    <xf numFmtId="0" fontId="11" fillId="0" borderId="7" xfId="32" applyFont="1" applyBorder="1" applyAlignment="1">
      <alignment horizontal="left" vertical="center" wrapText="1" indent="1"/>
    </xf>
    <xf numFmtId="3" fontId="12" fillId="0" borderId="8" xfId="32" applyNumberFormat="1" applyFont="1" applyBorder="1" applyAlignment="1">
      <alignment horizontal="center" vertical="center"/>
    </xf>
    <xf numFmtId="167" fontId="12" fillId="0" borderId="8" xfId="32" applyNumberFormat="1" applyFont="1" applyBorder="1" applyAlignment="1">
      <alignment horizontal="center" vertical="center"/>
    </xf>
    <xf numFmtId="167" fontId="7" fillId="0" borderId="8" xfId="31" applyNumberFormat="1" applyFont="1" applyBorder="1" applyAlignment="1">
      <alignment horizontal="center" vertical="center"/>
    </xf>
    <xf numFmtId="9" fontId="7" fillId="0" borderId="8" xfId="31" applyFont="1" applyBorder="1" applyAlignment="1">
      <alignment horizontal="center" vertical="center"/>
    </xf>
    <xf numFmtId="168" fontId="12" fillId="0" borderId="8" xfId="32" applyNumberFormat="1" applyFont="1" applyBorder="1" applyAlignment="1">
      <alignment horizontal="center" vertical="center"/>
    </xf>
    <xf numFmtId="3" fontId="9" fillId="2" borderId="8" xfId="32" applyNumberFormat="1" applyFont="1" applyFill="1" applyBorder="1" applyAlignment="1">
      <alignment horizontal="center" vertical="center"/>
    </xf>
    <xf numFmtId="0" fontId="10" fillId="4" borderId="7" xfId="32" applyFont="1" applyFill="1" applyBorder="1" applyAlignment="1">
      <alignment horizontal="left" vertical="top" wrapText="1"/>
    </xf>
    <xf numFmtId="9" fontId="10" fillId="4" borderId="1" xfId="32" applyNumberFormat="1" applyFont="1" applyFill="1" applyBorder="1" applyAlignment="1">
      <alignment horizontal="center" vertical="center" wrapText="1"/>
    </xf>
    <xf numFmtId="0" fontId="10" fillId="4" borderId="7" xfId="32" applyFont="1" applyFill="1" applyBorder="1" applyAlignment="1">
      <alignment horizontal="left" vertical="center"/>
    </xf>
    <xf numFmtId="0" fontId="13" fillId="0" borderId="9" xfId="32" applyFont="1" applyBorder="1" applyAlignment="1">
      <alignment horizontal="left" vertical="center" wrapText="1" indent="1"/>
    </xf>
    <xf numFmtId="0" fontId="7" fillId="3" borderId="5" xfId="32" applyFont="1" applyFill="1" applyBorder="1" applyAlignment="1">
      <alignment horizontal="center" vertical="center" wrapText="1"/>
    </xf>
    <xf numFmtId="0" fontId="14" fillId="5" borderId="7" xfId="32" applyFont="1" applyFill="1" applyBorder="1" applyAlignment="1">
      <alignment vertical="center" wrapText="1"/>
    </xf>
    <xf numFmtId="3" fontId="9" fillId="5" borderId="8" xfId="32" applyNumberFormat="1" applyFont="1" applyFill="1" applyBorder="1" applyAlignment="1">
      <alignment horizontal="center" vertical="center"/>
    </xf>
    <xf numFmtId="3" fontId="9" fillId="4" borderId="8" xfId="32" applyNumberFormat="1" applyFont="1" applyFill="1" applyBorder="1" applyAlignment="1">
      <alignment horizontal="center" vertical="center"/>
    </xf>
    <xf numFmtId="3" fontId="9" fillId="0" borderId="8" xfId="32" applyNumberFormat="1" applyFont="1" applyBorder="1" applyAlignment="1">
      <alignment horizontal="center" vertical="center"/>
    </xf>
    <xf numFmtId="168" fontId="180" fillId="0" borderId="0" xfId="32" applyNumberFormat="1"/>
    <xf numFmtId="0" fontId="14" fillId="2" borderId="7" xfId="32" applyFont="1" applyFill="1" applyBorder="1" applyAlignment="1">
      <alignment vertical="center" wrapText="1"/>
    </xf>
    <xf numFmtId="0" fontId="46" fillId="0" borderId="0" xfId="32" applyFont="1"/>
    <xf numFmtId="0" fontId="8" fillId="3" borderId="1" xfId="32" applyFont="1" applyFill="1" applyBorder="1" applyAlignment="1">
      <alignment horizontal="left" vertical="center" wrapText="1"/>
    </xf>
    <xf numFmtId="0" fontId="8" fillId="4" borderId="1" xfId="32" applyFont="1" applyFill="1" applyBorder="1" applyAlignment="1">
      <alignment vertical="center" wrapText="1"/>
    </xf>
    <xf numFmtId="0" fontId="6" fillId="3" borderId="6" xfId="32" applyFont="1" applyFill="1" applyBorder="1" applyAlignment="1">
      <alignment horizontal="center" vertical="center" wrapText="1"/>
    </xf>
    <xf numFmtId="0" fontId="6" fillId="3" borderId="8" xfId="32" applyFont="1" applyFill="1" applyBorder="1" applyAlignment="1">
      <alignment horizontal="center" vertical="center" wrapText="1"/>
    </xf>
    <xf numFmtId="0" fontId="6" fillId="3" borderId="7" xfId="32" applyFont="1" applyFill="1" applyBorder="1" applyAlignment="1">
      <alignment vertical="center" wrapText="1"/>
    </xf>
    <xf numFmtId="9" fontId="6" fillId="0" borderId="8" xfId="32" applyNumberFormat="1" applyFont="1" applyFill="1" applyBorder="1" applyAlignment="1">
      <alignment horizontal="center" vertical="center"/>
    </xf>
    <xf numFmtId="0" fontId="6" fillId="3" borderId="7" xfId="32" applyFont="1" applyFill="1" applyBorder="1" applyAlignment="1">
      <alignment horizontal="left" vertical="center" wrapText="1"/>
    </xf>
    <xf numFmtId="0" fontId="6" fillId="6" borderId="7" xfId="32" applyFont="1" applyFill="1" applyBorder="1" applyAlignment="1">
      <alignment vertical="center" wrapText="1"/>
    </xf>
    <xf numFmtId="9" fontId="6" fillId="6" borderId="8" xfId="32" applyNumberFormat="1" applyFont="1" applyFill="1" applyBorder="1" applyAlignment="1">
      <alignment horizontal="center" vertical="center"/>
    </xf>
    <xf numFmtId="0" fontId="6" fillId="6" borderId="9" xfId="32" applyFont="1" applyFill="1" applyBorder="1" applyAlignment="1">
      <alignment horizontal="left" vertical="center" wrapText="1"/>
    </xf>
    <xf numFmtId="49" fontId="35" fillId="0" borderId="8" xfId="31" applyNumberFormat="1" applyFont="1" applyFill="1" applyBorder="1" applyAlignment="1">
      <alignment horizontal="center" vertical="center"/>
    </xf>
    <xf numFmtId="9" fontId="35" fillId="0" borderId="6" xfId="32" applyNumberFormat="1" applyFont="1" applyFill="1" applyBorder="1" applyAlignment="1">
      <alignment horizontal="center" vertical="center"/>
    </xf>
    <xf numFmtId="9" fontId="35" fillId="0" borderId="8" xfId="32" applyNumberFormat="1" applyFont="1" applyFill="1" applyBorder="1" applyAlignment="1">
      <alignment horizontal="center" vertical="center"/>
    </xf>
    <xf numFmtId="0" fontId="6" fillId="6" borderId="16" xfId="32" applyFont="1" applyFill="1" applyBorder="1" applyAlignment="1">
      <alignment horizontal="left" vertical="center" wrapText="1"/>
    </xf>
    <xf numFmtId="49" fontId="35" fillId="0" borderId="15" xfId="31" applyNumberFormat="1" applyFont="1" applyFill="1" applyBorder="1" applyAlignment="1">
      <alignment horizontal="center" vertical="center"/>
    </xf>
    <xf numFmtId="9" fontId="35" fillId="0" borderId="16" xfId="32" applyNumberFormat="1" applyFont="1" applyFill="1" applyBorder="1" applyAlignment="1">
      <alignment horizontal="center" vertical="center"/>
    </xf>
    <xf numFmtId="0" fontId="6" fillId="6" borderId="14" xfId="32" applyFont="1" applyFill="1" applyBorder="1" applyAlignment="1">
      <alignment horizontal="left" vertical="center" wrapText="1"/>
    </xf>
    <xf numFmtId="3" fontId="94" fillId="6" borderId="15" xfId="31" applyNumberFormat="1" applyFont="1" applyFill="1" applyBorder="1" applyAlignment="1">
      <alignment horizontal="center" vertical="center"/>
    </xf>
    <xf numFmtId="9" fontId="94" fillId="6" borderId="15" xfId="32" applyNumberFormat="1" applyFont="1" applyFill="1" applyBorder="1" applyAlignment="1">
      <alignment horizontal="center" vertical="center"/>
    </xf>
    <xf numFmtId="9" fontId="94" fillId="6" borderId="8" xfId="32" applyNumberFormat="1" applyFont="1" applyFill="1" applyBorder="1" applyAlignment="1">
      <alignment horizontal="center" vertical="center"/>
    </xf>
    <xf numFmtId="0" fontId="14" fillId="4" borderId="7" xfId="32" applyFont="1" applyFill="1" applyBorder="1" applyAlignment="1">
      <alignment horizontal="left" vertical="center" wrapText="1"/>
    </xf>
    <xf numFmtId="0" fontId="8" fillId="3" borderId="6" xfId="32" applyFont="1" applyFill="1" applyBorder="1" applyAlignment="1">
      <alignment horizontal="center" vertical="center" wrapText="1"/>
    </xf>
    <xf numFmtId="0" fontId="8" fillId="3" borderId="8" xfId="32" applyFont="1" applyFill="1" applyBorder="1" applyAlignment="1">
      <alignment horizontal="center" vertical="center" wrapText="1"/>
    </xf>
    <xf numFmtId="3" fontId="6" fillId="0" borderId="7" xfId="32" applyNumberFormat="1" applyFont="1" applyFill="1" applyBorder="1" applyAlignment="1">
      <alignment horizontal="center" vertical="center" wrapText="1"/>
    </xf>
    <xf numFmtId="3" fontId="35" fillId="3" borderId="7" xfId="32" applyNumberFormat="1" applyFont="1" applyFill="1" applyBorder="1" applyAlignment="1">
      <alignment horizontal="center" vertical="center" wrapText="1"/>
    </xf>
    <xf numFmtId="0" fontId="6" fillId="3" borderId="7" xfId="32" applyFont="1" applyFill="1" applyBorder="1" applyAlignment="1">
      <alignment horizontal="center" vertical="center" wrapText="1"/>
    </xf>
    <xf numFmtId="167" fontId="6" fillId="3" borderId="8" xfId="32" applyNumberFormat="1" applyFont="1" applyFill="1" applyBorder="1" applyAlignment="1">
      <alignment horizontal="center" vertical="center"/>
    </xf>
    <xf numFmtId="3" fontId="93" fillId="0" borderId="8" xfId="32" applyNumberFormat="1" applyFont="1" applyFill="1" applyBorder="1" applyAlignment="1">
      <alignment horizontal="center" vertical="center"/>
    </xf>
    <xf numFmtId="3" fontId="95" fillId="0" borderId="8" xfId="32" applyNumberFormat="1" applyFont="1" applyFill="1" applyBorder="1" applyAlignment="1">
      <alignment horizontal="center" vertical="center"/>
    </xf>
    <xf numFmtId="3" fontId="11" fillId="0" borderId="8" xfId="32" applyNumberFormat="1" applyFont="1" applyFill="1" applyBorder="1" applyAlignment="1">
      <alignment horizontal="center" vertical="center"/>
    </xf>
    <xf numFmtId="3" fontId="181" fillId="0" borderId="8" xfId="32" applyNumberFormat="1" applyFont="1" applyFill="1" applyBorder="1" applyAlignment="1">
      <alignment horizontal="center" vertical="center"/>
    </xf>
    <xf numFmtId="167" fontId="11" fillId="0" borderId="8" xfId="32" applyNumberFormat="1" applyFont="1" applyFill="1" applyBorder="1" applyAlignment="1">
      <alignment horizontal="center" vertical="center"/>
    </xf>
    <xf numFmtId="167" fontId="181" fillId="0" borderId="8" xfId="32" applyNumberFormat="1" applyFont="1" applyFill="1" applyBorder="1" applyAlignment="1">
      <alignment horizontal="center" vertical="center"/>
    </xf>
    <xf numFmtId="3" fontId="6" fillId="0" borderId="8" xfId="32" applyNumberFormat="1" applyFont="1" applyFill="1" applyBorder="1" applyAlignment="1">
      <alignment horizontal="center" vertical="center"/>
    </xf>
    <xf numFmtId="3" fontId="182" fillId="0" borderId="8" xfId="32" applyNumberFormat="1" applyFont="1" applyFill="1" applyBorder="1" applyAlignment="1">
      <alignment horizontal="center" vertical="center"/>
    </xf>
    <xf numFmtId="3" fontId="183" fillId="0" borderId="8" xfId="32" applyNumberFormat="1" applyFont="1" applyFill="1" applyBorder="1" applyAlignment="1">
      <alignment horizontal="center" vertical="center"/>
    </xf>
    <xf numFmtId="3" fontId="80" fillId="0" borderId="8" xfId="32" applyNumberFormat="1" applyFont="1" applyFill="1" applyBorder="1" applyAlignment="1">
      <alignment horizontal="center" vertical="center"/>
    </xf>
    <xf numFmtId="3" fontId="93" fillId="0" borderId="8" xfId="32" applyNumberFormat="1" applyFont="1" applyBorder="1" applyAlignment="1">
      <alignment horizontal="center" vertical="center"/>
    </xf>
    <xf numFmtId="3" fontId="11" fillId="0" borderId="8" xfId="32" applyNumberFormat="1" applyFont="1" applyBorder="1" applyAlignment="1">
      <alignment horizontal="center" vertical="center"/>
    </xf>
    <xf numFmtId="3" fontId="6" fillId="0" borderId="8" xfId="32" applyNumberFormat="1" applyFont="1" applyBorder="1" applyAlignment="1">
      <alignment horizontal="center" vertical="center"/>
    </xf>
    <xf numFmtId="1" fontId="6" fillId="0" borderId="8" xfId="31" applyNumberFormat="1" applyFont="1" applyBorder="1" applyAlignment="1">
      <alignment horizontal="center" vertical="center"/>
    </xf>
    <xf numFmtId="167" fontId="6" fillId="0" borderId="8" xfId="31" applyNumberFormat="1" applyFont="1" applyBorder="1" applyAlignment="1">
      <alignment horizontal="center" vertical="center"/>
    </xf>
    <xf numFmtId="9" fontId="6" fillId="0" borderId="8" xfId="31" applyFont="1" applyBorder="1" applyAlignment="1">
      <alignment horizontal="center" vertical="center"/>
    </xf>
    <xf numFmtId="3" fontId="80" fillId="0" borderId="8" xfId="32" applyNumberFormat="1" applyFont="1" applyBorder="1" applyAlignment="1">
      <alignment horizontal="center" vertical="center"/>
    </xf>
    <xf numFmtId="0" fontId="14" fillId="2" borderId="16" xfId="32" applyFont="1" applyFill="1" applyBorder="1" applyAlignment="1">
      <alignment vertical="center" wrapText="1"/>
    </xf>
    <xf numFmtId="3" fontId="8" fillId="2" borderId="8" xfId="32" applyNumberFormat="1" applyFont="1" applyFill="1" applyBorder="1" applyAlignment="1">
      <alignment horizontal="center" vertical="center"/>
    </xf>
    <xf numFmtId="0" fontId="14" fillId="4" borderId="7" xfId="32" applyFont="1" applyFill="1" applyBorder="1" applyAlignment="1">
      <alignment vertical="center" wrapText="1"/>
    </xf>
    <xf numFmtId="9" fontId="6" fillId="0" borderId="7" xfId="32" applyNumberFormat="1" applyFont="1" applyFill="1" applyBorder="1" applyAlignment="1">
      <alignment horizontal="center" vertical="center" wrapText="1"/>
    </xf>
    <xf numFmtId="0" fontId="6" fillId="0" borderId="7" xfId="32" applyFont="1" applyFill="1" applyBorder="1" applyAlignment="1">
      <alignment horizontal="center" vertical="center" wrapText="1"/>
    </xf>
    <xf numFmtId="167" fontId="6" fillId="0" borderId="8" xfId="32" applyNumberFormat="1" applyFont="1" applyFill="1" applyBorder="1" applyAlignment="1">
      <alignment horizontal="center" vertical="center"/>
    </xf>
    <xf numFmtId="3" fontId="96" fillId="0" borderId="8" xfId="32" applyNumberFormat="1" applyFont="1" applyFill="1" applyBorder="1" applyAlignment="1">
      <alignment horizontal="center" vertical="center"/>
    </xf>
    <xf numFmtId="0" fontId="11" fillId="0" borderId="9" xfId="32" applyFont="1" applyBorder="1" applyAlignment="1">
      <alignment horizontal="left" vertical="center" wrapText="1" indent="1"/>
    </xf>
    <xf numFmtId="0" fontId="14" fillId="0" borderId="16" xfId="32" applyFont="1" applyBorder="1" applyAlignment="1">
      <alignment horizontal="left" vertical="center" wrapText="1" indent="1"/>
    </xf>
    <xf numFmtId="3" fontId="35" fillId="0" borderId="7" xfId="32" applyNumberFormat="1" applyFont="1" applyFill="1" applyBorder="1" applyAlignment="1">
      <alignment horizontal="center" vertical="center" wrapText="1"/>
    </xf>
    <xf numFmtId="3" fontId="35" fillId="0" borderId="8" xfId="32" applyNumberFormat="1" applyFont="1" applyFill="1" applyBorder="1" applyAlignment="1">
      <alignment horizontal="center" vertical="center"/>
    </xf>
    <xf numFmtId="0" fontId="95" fillId="4" borderId="7" xfId="32" applyFont="1" applyFill="1" applyBorder="1" applyAlignment="1">
      <alignment horizontal="center" vertical="center" wrapText="1"/>
    </xf>
    <xf numFmtId="9" fontId="14" fillId="4" borderId="1" xfId="32" applyNumberFormat="1" applyFont="1" applyFill="1" applyBorder="1" applyAlignment="1">
      <alignment horizontal="center" vertical="center" wrapText="1"/>
    </xf>
    <xf numFmtId="0" fontId="14" fillId="4" borderId="7" xfId="32" applyFont="1" applyFill="1" applyBorder="1" applyAlignment="1">
      <alignment horizontal="left" vertical="center"/>
    </xf>
    <xf numFmtId="3" fontId="35" fillId="0" borderId="8" xfId="32" applyNumberFormat="1" applyFont="1" applyBorder="1" applyAlignment="1">
      <alignment horizontal="center" vertical="center"/>
    </xf>
    <xf numFmtId="0" fontId="13" fillId="0" borderId="25" xfId="32" applyFont="1" applyBorder="1" applyAlignment="1">
      <alignment horizontal="left" vertical="center" wrapText="1" indent="1"/>
    </xf>
    <xf numFmtId="0" fontId="14" fillId="4" borderId="1" xfId="32" applyFont="1" applyFill="1" applyBorder="1" applyAlignment="1">
      <alignment horizontal="left" vertical="center" wrapText="1"/>
    </xf>
    <xf numFmtId="0" fontId="106" fillId="0" borderId="2" xfId="32" applyFont="1" applyFill="1" applyBorder="1" applyAlignment="1">
      <alignment horizontal="center" vertical="center" wrapText="1"/>
    </xf>
    <xf numFmtId="0" fontId="6" fillId="3" borderId="14" xfId="32" applyFont="1" applyFill="1" applyBorder="1" applyAlignment="1">
      <alignment horizontal="left" vertical="center" wrapText="1"/>
    </xf>
    <xf numFmtId="0" fontId="35" fillId="0" borderId="7" xfId="32" applyFont="1" applyFill="1" applyBorder="1" applyAlignment="1">
      <alignment horizontal="center" vertical="center" wrapText="1"/>
    </xf>
    <xf numFmtId="3" fontId="93" fillId="0" borderId="7" xfId="32" applyNumberFormat="1" applyFont="1" applyFill="1" applyBorder="1" applyAlignment="1">
      <alignment horizontal="center" vertical="center" wrapText="1"/>
    </xf>
    <xf numFmtId="3" fontId="184" fillId="0" borderId="8" xfId="32" applyNumberFormat="1" applyFont="1" applyFill="1" applyBorder="1" applyAlignment="1">
      <alignment horizontal="center" vertical="center"/>
    </xf>
    <xf numFmtId="0" fontId="107" fillId="4" borderId="7" xfId="32" applyFont="1" applyFill="1" applyBorder="1" applyAlignment="1">
      <alignment horizontal="left" vertical="center" wrapText="1"/>
    </xf>
    <xf numFmtId="0" fontId="95" fillId="4" borderId="7" xfId="32" applyFont="1" applyFill="1" applyBorder="1" applyAlignment="1">
      <alignment horizontal="left" vertical="center" wrapText="1"/>
    </xf>
    <xf numFmtId="9" fontId="107" fillId="4" borderId="1" xfId="32" applyNumberFormat="1" applyFont="1" applyFill="1" applyBorder="1" applyAlignment="1">
      <alignment horizontal="center" vertical="center" wrapText="1"/>
    </xf>
    <xf numFmtId="0" fontId="96" fillId="3" borderId="7" xfId="32" applyFont="1" applyFill="1" applyBorder="1" applyAlignment="1">
      <alignment horizontal="left" vertical="center" wrapText="1"/>
    </xf>
    <xf numFmtId="0" fontId="96" fillId="3" borderId="5" xfId="32" applyFont="1" applyFill="1" applyBorder="1" applyAlignment="1">
      <alignment horizontal="center" vertical="center" wrapText="1"/>
    </xf>
    <xf numFmtId="0" fontId="93" fillId="3" borderId="6" xfId="32" applyFont="1" applyFill="1" applyBorder="1" applyAlignment="1">
      <alignment horizontal="center" vertical="center" wrapText="1"/>
    </xf>
    <xf numFmtId="0" fontId="96" fillId="3" borderId="7" xfId="32" applyFont="1" applyFill="1" applyBorder="1" applyAlignment="1">
      <alignment horizontal="center" vertical="center" wrapText="1"/>
    </xf>
    <xf numFmtId="0" fontId="93" fillId="3" borderId="8" xfId="32" applyFont="1" applyFill="1" applyBorder="1" applyAlignment="1">
      <alignment horizontal="center" vertical="center" wrapText="1"/>
    </xf>
    <xf numFmtId="3" fontId="96" fillId="3" borderId="7" xfId="32" applyNumberFormat="1" applyFont="1" applyFill="1" applyBorder="1" applyAlignment="1">
      <alignment horizontal="center" vertical="center" wrapText="1"/>
    </xf>
    <xf numFmtId="3" fontId="96" fillId="3" borderId="8" xfId="32" applyNumberFormat="1" applyFont="1" applyFill="1" applyBorder="1" applyAlignment="1">
      <alignment horizontal="center" vertical="center"/>
    </xf>
    <xf numFmtId="3" fontId="93" fillId="3" borderId="7" xfId="32" applyNumberFormat="1" applyFont="1" applyFill="1" applyBorder="1" applyAlignment="1">
      <alignment horizontal="center" vertical="center" wrapText="1"/>
    </xf>
    <xf numFmtId="3" fontId="95" fillId="0" borderId="7" xfId="32" applyNumberFormat="1" applyFont="1" applyFill="1" applyBorder="1" applyAlignment="1">
      <alignment horizontal="center" vertical="center" wrapText="1"/>
    </xf>
    <xf numFmtId="3" fontId="95" fillId="3" borderId="7" xfId="32" applyNumberFormat="1" applyFont="1" applyFill="1" applyBorder="1" applyAlignment="1">
      <alignment horizontal="center" vertical="center" wrapText="1"/>
    </xf>
    <xf numFmtId="3" fontId="182" fillId="3" borderId="8" xfId="32" applyNumberFormat="1" applyFont="1" applyFill="1" applyBorder="1" applyAlignment="1">
      <alignment horizontal="center" vertical="center"/>
    </xf>
    <xf numFmtId="167" fontId="96" fillId="3" borderId="8" xfId="32" applyNumberFormat="1" applyFont="1" applyFill="1" applyBorder="1" applyAlignment="1">
      <alignment horizontal="center" vertical="center"/>
    </xf>
    <xf numFmtId="0" fontId="96" fillId="0" borderId="7" xfId="32" applyFont="1" applyBorder="1" applyAlignment="1">
      <alignment horizontal="left" vertical="center" wrapText="1" indent="1"/>
    </xf>
    <xf numFmtId="0" fontId="97" fillId="0" borderId="7" xfId="32" applyFont="1" applyBorder="1" applyAlignment="1">
      <alignment horizontal="left" vertical="center" wrapText="1" indent="1"/>
    </xf>
    <xf numFmtId="3" fontId="96" fillId="0" borderId="8" xfId="32" applyNumberFormat="1" applyFont="1" applyBorder="1" applyAlignment="1">
      <alignment horizontal="center" vertical="center"/>
    </xf>
    <xf numFmtId="3" fontId="182" fillId="0" borderId="8" xfId="32" applyNumberFormat="1" applyFont="1" applyBorder="1" applyAlignment="1">
      <alignment horizontal="center" vertical="center"/>
    </xf>
    <xf numFmtId="0" fontId="93" fillId="0" borderId="7" xfId="32" applyFont="1" applyBorder="1" applyAlignment="1">
      <alignment horizontal="left" vertical="center" wrapText="1" indent="1"/>
    </xf>
    <xf numFmtId="0" fontId="93" fillId="2" borderId="7" xfId="32" applyFont="1" applyFill="1" applyBorder="1" applyAlignment="1">
      <alignment horizontal="left" vertical="center" wrapText="1" indent="1"/>
    </xf>
    <xf numFmtId="3" fontId="93" fillId="2" borderId="8" xfId="32" applyNumberFormat="1" applyFont="1" applyFill="1" applyBorder="1" applyAlignment="1">
      <alignment horizontal="center" vertical="center"/>
    </xf>
    <xf numFmtId="3" fontId="8" fillId="5" borderId="8" xfId="32" applyNumberFormat="1" applyFont="1" applyFill="1" applyBorder="1" applyAlignment="1">
      <alignment horizontal="center" vertical="center"/>
    </xf>
    <xf numFmtId="3" fontId="8" fillId="0" borderId="8" xfId="32" applyNumberFormat="1" applyFont="1" applyFill="1" applyBorder="1" applyAlignment="1">
      <alignment horizontal="center" vertical="center"/>
    </xf>
    <xf numFmtId="3" fontId="8" fillId="3" borderId="8" xfId="32" applyNumberFormat="1" applyFont="1" applyFill="1" applyBorder="1" applyAlignment="1">
      <alignment horizontal="center" vertical="center"/>
    </xf>
    <xf numFmtId="0" fontId="180" fillId="3" borderId="0" xfId="32" applyFill="1"/>
    <xf numFmtId="0" fontId="7" fillId="3" borderId="7" xfId="32" applyFont="1" applyFill="1" applyBorder="1" applyAlignment="1">
      <alignment vertical="center" wrapText="1"/>
    </xf>
    <xf numFmtId="9" fontId="9" fillId="6" borderId="8" xfId="32" applyNumberFormat="1" applyFont="1" applyFill="1" applyBorder="1" applyAlignment="1">
      <alignment horizontal="center" vertical="center"/>
    </xf>
    <xf numFmtId="1" fontId="9" fillId="6" borderId="8" xfId="32" applyNumberFormat="1" applyFont="1" applyFill="1" applyBorder="1" applyAlignment="1">
      <alignment horizontal="center" vertical="center"/>
    </xf>
    <xf numFmtId="1" fontId="7" fillId="6" borderId="8" xfId="32" applyNumberFormat="1" applyFont="1" applyFill="1" applyBorder="1" applyAlignment="1">
      <alignment horizontal="center" vertical="center"/>
    </xf>
    <xf numFmtId="3" fontId="9" fillId="6" borderId="8" xfId="31" applyNumberFormat="1" applyFont="1" applyFill="1" applyBorder="1" applyAlignment="1">
      <alignment horizontal="center" vertical="center"/>
    </xf>
    <xf numFmtId="1" fontId="10" fillId="0" borderId="8" xfId="32" applyNumberFormat="1" applyFont="1" applyFill="1" applyBorder="1" applyAlignment="1">
      <alignment horizontal="center" vertical="center"/>
    </xf>
    <xf numFmtId="0" fontId="7" fillId="6" borderId="7" xfId="32" applyFont="1" applyFill="1" applyBorder="1" applyAlignment="1">
      <alignment horizontal="left" vertical="center" wrapText="1"/>
    </xf>
    <xf numFmtId="3" fontId="10" fillId="6" borderId="8" xfId="31" applyNumberFormat="1" applyFont="1" applyFill="1" applyBorder="1" applyAlignment="1">
      <alignment horizontal="center" vertical="center"/>
    </xf>
    <xf numFmtId="3" fontId="9" fillId="3" borderId="7" xfId="32" applyNumberFormat="1" applyFont="1" applyFill="1" applyBorder="1" applyAlignment="1">
      <alignment horizontal="center" vertical="center" wrapText="1"/>
    </xf>
    <xf numFmtId="3" fontId="12" fillId="3" borderId="8" xfId="32" applyNumberFormat="1" applyFont="1" applyFill="1" applyBorder="1" applyAlignment="1">
      <alignment horizontal="center" vertical="center"/>
    </xf>
    <xf numFmtId="3" fontId="7" fillId="3" borderId="8" xfId="32" applyNumberFormat="1" applyFont="1" applyFill="1" applyBorder="1" applyAlignment="1">
      <alignment horizontal="center" vertical="center"/>
    </xf>
    <xf numFmtId="3" fontId="9" fillId="3" borderId="8" xfId="32" applyNumberFormat="1" applyFont="1" applyFill="1" applyBorder="1" applyAlignment="1">
      <alignment horizontal="center" vertical="center"/>
    </xf>
    <xf numFmtId="3" fontId="180" fillId="0" borderId="0" xfId="32" applyNumberFormat="1"/>
    <xf numFmtId="9" fontId="29" fillId="3" borderId="8" xfId="32" applyNumberFormat="1" applyFont="1" applyFill="1" applyBorder="1" applyAlignment="1">
      <alignment horizontal="center" vertical="center"/>
    </xf>
    <xf numFmtId="9" fontId="28" fillId="3" borderId="8" xfId="32" applyNumberFormat="1" applyFont="1" applyFill="1" applyBorder="1" applyAlignment="1">
      <alignment horizontal="center" vertical="center"/>
    </xf>
    <xf numFmtId="3" fontId="28" fillId="3" borderId="8" xfId="31" applyNumberFormat="1" applyFont="1" applyFill="1" applyBorder="1" applyAlignment="1">
      <alignment horizontal="center" vertical="center"/>
    </xf>
    <xf numFmtId="0" fontId="10" fillId="4" borderId="7" xfId="32" applyFont="1" applyFill="1" applyBorder="1" applyAlignment="1">
      <alignment vertical="center" wrapText="1"/>
    </xf>
    <xf numFmtId="0" fontId="14" fillId="0" borderId="9" xfId="32" applyFont="1" applyBorder="1" applyAlignment="1">
      <alignment horizontal="left" vertical="center" wrapText="1" indent="1"/>
    </xf>
    <xf numFmtId="0" fontId="7" fillId="4" borderId="7" xfId="32" applyFont="1" applyFill="1" applyBorder="1" applyAlignment="1">
      <alignment vertical="center" wrapText="1"/>
    </xf>
    <xf numFmtId="3" fontId="7" fillId="0" borderId="7" xfId="32" applyNumberFormat="1" applyFont="1" applyFill="1" applyBorder="1" applyAlignment="1">
      <alignment horizontal="center" vertical="center" wrapText="1"/>
    </xf>
    <xf numFmtId="3" fontId="12" fillId="0" borderId="8" xfId="32" applyNumberFormat="1" applyFont="1" applyFill="1" applyBorder="1" applyAlignment="1">
      <alignment horizontal="center" vertical="center"/>
    </xf>
    <xf numFmtId="3" fontId="7" fillId="0" borderId="8" xfId="32" applyNumberFormat="1" applyFont="1" applyFill="1" applyBorder="1" applyAlignment="1">
      <alignment horizontal="center" vertical="center"/>
    </xf>
    <xf numFmtId="0" fontId="7" fillId="4" borderId="2" xfId="32" applyFont="1" applyFill="1" applyBorder="1" applyAlignment="1">
      <alignment vertical="center"/>
    </xf>
    <xf numFmtId="0" fontId="10" fillId="4" borderId="1" xfId="32" applyFont="1" applyFill="1" applyBorder="1" applyAlignment="1">
      <alignment vertical="center" wrapText="1"/>
    </xf>
    <xf numFmtId="0" fontId="7" fillId="4" borderId="3" xfId="32" applyFont="1" applyFill="1" applyBorder="1" applyAlignment="1">
      <alignment vertical="center"/>
    </xf>
    <xf numFmtId="0" fontId="7" fillId="4" borderId="4" xfId="32" applyFont="1" applyFill="1" applyBorder="1" applyAlignment="1">
      <alignment vertical="center"/>
    </xf>
    <xf numFmtId="0" fontId="10" fillId="4" borderId="1" xfId="32" applyFont="1" applyFill="1" applyBorder="1" applyAlignment="1">
      <alignment horizontal="left" vertical="center" wrapText="1"/>
    </xf>
    <xf numFmtId="169" fontId="7" fillId="6" borderId="8" xfId="33" applyNumberFormat="1" applyFont="1" applyFill="1" applyBorder="1" applyAlignment="1">
      <alignment horizontal="center" vertical="center"/>
    </xf>
    <xf numFmtId="3" fontId="7" fillId="3" borderId="8" xfId="31" applyNumberFormat="1" applyFont="1" applyFill="1" applyBorder="1" applyAlignment="1">
      <alignment horizontal="center" vertical="center"/>
    </xf>
    <xf numFmtId="3" fontId="29" fillId="3" borderId="7" xfId="32" applyNumberFormat="1" applyFont="1" applyFill="1" applyBorder="1" applyAlignment="1">
      <alignment horizontal="center" vertical="center" wrapText="1"/>
    </xf>
    <xf numFmtId="0" fontId="4" fillId="0" borderId="1" xfId="32" applyFont="1" applyFill="1" applyBorder="1" applyAlignment="1">
      <alignment horizontal="left" vertical="center" wrapText="1"/>
    </xf>
    <xf numFmtId="0" fontId="4" fillId="0" borderId="1" xfId="32" applyFont="1" applyFill="1" applyBorder="1" applyAlignment="1">
      <alignment vertical="center" wrapText="1"/>
    </xf>
    <xf numFmtId="0" fontId="7" fillId="0" borderId="1" xfId="32" applyFont="1" applyFill="1" applyBorder="1" applyAlignment="1">
      <alignment horizontal="center" vertical="center" wrapText="1"/>
    </xf>
    <xf numFmtId="0" fontId="7" fillId="0" borderId="7" xfId="32" applyFont="1" applyFill="1" applyBorder="1" applyAlignment="1">
      <alignment vertical="center" wrapText="1"/>
    </xf>
    <xf numFmtId="9" fontId="7" fillId="0" borderId="8" xfId="32" applyNumberFormat="1" applyFont="1" applyFill="1" applyBorder="1" applyAlignment="1">
      <alignment horizontal="center" vertical="center"/>
    </xf>
    <xf numFmtId="0" fontId="29" fillId="0" borderId="7" xfId="32" applyFont="1" applyFill="1" applyBorder="1" applyAlignment="1">
      <alignment horizontal="left" vertical="center" wrapText="1"/>
    </xf>
    <xf numFmtId="9" fontId="29" fillId="0" borderId="8" xfId="32" applyNumberFormat="1" applyFont="1" applyFill="1" applyBorder="1" applyAlignment="1">
      <alignment horizontal="center" vertical="center" wrapText="1"/>
    </xf>
    <xf numFmtId="0" fontId="8" fillId="0" borderId="7" xfId="32" applyFont="1" applyFill="1" applyBorder="1" applyAlignment="1">
      <alignment vertical="center" wrapText="1"/>
    </xf>
    <xf numFmtId="0" fontId="35" fillId="0" borderId="7" xfId="32" applyFont="1" applyFill="1" applyBorder="1" applyAlignment="1">
      <alignment vertical="center" wrapText="1"/>
    </xf>
    <xf numFmtId="9" fontId="35" fillId="0" borderId="8" xfId="32" applyNumberFormat="1" applyFont="1" applyFill="1" applyBorder="1" applyAlignment="1">
      <alignment horizontal="center" vertical="center" wrapText="1"/>
    </xf>
    <xf numFmtId="0" fontId="7" fillId="0" borderId="7" xfId="32" applyFont="1" applyFill="1" applyBorder="1" applyAlignment="1">
      <alignment horizontal="left" vertical="center" wrapText="1"/>
    </xf>
    <xf numFmtId="3" fontId="29" fillId="0" borderId="8" xfId="31" applyNumberFormat="1" applyFont="1" applyFill="1" applyBorder="1" applyAlignment="1">
      <alignment horizontal="center" vertical="center"/>
    </xf>
    <xf numFmtId="1" fontId="29" fillId="0" borderId="8" xfId="32" applyNumberFormat="1" applyFont="1" applyFill="1" applyBorder="1" applyAlignment="1">
      <alignment horizontal="center" vertical="center"/>
    </xf>
    <xf numFmtId="0" fontId="10" fillId="0" borderId="7" xfId="32" applyFont="1" applyFill="1" applyBorder="1" applyAlignment="1">
      <alignment horizontal="left" vertical="center" wrapText="1"/>
    </xf>
    <xf numFmtId="0" fontId="9" fillId="0" borderId="6" xfId="32" applyFont="1" applyFill="1" applyBorder="1" applyAlignment="1">
      <alignment horizontal="center" vertical="center" wrapText="1"/>
    </xf>
    <xf numFmtId="0" fontId="9" fillId="0" borderId="8" xfId="32" applyFont="1" applyFill="1" applyBorder="1" applyAlignment="1">
      <alignment horizontal="center" vertical="center" wrapText="1"/>
    </xf>
    <xf numFmtId="0" fontId="7" fillId="0" borderId="7" xfId="32" applyFont="1" applyFill="1" applyBorder="1" applyAlignment="1">
      <alignment horizontal="center" vertical="center" wrapText="1"/>
    </xf>
    <xf numFmtId="167" fontId="7" fillId="0" borderId="8" xfId="32" applyNumberFormat="1" applyFont="1" applyFill="1" applyBorder="1" applyAlignment="1">
      <alignment horizontal="center" vertical="center"/>
    </xf>
    <xf numFmtId="0" fontId="6" fillId="0" borderId="7" xfId="32" applyFont="1" applyFill="1" applyBorder="1" applyAlignment="1">
      <alignment horizontal="left" vertical="center" wrapText="1" indent="1"/>
    </xf>
    <xf numFmtId="3" fontId="7" fillId="0" borderId="1" xfId="32" applyNumberFormat="1" applyFont="1" applyFill="1" applyBorder="1" applyAlignment="1">
      <alignment horizontal="center" vertical="center"/>
    </xf>
    <xf numFmtId="3" fontId="29" fillId="0" borderId="1" xfId="32" applyNumberFormat="1" applyFont="1" applyFill="1" applyBorder="1" applyAlignment="1">
      <alignment horizontal="center" vertical="center"/>
    </xf>
    <xf numFmtId="0" fontId="11" fillId="0" borderId="7" xfId="32" applyFont="1" applyFill="1" applyBorder="1" applyAlignment="1">
      <alignment horizontal="left" vertical="center" wrapText="1" indent="1"/>
    </xf>
    <xf numFmtId="3" fontId="12" fillId="0" borderId="1" xfId="32" applyNumberFormat="1" applyFont="1" applyFill="1" applyBorder="1" applyAlignment="1">
      <alignment horizontal="center" vertical="center"/>
    </xf>
    <xf numFmtId="167" fontId="12" fillId="0" borderId="1" xfId="32" applyNumberFormat="1" applyFont="1" applyFill="1" applyBorder="1" applyAlignment="1">
      <alignment horizontal="center" vertical="center"/>
    </xf>
    <xf numFmtId="167" fontId="12" fillId="0" borderId="8" xfId="32" applyNumberFormat="1" applyFont="1" applyFill="1" applyBorder="1" applyAlignment="1">
      <alignment horizontal="center" vertical="center"/>
    </xf>
    <xf numFmtId="3" fontId="29" fillId="0" borderId="8" xfId="32" applyNumberFormat="1" applyFont="1" applyFill="1" applyBorder="1" applyAlignment="1">
      <alignment horizontal="center" vertical="center"/>
    </xf>
    <xf numFmtId="3" fontId="127" fillId="0" borderId="8" xfId="32" applyNumberFormat="1" applyFont="1" applyFill="1" applyBorder="1" applyAlignment="1">
      <alignment horizontal="center" vertical="center"/>
    </xf>
    <xf numFmtId="167" fontId="7" fillId="0" borderId="8" xfId="31" applyNumberFormat="1" applyFont="1" applyFill="1" applyBorder="1" applyAlignment="1">
      <alignment horizontal="center" vertical="center"/>
    </xf>
    <xf numFmtId="9" fontId="7" fillId="0" borderId="8" xfId="31" applyFont="1" applyFill="1" applyBorder="1" applyAlignment="1">
      <alignment horizontal="center" vertical="center"/>
    </xf>
    <xf numFmtId="0" fontId="13" fillId="0" borderId="1" xfId="32" applyFont="1" applyFill="1" applyBorder="1" applyAlignment="1">
      <alignment horizontal="left" vertical="center" wrapText="1" indent="1"/>
    </xf>
    <xf numFmtId="3" fontId="16" fillId="0" borderId="8" xfId="32" applyNumberFormat="1" applyFont="1" applyFill="1" applyBorder="1" applyAlignment="1">
      <alignment horizontal="center" vertical="center"/>
    </xf>
    <xf numFmtId="0" fontId="14" fillId="0" borderId="1" xfId="32" applyFont="1" applyFill="1" applyBorder="1" applyAlignment="1">
      <alignment horizontal="center" vertical="center" wrapText="1"/>
    </xf>
    <xf numFmtId="3" fontId="9" fillId="0" borderId="8" xfId="32" applyNumberFormat="1" applyFont="1" applyFill="1" applyBorder="1" applyAlignment="1">
      <alignment horizontal="center" vertical="center"/>
    </xf>
    <xf numFmtId="0" fontId="10" fillId="0" borderId="7" xfId="32" applyFont="1" applyFill="1" applyBorder="1" applyAlignment="1">
      <alignment horizontal="center" vertical="center" wrapText="1"/>
    </xf>
    <xf numFmtId="0" fontId="14" fillId="0" borderId="2" xfId="32" applyFont="1" applyFill="1" applyBorder="1" applyAlignment="1">
      <alignment vertical="center" wrapText="1"/>
    </xf>
    <xf numFmtId="3" fontId="9" fillId="0" borderId="15" xfId="32" applyNumberFormat="1" applyFont="1" applyFill="1" applyBorder="1" applyAlignment="1">
      <alignment horizontal="center" vertical="center"/>
    </xf>
    <xf numFmtId="3" fontId="9" fillId="3" borderId="1" xfId="32" applyNumberFormat="1" applyFont="1" applyFill="1" applyBorder="1" applyAlignment="1">
      <alignment horizontal="center" vertical="center" wrapText="1"/>
    </xf>
    <xf numFmtId="3" fontId="9" fillId="3" borderId="1" xfId="32" applyNumberFormat="1" applyFont="1" applyFill="1" applyBorder="1" applyAlignment="1">
      <alignment horizontal="center" vertical="center"/>
    </xf>
    <xf numFmtId="0" fontId="14" fillId="0" borderId="1" xfId="32" applyFont="1" applyFill="1" applyBorder="1" applyAlignment="1">
      <alignment horizontal="left" vertical="center" wrapText="1" indent="1"/>
    </xf>
    <xf numFmtId="0" fontId="14" fillId="0" borderId="1" xfId="32" applyFont="1" applyFill="1" applyBorder="1" applyAlignment="1">
      <alignment vertical="center" wrapText="1"/>
    </xf>
    <xf numFmtId="3" fontId="7" fillId="0" borderId="1" xfId="32" applyNumberFormat="1" applyFont="1" applyFill="1" applyBorder="1" applyAlignment="1">
      <alignment horizontal="center" vertical="center" wrapText="1"/>
    </xf>
    <xf numFmtId="3" fontId="9" fillId="0" borderId="1" xfId="32" applyNumberFormat="1" applyFont="1" applyFill="1" applyBorder="1" applyAlignment="1">
      <alignment horizontal="center" vertical="center"/>
    </xf>
    <xf numFmtId="9" fontId="10" fillId="0" borderId="1" xfId="32" applyNumberFormat="1" applyFont="1" applyFill="1" applyBorder="1" applyAlignment="1">
      <alignment horizontal="center" vertical="center" wrapText="1"/>
    </xf>
    <xf numFmtId="0" fontId="180" fillId="0" borderId="1" xfId="32" applyFill="1" applyBorder="1"/>
    <xf numFmtId="3" fontId="30" fillId="3" borderId="7" xfId="32" applyNumberFormat="1" applyFont="1" applyFill="1" applyBorder="1" applyAlignment="1">
      <alignment horizontal="center" vertical="center" wrapText="1"/>
    </xf>
    <xf numFmtId="0" fontId="6" fillId="3" borderId="7" xfId="32" applyFont="1" applyFill="1" applyBorder="1" applyAlignment="1">
      <alignment horizontal="left" vertical="center" wrapText="1" indent="1"/>
    </xf>
    <xf numFmtId="0" fontId="13" fillId="3" borderId="9" xfId="32" applyFont="1" applyFill="1" applyBorder="1" applyAlignment="1">
      <alignment horizontal="left" vertical="center" wrapText="1" indent="1"/>
    </xf>
    <xf numFmtId="0" fontId="10" fillId="0" borderId="1" xfId="32" applyFont="1" applyFill="1" applyBorder="1" applyAlignment="1">
      <alignment horizontal="left" vertical="center" wrapText="1"/>
    </xf>
    <xf numFmtId="0" fontId="7" fillId="0" borderId="2" xfId="32" applyFont="1" applyFill="1" applyBorder="1" applyAlignment="1">
      <alignment vertical="center"/>
    </xf>
    <xf numFmtId="0" fontId="10" fillId="0" borderId="1" xfId="32" applyFont="1" applyFill="1" applyBorder="1" applyAlignment="1">
      <alignment vertical="center" wrapText="1"/>
    </xf>
    <xf numFmtId="0" fontId="7" fillId="0" borderId="1" xfId="32" applyFont="1" applyFill="1" applyBorder="1" applyAlignment="1">
      <alignment vertical="center"/>
    </xf>
    <xf numFmtId="0" fontId="9" fillId="0" borderId="1" xfId="32" applyFont="1" applyFill="1" applyBorder="1" applyAlignment="1">
      <alignment horizontal="center" vertical="center" wrapText="1"/>
    </xf>
    <xf numFmtId="0" fontId="13" fillId="0" borderId="9" xfId="32" applyFont="1" applyFill="1" applyBorder="1" applyAlignment="1">
      <alignment horizontal="left" vertical="center" wrapText="1" indent="1"/>
    </xf>
    <xf numFmtId="0" fontId="7" fillId="0" borderId="3" xfId="32" applyFont="1" applyFill="1" applyBorder="1" applyAlignment="1">
      <alignment vertical="center"/>
    </xf>
    <xf numFmtId="0" fontId="7" fillId="0" borderId="4" xfId="32" applyFont="1" applyFill="1" applyBorder="1" applyAlignment="1">
      <alignment vertical="center"/>
    </xf>
    <xf numFmtId="0" fontId="10" fillId="0" borderId="36" xfId="32" applyFont="1" applyFill="1" applyBorder="1" applyAlignment="1">
      <alignment vertical="center" wrapText="1"/>
    </xf>
    <xf numFmtId="3" fontId="30" fillId="0" borderId="8" xfId="32" applyNumberFormat="1" applyFont="1" applyFill="1" applyBorder="1" applyAlignment="1">
      <alignment horizontal="center" vertical="center"/>
    </xf>
    <xf numFmtId="0" fontId="14" fillId="3" borderId="7" xfId="32" applyFont="1" applyFill="1" applyBorder="1" applyAlignment="1">
      <alignment vertical="center" wrapText="1"/>
    </xf>
    <xf numFmtId="0" fontId="7" fillId="6" borderId="8" xfId="32" applyNumberFormat="1" applyFont="1" applyFill="1" applyBorder="1" applyAlignment="1">
      <alignment horizontal="center" vertical="center"/>
    </xf>
    <xf numFmtId="9" fontId="7" fillId="6" borderId="8" xfId="32" applyNumberFormat="1" applyFont="1" applyFill="1" applyBorder="1" applyAlignment="1">
      <alignment horizontal="center" vertical="center" wrapText="1"/>
    </xf>
    <xf numFmtId="0" fontId="29" fillId="3" borderId="7" xfId="32" applyFont="1" applyFill="1" applyBorder="1" applyAlignment="1">
      <alignment horizontal="left" vertical="center" wrapText="1"/>
    </xf>
    <xf numFmtId="0" fontId="29" fillId="3" borderId="8" xfId="32" applyNumberFormat="1" applyFont="1" applyFill="1" applyBorder="1" applyAlignment="1">
      <alignment horizontal="center" vertical="center"/>
    </xf>
    <xf numFmtId="0" fontId="29" fillId="0" borderId="8" xfId="32" applyNumberFormat="1" applyFont="1" applyFill="1" applyBorder="1" applyAlignment="1">
      <alignment horizontal="center" vertical="center"/>
    </xf>
    <xf numFmtId="166" fontId="12" fillId="0" borderId="8" xfId="33" applyFont="1" applyFill="1" applyBorder="1" applyAlignment="1">
      <alignment horizontal="center" vertical="center"/>
    </xf>
    <xf numFmtId="0" fontId="7" fillId="4" borderId="2" xfId="32" applyFont="1" applyFill="1" applyBorder="1" applyAlignment="1">
      <alignment vertical="center" wrapText="1"/>
    </xf>
    <xf numFmtId="0" fontId="14" fillId="5" borderId="1" xfId="32" applyFont="1" applyFill="1" applyBorder="1" applyAlignment="1">
      <alignment vertical="center" wrapText="1"/>
    </xf>
    <xf numFmtId="0" fontId="24" fillId="4" borderId="2" xfId="0" applyFont="1" applyFill="1" applyBorder="1" applyAlignment="1">
      <alignment horizontal="center" vertical="center"/>
    </xf>
    <xf numFmtId="0" fontId="24" fillId="4" borderId="3" xfId="0" applyFont="1" applyFill="1" applyBorder="1" applyAlignment="1">
      <alignment horizontal="center" vertical="center"/>
    </xf>
    <xf numFmtId="0" fontId="24" fillId="4" borderId="4" xfId="0" applyFont="1" applyFill="1" applyBorder="1" applyAlignment="1">
      <alignment horizontal="center" vertical="center"/>
    </xf>
    <xf numFmtId="0" fontId="45" fillId="2" borderId="0" xfId="0" applyFont="1" applyFill="1" applyAlignment="1">
      <alignment horizontal="center"/>
    </xf>
    <xf numFmtId="0" fontId="108" fillId="0" borderId="15" xfId="0" applyFont="1" applyBorder="1" applyAlignment="1">
      <alignment horizontal="center" wrapText="1"/>
    </xf>
    <xf numFmtId="0" fontId="23" fillId="3" borderId="1" xfId="0" applyFont="1" applyFill="1" applyBorder="1" applyAlignment="1">
      <alignment horizontal="center" vertical="center"/>
    </xf>
    <xf numFmtId="49" fontId="23" fillId="3" borderId="2" xfId="0" applyNumberFormat="1" applyFont="1" applyFill="1" applyBorder="1" applyAlignment="1">
      <alignment horizontal="center" vertical="center"/>
    </xf>
    <xf numFmtId="49" fontId="23" fillId="3" borderId="3" xfId="0" applyNumberFormat="1" applyFont="1" applyFill="1" applyBorder="1" applyAlignment="1">
      <alignment horizontal="center" vertical="center"/>
    </xf>
    <xf numFmtId="49" fontId="23" fillId="3" borderId="4" xfId="0" applyNumberFormat="1" applyFont="1" applyFill="1" applyBorder="1" applyAlignment="1">
      <alignment horizontal="center" vertical="center"/>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4" fillId="0" borderId="2" xfId="0"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4" borderId="3" xfId="0" applyFont="1" applyFill="1" applyBorder="1" applyAlignment="1">
      <alignment horizontal="center" vertical="center" wrapText="1"/>
    </xf>
    <xf numFmtId="0" fontId="23" fillId="4" borderId="3" xfId="0" applyFont="1" applyFill="1" applyBorder="1" applyAlignment="1">
      <alignment horizontal="center" vertical="center"/>
    </xf>
    <xf numFmtId="0" fontId="23" fillId="4" borderId="4" xfId="0" applyFont="1" applyFill="1" applyBorder="1" applyAlignment="1">
      <alignment horizontal="center" vertical="center"/>
    </xf>
    <xf numFmtId="0" fontId="23" fillId="3" borderId="5"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3" borderId="4"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4" xfId="0" applyFont="1" applyFill="1" applyBorder="1" applyAlignment="1">
      <alignment horizontal="center" vertical="center"/>
    </xf>
    <xf numFmtId="9" fontId="23" fillId="4" borderId="2" xfId="0" applyNumberFormat="1" applyFont="1" applyFill="1" applyBorder="1" applyAlignment="1">
      <alignment horizontal="center" vertical="center" wrapText="1"/>
    </xf>
    <xf numFmtId="9" fontId="23" fillId="4" borderId="11" xfId="0" applyNumberFormat="1" applyFont="1" applyFill="1" applyBorder="1" applyAlignment="1">
      <alignment horizontal="center" vertical="center"/>
    </xf>
    <xf numFmtId="9" fontId="23" fillId="4" borderId="3" xfId="0" applyNumberFormat="1" applyFont="1" applyFill="1" applyBorder="1" applyAlignment="1">
      <alignment horizontal="center" vertical="center"/>
    </xf>
    <xf numFmtId="9" fontId="23" fillId="4" borderId="4" xfId="0" applyNumberFormat="1" applyFont="1" applyFill="1" applyBorder="1" applyAlignment="1">
      <alignment horizontal="center" vertical="center"/>
    </xf>
    <xf numFmtId="9" fontId="23" fillId="3" borderId="3" xfId="0" applyNumberFormat="1" applyFont="1" applyFill="1" applyBorder="1" applyAlignment="1">
      <alignment horizontal="center" vertical="center"/>
    </xf>
    <xf numFmtId="9" fontId="23" fillId="3" borderId="4" xfId="0" applyNumberFormat="1" applyFont="1" applyFill="1" applyBorder="1" applyAlignment="1">
      <alignment horizontal="center" vertical="center"/>
    </xf>
    <xf numFmtId="9" fontId="23" fillId="4" borderId="2" xfId="0" applyNumberFormat="1" applyFont="1" applyFill="1" applyBorder="1" applyAlignment="1">
      <alignment horizontal="center" vertical="center"/>
    </xf>
    <xf numFmtId="9" fontId="23" fillId="4" borderId="15" xfId="0" applyNumberFormat="1" applyFont="1" applyFill="1" applyBorder="1" applyAlignment="1">
      <alignment horizontal="center" vertical="center"/>
    </xf>
    <xf numFmtId="0" fontId="120" fillId="0" borderId="0" xfId="0" applyFont="1" applyAlignment="1">
      <alignment horizontal="center"/>
    </xf>
    <xf numFmtId="0" fontId="103" fillId="2" borderId="2" xfId="0" applyFont="1" applyFill="1" applyBorder="1" applyAlignment="1">
      <alignment horizontal="center" vertical="center"/>
    </xf>
    <xf numFmtId="0" fontId="103" fillId="2" borderId="3" xfId="0" applyFont="1" applyFill="1" applyBorder="1" applyAlignment="1">
      <alignment horizontal="center" vertical="center"/>
    </xf>
    <xf numFmtId="0" fontId="103" fillId="2" borderId="4" xfId="0" applyFont="1" applyFill="1" applyBorder="1" applyAlignment="1">
      <alignment horizontal="center" vertical="center"/>
    </xf>
    <xf numFmtId="49" fontId="104" fillId="3" borderId="2" xfId="0" applyNumberFormat="1" applyFont="1" applyFill="1" applyBorder="1" applyAlignment="1">
      <alignment horizontal="center" vertical="center"/>
    </xf>
    <xf numFmtId="49" fontId="104" fillId="3" borderId="3" xfId="0" applyNumberFormat="1" applyFont="1" applyFill="1" applyBorder="1" applyAlignment="1">
      <alignment horizontal="center" vertical="center"/>
    </xf>
    <xf numFmtId="49" fontId="104" fillId="3" borderId="4" xfId="0" applyNumberFormat="1" applyFont="1" applyFill="1" applyBorder="1" applyAlignment="1">
      <alignment horizontal="center" vertical="center"/>
    </xf>
    <xf numFmtId="0" fontId="105" fillId="3" borderId="2" xfId="0" applyFont="1" applyFill="1" applyBorder="1" applyAlignment="1">
      <alignment horizontal="center" vertical="center" wrapText="1"/>
    </xf>
    <xf numFmtId="0" fontId="105" fillId="3" borderId="3" xfId="0" applyFont="1" applyFill="1" applyBorder="1" applyAlignment="1">
      <alignment horizontal="center" vertical="center" wrapText="1"/>
    </xf>
    <xf numFmtId="0" fontId="105" fillId="3" borderId="4"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4" xfId="0" applyFont="1" applyFill="1" applyBorder="1" applyAlignment="1">
      <alignment horizontal="center" vertical="center" wrapText="1"/>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4" borderId="3" xfId="0" applyFont="1" applyFill="1" applyBorder="1" applyAlignment="1">
      <alignment horizontal="left" vertical="center" wrapText="1"/>
    </xf>
    <xf numFmtId="0" fontId="6" fillId="4" borderId="3" xfId="0" applyFont="1" applyFill="1" applyBorder="1" applyAlignment="1">
      <alignment horizontal="left" vertical="center"/>
    </xf>
    <xf numFmtId="0" fontId="6" fillId="4" borderId="4" xfId="0" applyFont="1" applyFill="1" applyBorder="1" applyAlignment="1">
      <alignment horizontal="left" vertical="center"/>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6" fillId="4" borderId="2"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82" fillId="0" borderId="0" xfId="0" applyFont="1" applyAlignment="1">
      <alignment horizontal="center"/>
    </xf>
    <xf numFmtId="0" fontId="3" fillId="2" borderId="0" xfId="0" applyFont="1" applyFill="1" applyAlignment="1">
      <alignment horizontal="center"/>
    </xf>
    <xf numFmtId="0" fontId="5" fillId="3" borderId="1" xfId="0" applyFont="1" applyFill="1" applyBorder="1" applyAlignment="1">
      <alignment horizontal="center" vertic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4" xfId="0" applyNumberFormat="1" applyFont="1" applyFill="1" applyBorder="1" applyAlignment="1">
      <alignment horizontal="center" vertical="center"/>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29" fillId="3" borderId="2"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4" borderId="2"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9" fontId="7" fillId="4" borderId="2" xfId="0" applyNumberFormat="1" applyFont="1" applyFill="1" applyBorder="1" applyAlignment="1">
      <alignment horizontal="center" vertical="center"/>
    </xf>
    <xf numFmtId="9" fontId="7" fillId="4" borderId="11"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9" fontId="7" fillId="4" borderId="15" xfId="0" applyNumberFormat="1" applyFont="1" applyFill="1" applyBorder="1" applyAlignment="1">
      <alignment horizontal="center" vertical="center"/>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7" fillId="3" borderId="5" xfId="0" applyFont="1" applyFill="1" applyBorder="1" applyAlignment="1">
      <alignment vertical="center" wrapText="1"/>
    </xf>
    <xf numFmtId="0" fontId="7" fillId="3" borderId="9" xfId="0" applyFont="1" applyFill="1" applyBorder="1" applyAlignment="1">
      <alignment vertical="center" wrapText="1"/>
    </xf>
    <xf numFmtId="0" fontId="7" fillId="3" borderId="7" xfId="0" applyFont="1" applyFill="1" applyBorder="1" applyAlignment="1">
      <alignment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8" xfId="0" applyFont="1" applyFill="1" applyBorder="1" applyAlignment="1">
      <alignment horizontal="center" vertical="center"/>
    </xf>
    <xf numFmtId="9" fontId="9" fillId="4" borderId="2" xfId="0" applyNumberFormat="1" applyFont="1" applyFill="1" applyBorder="1" applyAlignment="1">
      <alignment horizontal="center" vertical="center"/>
    </xf>
    <xf numFmtId="9" fontId="9" fillId="4" borderId="3" xfId="0" applyNumberFormat="1" applyFont="1" applyFill="1" applyBorder="1" applyAlignment="1">
      <alignment horizontal="center" vertical="center"/>
    </xf>
    <xf numFmtId="9" fontId="9" fillId="4" borderId="4" xfId="0" applyNumberFormat="1" applyFont="1" applyFill="1" applyBorder="1" applyAlignment="1">
      <alignment horizontal="center" vertical="center"/>
    </xf>
    <xf numFmtId="0" fontId="60" fillId="2" borderId="0" xfId="0" applyFont="1" applyFill="1" applyAlignment="1">
      <alignment horizontal="center"/>
    </xf>
    <xf numFmtId="0" fontId="58" fillId="3" borderId="2" xfId="0" applyFont="1" applyFill="1" applyBorder="1" applyAlignment="1">
      <alignment horizontal="center" vertical="center"/>
    </xf>
    <xf numFmtId="0" fontId="58" fillId="3" borderId="3" xfId="0" applyFont="1" applyFill="1" applyBorder="1" applyAlignment="1">
      <alignment horizontal="center" vertical="center"/>
    </xf>
    <xf numFmtId="0" fontId="58" fillId="3" borderId="4" xfId="0" applyFont="1" applyFill="1" applyBorder="1" applyAlignment="1">
      <alignment horizontal="center" vertical="center"/>
    </xf>
    <xf numFmtId="49" fontId="58" fillId="3" borderId="2" xfId="0" applyNumberFormat="1" applyFont="1" applyFill="1" applyBorder="1" applyAlignment="1">
      <alignment horizontal="center" vertical="center"/>
    </xf>
    <xf numFmtId="49" fontId="58" fillId="3" borderId="3" xfId="0" applyNumberFormat="1" applyFont="1" applyFill="1" applyBorder="1" applyAlignment="1">
      <alignment horizontal="center" vertical="center"/>
    </xf>
    <xf numFmtId="49" fontId="58" fillId="3" borderId="4" xfId="0" applyNumberFormat="1" applyFont="1" applyFill="1" applyBorder="1" applyAlignment="1">
      <alignment horizontal="center" vertical="center"/>
    </xf>
    <xf numFmtId="0" fontId="58" fillId="3" borderId="2" xfId="0" applyFont="1" applyFill="1" applyBorder="1" applyAlignment="1">
      <alignment horizontal="center" vertical="center" wrapText="1"/>
    </xf>
    <xf numFmtId="0" fontId="58" fillId="3" borderId="3" xfId="0" applyFont="1" applyFill="1" applyBorder="1" applyAlignment="1">
      <alignment horizontal="center" vertical="center" wrapText="1"/>
    </xf>
    <xf numFmtId="0" fontId="58" fillId="3" borderId="4" xfId="0" applyFont="1" applyFill="1" applyBorder="1" applyAlignment="1">
      <alignment horizontal="center" vertical="center" wrapText="1"/>
    </xf>
    <xf numFmtId="0" fontId="59" fillId="0" borderId="2" xfId="0" applyFont="1" applyBorder="1" applyAlignment="1">
      <alignment horizontal="center"/>
    </xf>
    <xf numFmtId="0" fontId="59" fillId="0" borderId="3" xfId="0" applyFont="1" applyBorder="1" applyAlignment="1">
      <alignment horizontal="center"/>
    </xf>
    <xf numFmtId="0" fontId="59" fillId="0" borderId="4" xfId="0" applyFont="1" applyBorder="1" applyAlignment="1">
      <alignment horizontal="center"/>
    </xf>
    <xf numFmtId="0" fontId="58" fillId="0" borderId="10"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0" fontId="58" fillId="0" borderId="13" xfId="0" applyFont="1" applyBorder="1" applyAlignment="1">
      <alignment horizontal="left" vertical="center" wrapText="1"/>
    </xf>
    <xf numFmtId="0" fontId="58" fillId="0" borderId="0" xfId="0" applyFont="1" applyBorder="1" applyAlignment="1">
      <alignment horizontal="left" vertical="center" wrapText="1"/>
    </xf>
    <xf numFmtId="0" fontId="58" fillId="0" borderId="6" xfId="0" applyFont="1" applyBorder="1" applyAlignment="1">
      <alignment horizontal="left" vertical="center" wrapText="1"/>
    </xf>
    <xf numFmtId="0" fontId="58" fillId="0" borderId="14" xfId="0" applyFont="1" applyBorder="1" applyAlignment="1">
      <alignment horizontal="left" vertical="center" wrapText="1"/>
    </xf>
    <xf numFmtId="0" fontId="58" fillId="0" borderId="15" xfId="0" applyFont="1" applyBorder="1" applyAlignment="1">
      <alignment horizontal="left" vertical="center" wrapText="1"/>
    </xf>
    <xf numFmtId="0" fontId="58" fillId="0" borderId="8" xfId="0" applyFont="1" applyBorder="1" applyAlignment="1">
      <alignment horizontal="left" vertical="center" wrapText="1"/>
    </xf>
    <xf numFmtId="0" fontId="7" fillId="3" borderId="15"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62" fillId="3" borderId="3" xfId="0" applyFont="1" applyFill="1" applyBorder="1" applyAlignment="1">
      <alignment horizontal="center" vertical="center" wrapText="1"/>
    </xf>
    <xf numFmtId="0" fontId="62" fillId="3" borderId="4" xfId="0" applyFont="1" applyFill="1" applyBorder="1" applyAlignment="1">
      <alignment horizontal="center" vertical="center" wrapText="1"/>
    </xf>
    <xf numFmtId="0" fontId="58" fillId="3" borderId="5" xfId="0" applyFont="1" applyFill="1" applyBorder="1" applyAlignment="1">
      <alignment horizontal="center" vertical="center" wrapText="1"/>
    </xf>
    <xf numFmtId="0" fontId="58" fillId="3" borderId="7" xfId="0" applyFont="1" applyFill="1" applyBorder="1" applyAlignment="1">
      <alignment horizontal="center" vertical="center" wrapText="1"/>
    </xf>
    <xf numFmtId="0" fontId="59" fillId="4" borderId="2" xfId="0" applyFont="1" applyFill="1" applyBorder="1" applyAlignment="1">
      <alignment horizontal="center" vertical="center" wrapText="1"/>
    </xf>
    <xf numFmtId="0" fontId="59" fillId="4" borderId="3" xfId="0" applyFont="1" applyFill="1" applyBorder="1" applyAlignment="1">
      <alignment horizontal="center" vertical="center" wrapText="1"/>
    </xf>
    <xf numFmtId="0" fontId="59" fillId="4" borderId="4" xfId="0" applyFont="1" applyFill="1" applyBorder="1" applyAlignment="1">
      <alignment horizontal="center" vertical="center" wrapText="1"/>
    </xf>
    <xf numFmtId="0" fontId="58" fillId="4" borderId="2" xfId="0" applyFont="1" applyFill="1" applyBorder="1" applyAlignment="1">
      <alignment horizontal="center" vertical="center" wrapText="1"/>
    </xf>
    <xf numFmtId="0" fontId="58" fillId="4" borderId="3"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8" fillId="4" borderId="2" xfId="0" applyFont="1" applyFill="1" applyBorder="1" applyAlignment="1">
      <alignment horizontal="left" vertical="center" wrapText="1"/>
    </xf>
    <xf numFmtId="0" fontId="58" fillId="4" borderId="3" xfId="0" applyFont="1" applyFill="1" applyBorder="1" applyAlignment="1">
      <alignment horizontal="left" vertical="center" wrapText="1"/>
    </xf>
    <xf numFmtId="0" fontId="58" fillId="4" borderId="4" xfId="0" applyFont="1" applyFill="1" applyBorder="1" applyAlignment="1">
      <alignment horizontal="left" vertical="center" wrapText="1"/>
    </xf>
    <xf numFmtId="0" fontId="59" fillId="4" borderId="2" xfId="0" applyFont="1" applyFill="1" applyBorder="1" applyAlignment="1">
      <alignment horizontal="center" vertical="center"/>
    </xf>
    <xf numFmtId="0" fontId="59" fillId="4" borderId="3" xfId="0" applyFont="1" applyFill="1" applyBorder="1" applyAlignment="1">
      <alignment horizontal="center" vertical="center"/>
    </xf>
    <xf numFmtId="0" fontId="59" fillId="4" borderId="4" xfId="0" applyFont="1" applyFill="1" applyBorder="1" applyAlignment="1">
      <alignment horizontal="center" vertical="center"/>
    </xf>
    <xf numFmtId="0" fontId="58" fillId="4" borderId="2" xfId="0" applyFont="1" applyFill="1" applyBorder="1" applyAlignment="1">
      <alignment horizontal="center" vertical="center"/>
    </xf>
    <xf numFmtId="0" fontId="58" fillId="4" borderId="3" xfId="0" applyFont="1" applyFill="1" applyBorder="1" applyAlignment="1">
      <alignment horizontal="center" vertical="center"/>
    </xf>
    <xf numFmtId="0" fontId="58" fillId="4" borderId="4" xfId="0" applyFont="1" applyFill="1" applyBorder="1" applyAlignment="1">
      <alignment horizontal="center" vertical="center"/>
    </xf>
    <xf numFmtId="0" fontId="58" fillId="3" borderId="2" xfId="0" applyFont="1" applyFill="1" applyBorder="1" applyAlignment="1">
      <alignment horizontal="left" vertical="center" wrapText="1"/>
    </xf>
    <xf numFmtId="0" fontId="58" fillId="3" borderId="3" xfId="0" applyFont="1" applyFill="1" applyBorder="1" applyAlignment="1">
      <alignment horizontal="left" vertical="center" wrapText="1"/>
    </xf>
    <xf numFmtId="0" fontId="58" fillId="3" borderId="4" xfId="0" applyFont="1" applyFill="1" applyBorder="1" applyAlignment="1">
      <alignment horizontal="left" vertical="center" wrapText="1"/>
    </xf>
    <xf numFmtId="9" fontId="58" fillId="4" borderId="2" xfId="0" applyNumberFormat="1" applyFont="1" applyFill="1" applyBorder="1" applyAlignment="1">
      <alignment horizontal="center" vertical="center"/>
    </xf>
    <xf numFmtId="9" fontId="58" fillId="4" borderId="3" xfId="0" applyNumberFormat="1" applyFont="1" applyFill="1" applyBorder="1" applyAlignment="1">
      <alignment horizontal="center" vertical="center"/>
    </xf>
    <xf numFmtId="9" fontId="58" fillId="4" borderId="4" xfId="0" applyNumberFormat="1" applyFont="1" applyFill="1" applyBorder="1" applyAlignment="1">
      <alignment horizontal="center" vertical="center"/>
    </xf>
    <xf numFmtId="0" fontId="74" fillId="4" borderId="2" xfId="0" applyFont="1" applyFill="1" applyBorder="1" applyAlignment="1">
      <alignment horizontal="center" vertical="center" wrapText="1"/>
    </xf>
    <xf numFmtId="0" fontId="74" fillId="4" borderId="3" xfId="0" applyFont="1" applyFill="1" applyBorder="1" applyAlignment="1">
      <alignment horizontal="center" vertical="center" wrapText="1"/>
    </xf>
    <xf numFmtId="0" fontId="74" fillId="4" borderId="4" xfId="0" applyFont="1" applyFill="1" applyBorder="1" applyAlignment="1">
      <alignment horizontal="center" vertical="center" wrapText="1"/>
    </xf>
    <xf numFmtId="9" fontId="73" fillId="4" borderId="2" xfId="0" applyNumberFormat="1" applyFont="1" applyFill="1" applyBorder="1" applyAlignment="1">
      <alignment horizontal="center" vertical="center"/>
    </xf>
    <xf numFmtId="9" fontId="73" fillId="4" borderId="4" xfId="0" applyNumberFormat="1" applyFont="1" applyFill="1" applyBorder="1" applyAlignment="1">
      <alignment horizontal="center" vertical="center"/>
    </xf>
    <xf numFmtId="9" fontId="59" fillId="4" borderId="2" xfId="0" applyNumberFormat="1" applyFont="1" applyFill="1" applyBorder="1" applyAlignment="1">
      <alignment horizontal="center" vertical="center"/>
    </xf>
    <xf numFmtId="9" fontId="59" fillId="4" borderId="3" xfId="0" applyNumberFormat="1" applyFont="1" applyFill="1" applyBorder="1" applyAlignment="1">
      <alignment horizontal="center" vertical="center"/>
    </xf>
    <xf numFmtId="9" fontId="59" fillId="4" borderId="4" xfId="0" applyNumberFormat="1" applyFont="1" applyFill="1" applyBorder="1" applyAlignment="1">
      <alignment horizontal="center" vertical="center"/>
    </xf>
    <xf numFmtId="0" fontId="113" fillId="8" borderId="52" xfId="0" applyNumberFormat="1" applyFont="1" applyFill="1" applyBorder="1" applyAlignment="1" applyProtection="1">
      <alignment horizontal="center" vertical="center" wrapText="1"/>
    </xf>
    <xf numFmtId="0" fontId="113" fillId="8" borderId="52" xfId="0" applyNumberFormat="1" applyFont="1" applyFill="1" applyBorder="1" applyAlignment="1" applyProtection="1">
      <alignment horizontal="center" vertical="center" wrapText="1"/>
      <protection locked="0"/>
    </xf>
    <xf numFmtId="0" fontId="111" fillId="8" borderId="52" xfId="0" applyNumberFormat="1" applyFont="1" applyFill="1" applyBorder="1" applyAlignment="1" applyProtection="1">
      <alignment horizontal="center" vertical="center" wrapText="1"/>
    </xf>
    <xf numFmtId="0" fontId="111" fillId="8" borderId="52" xfId="0" applyNumberFormat="1" applyFont="1" applyFill="1" applyBorder="1" applyAlignment="1" applyProtection="1">
      <alignment horizontal="center" vertical="center" wrapText="1"/>
      <protection locked="0"/>
    </xf>
    <xf numFmtId="0" fontId="112" fillId="0" borderId="52" xfId="0" applyNumberFormat="1" applyFont="1" applyFill="1" applyBorder="1" applyAlignment="1" applyProtection="1">
      <alignment horizontal="left" vertical="center" wrapText="1"/>
    </xf>
    <xf numFmtId="0" fontId="112" fillId="0" borderId="52" xfId="0" applyNumberFormat="1" applyFont="1" applyFill="1" applyBorder="1" applyAlignment="1" applyProtection="1">
      <alignment horizontal="left" vertical="center" wrapText="1"/>
      <protection locked="0"/>
    </xf>
    <xf numFmtId="0" fontId="112" fillId="10" borderId="52" xfId="0" applyNumberFormat="1" applyFont="1" applyFill="1" applyBorder="1" applyAlignment="1" applyProtection="1">
      <alignment horizontal="left" vertical="center" wrapText="1"/>
    </xf>
    <xf numFmtId="0" fontId="112" fillId="10" borderId="52" xfId="0" applyNumberFormat="1" applyFont="1" applyFill="1" applyBorder="1" applyAlignment="1" applyProtection="1">
      <alignment horizontal="left" vertical="center" wrapText="1"/>
      <protection locked="0"/>
    </xf>
    <xf numFmtId="0" fontId="112" fillId="8" borderId="52" xfId="0" applyNumberFormat="1" applyFont="1" applyFill="1" applyBorder="1" applyAlignment="1" applyProtection="1">
      <alignment horizontal="center" vertical="center" wrapText="1"/>
    </xf>
    <xf numFmtId="0" fontId="112" fillId="8" borderId="52" xfId="0" applyNumberFormat="1" applyFont="1" applyFill="1" applyBorder="1" applyAlignment="1" applyProtection="1">
      <alignment horizontal="center" vertical="center" wrapText="1"/>
      <protection locked="0"/>
    </xf>
    <xf numFmtId="0" fontId="109" fillId="8" borderId="0" xfId="0" applyNumberFormat="1" applyFont="1" applyFill="1" applyBorder="1" applyAlignment="1" applyProtection="1">
      <alignment horizontal="center" vertical="center" wrapText="1"/>
    </xf>
    <xf numFmtId="0" fontId="109" fillId="8" borderId="0" xfId="0" applyNumberFormat="1" applyFont="1" applyFill="1" applyBorder="1" applyAlignment="1" applyProtection="1">
      <alignment horizontal="center" vertical="center" wrapText="1"/>
      <protection locked="0"/>
    </xf>
    <xf numFmtId="0" fontId="110" fillId="9" borderId="0" xfId="0" applyNumberFormat="1" applyFont="1" applyFill="1" applyBorder="1" applyAlignment="1" applyProtection="1">
      <alignment horizontal="center" vertical="center" wrapText="1"/>
    </xf>
    <xf numFmtId="0" fontId="110" fillId="9" borderId="0" xfId="0" applyNumberFormat="1" applyFont="1" applyFill="1" applyBorder="1" applyAlignment="1" applyProtection="1">
      <alignment horizontal="center" vertical="center" wrapText="1"/>
      <protection locked="0"/>
    </xf>
    <xf numFmtId="0" fontId="112" fillId="0" borderId="52" xfId="0" applyNumberFormat="1" applyFont="1" applyFill="1" applyBorder="1" applyAlignment="1" applyProtection="1">
      <alignment horizontal="center" vertical="center" wrapText="1"/>
    </xf>
    <xf numFmtId="0" fontId="112" fillId="0" borderId="52" xfId="0" applyNumberFormat="1" applyFont="1" applyFill="1" applyBorder="1" applyAlignment="1" applyProtection="1">
      <alignment horizontal="center" vertical="center" wrapText="1"/>
      <protection locked="0"/>
    </xf>
    <xf numFmtId="0" fontId="115" fillId="0" borderId="52" xfId="0" applyNumberFormat="1" applyFont="1" applyFill="1" applyBorder="1" applyAlignment="1" applyProtection="1">
      <alignment horizontal="left" vertical="center" wrapText="1"/>
    </xf>
    <xf numFmtId="0" fontId="115" fillId="0" borderId="52" xfId="0" applyNumberFormat="1" applyFont="1" applyFill="1" applyBorder="1" applyAlignment="1" applyProtection="1">
      <alignment horizontal="left" vertical="center" wrapText="1"/>
      <protection locked="0"/>
    </xf>
    <xf numFmtId="172" fontId="111" fillId="8" borderId="53" xfId="0" applyNumberFormat="1" applyFont="1" applyFill="1" applyBorder="1" applyAlignment="1" applyProtection="1">
      <alignment horizontal="center" vertical="center" wrapText="1"/>
    </xf>
    <xf numFmtId="0" fontId="111" fillId="8" borderId="53" xfId="0" applyNumberFormat="1" applyFont="1" applyFill="1" applyBorder="1" applyAlignment="1" applyProtection="1">
      <alignment horizontal="center" vertical="center" wrapText="1"/>
      <protection locked="0"/>
    </xf>
    <xf numFmtId="0" fontId="111" fillId="8" borderId="54" xfId="0" applyNumberFormat="1" applyFont="1" applyFill="1" applyBorder="1" applyAlignment="1" applyProtection="1">
      <alignment horizontal="center" vertical="center" wrapText="1"/>
    </xf>
    <xf numFmtId="0" fontId="111" fillId="8" borderId="54" xfId="0" applyNumberFormat="1" applyFont="1" applyFill="1" applyBorder="1" applyAlignment="1" applyProtection="1">
      <alignment horizontal="center" vertical="center" wrapText="1"/>
      <protection locked="0"/>
    </xf>
    <xf numFmtId="3" fontId="112" fillId="8" borderId="52" xfId="0" applyNumberFormat="1" applyFont="1" applyFill="1" applyBorder="1" applyAlignment="1" applyProtection="1">
      <alignment horizontal="right" vertical="center" wrapText="1"/>
    </xf>
    <xf numFmtId="0" fontId="112" fillId="8" borderId="52" xfId="0" applyNumberFormat="1" applyFont="1" applyFill="1" applyBorder="1" applyAlignment="1" applyProtection="1">
      <alignment horizontal="right" vertical="center" wrapText="1"/>
      <protection locked="0"/>
    </xf>
    <xf numFmtId="4" fontId="112" fillId="8" borderId="52" xfId="0" applyNumberFormat="1" applyFont="1" applyFill="1" applyBorder="1" applyAlignment="1" applyProtection="1">
      <alignment horizontal="right" vertical="center" wrapText="1"/>
    </xf>
    <xf numFmtId="0" fontId="112" fillId="8" borderId="52" xfId="0" applyNumberFormat="1" applyFont="1" applyFill="1" applyBorder="1" applyAlignment="1" applyProtection="1">
      <alignment horizontal="right" vertical="center" wrapText="1"/>
    </xf>
    <xf numFmtId="0" fontId="111" fillId="10" borderId="52" xfId="0" applyNumberFormat="1" applyFont="1" applyFill="1" applyBorder="1" applyAlignment="1" applyProtection="1">
      <alignment horizontal="center" vertical="center" wrapText="1"/>
    </xf>
    <xf numFmtId="0" fontId="111" fillId="10" borderId="52" xfId="0" applyNumberFormat="1" applyFont="1" applyFill="1" applyBorder="1" applyAlignment="1" applyProtection="1">
      <alignment horizontal="center" vertical="center" wrapText="1"/>
      <protection locked="0"/>
    </xf>
    <xf numFmtId="0" fontId="115" fillId="10" borderId="52" xfId="0" applyNumberFormat="1" applyFont="1" applyFill="1" applyBorder="1" applyAlignment="1" applyProtection="1">
      <alignment horizontal="left" vertical="center" wrapText="1"/>
    </xf>
    <xf numFmtId="0" fontId="115" fillId="10" borderId="52" xfId="0" applyNumberFormat="1" applyFont="1" applyFill="1" applyBorder="1" applyAlignment="1" applyProtection="1">
      <alignment horizontal="left" vertical="center" wrapText="1"/>
      <protection locked="0"/>
    </xf>
    <xf numFmtId="3" fontId="118" fillId="8" borderId="52" xfId="0" applyNumberFormat="1" applyFont="1" applyFill="1" applyBorder="1" applyAlignment="1" applyProtection="1">
      <alignment horizontal="right" vertical="center" wrapText="1"/>
    </xf>
    <xf numFmtId="0" fontId="118" fillId="8" borderId="52" xfId="0" applyNumberFormat="1" applyFont="1" applyFill="1" applyBorder="1" applyAlignment="1" applyProtection="1">
      <alignment horizontal="right" vertical="center" wrapText="1"/>
      <protection locked="0"/>
    </xf>
    <xf numFmtId="174" fontId="112" fillId="8" borderId="52" xfId="0" applyNumberFormat="1" applyFont="1" applyFill="1" applyBorder="1" applyAlignment="1" applyProtection="1">
      <alignment horizontal="right" vertical="center" wrapText="1"/>
    </xf>
    <xf numFmtId="0" fontId="116" fillId="8" borderId="52" xfId="0" applyNumberFormat="1" applyFont="1" applyFill="1" applyBorder="1" applyAlignment="1" applyProtection="1">
      <alignment horizontal="center" vertical="center" wrapText="1"/>
    </xf>
    <xf numFmtId="0" fontId="116" fillId="8" borderId="52" xfId="0" applyNumberFormat="1" applyFont="1" applyFill="1" applyBorder="1" applyAlignment="1" applyProtection="1">
      <alignment horizontal="center" vertical="center" wrapText="1"/>
      <protection locked="0"/>
    </xf>
    <xf numFmtId="0" fontId="119" fillId="11" borderId="52" xfId="0" applyNumberFormat="1" applyFont="1" applyFill="1" applyBorder="1" applyAlignment="1" applyProtection="1">
      <alignment horizontal="left" vertical="center" wrapText="1"/>
    </xf>
    <xf numFmtId="0" fontId="119" fillId="11" borderId="52" xfId="0" applyNumberFormat="1" applyFont="1" applyFill="1" applyBorder="1" applyAlignment="1" applyProtection="1">
      <alignment horizontal="left" vertical="center" wrapText="1"/>
      <protection locked="0"/>
    </xf>
    <xf numFmtId="3" fontId="111" fillId="10" borderId="52" xfId="0" applyNumberFormat="1" applyFont="1" applyFill="1" applyBorder="1" applyAlignment="1" applyProtection="1">
      <alignment horizontal="right" vertical="center" wrapText="1"/>
    </xf>
    <xf numFmtId="0" fontId="111" fillId="10" borderId="52" xfId="0" applyNumberFormat="1" applyFont="1" applyFill="1" applyBorder="1" applyAlignment="1" applyProtection="1">
      <alignment horizontal="right" vertical="center" wrapText="1"/>
      <protection locked="0"/>
    </xf>
    <xf numFmtId="3" fontId="112" fillId="8" borderId="53" xfId="0" applyNumberFormat="1" applyFont="1" applyFill="1" applyBorder="1" applyAlignment="1" applyProtection="1">
      <alignment horizontal="right" vertical="center" wrapText="1"/>
    </xf>
    <xf numFmtId="0" fontId="112" fillId="8" borderId="53" xfId="0" applyNumberFormat="1" applyFont="1" applyFill="1" applyBorder="1" applyAlignment="1" applyProtection="1">
      <alignment horizontal="right" vertical="center" wrapText="1"/>
      <protection locked="0"/>
    </xf>
    <xf numFmtId="0" fontId="118" fillId="8" borderId="52" xfId="0" applyNumberFormat="1" applyFont="1" applyFill="1" applyBorder="1" applyAlignment="1" applyProtection="1">
      <alignment horizontal="right" vertical="center" wrapText="1"/>
    </xf>
    <xf numFmtId="0" fontId="21" fillId="3" borderId="2" xfId="6" applyFont="1" applyFill="1" applyBorder="1" applyAlignment="1">
      <alignment horizontal="center" vertical="center"/>
    </xf>
    <xf numFmtId="0" fontId="21" fillId="3" borderId="3" xfId="6" applyFont="1" applyFill="1" applyBorder="1" applyAlignment="1">
      <alignment horizontal="center" vertical="center"/>
    </xf>
    <xf numFmtId="0" fontId="21" fillId="3" borderId="4" xfId="6" applyFont="1" applyFill="1" applyBorder="1" applyAlignment="1">
      <alignment horizontal="center" vertical="center"/>
    </xf>
    <xf numFmtId="0" fontId="21" fillId="3" borderId="5" xfId="6" applyFont="1" applyFill="1" applyBorder="1" applyAlignment="1">
      <alignment horizontal="center" vertical="center" wrapText="1"/>
    </xf>
    <xf numFmtId="0" fontId="21" fillId="3" borderId="7" xfId="6" applyFont="1" applyFill="1" applyBorder="1" applyAlignment="1">
      <alignment horizontal="center" vertical="center" wrapText="1"/>
    </xf>
    <xf numFmtId="0" fontId="74" fillId="4" borderId="2" xfId="6" applyFont="1" applyFill="1" applyBorder="1" applyAlignment="1">
      <alignment horizontal="center" vertical="center" wrapText="1"/>
    </xf>
    <xf numFmtId="0" fontId="74" fillId="4" borderId="3" xfId="6" applyFont="1" applyFill="1" applyBorder="1" applyAlignment="1">
      <alignment horizontal="center" vertical="center" wrapText="1"/>
    </xf>
    <xf numFmtId="0" fontId="74" fillId="4" borderId="4" xfId="6" applyFont="1" applyFill="1" applyBorder="1" applyAlignment="1">
      <alignment horizontal="center" vertical="center" wrapText="1"/>
    </xf>
    <xf numFmtId="9" fontId="21" fillId="4" borderId="2" xfId="6" applyNumberFormat="1" applyFont="1" applyFill="1" applyBorder="1" applyAlignment="1">
      <alignment horizontal="center" vertical="center"/>
    </xf>
    <xf numFmtId="9" fontId="21" fillId="4" borderId="3" xfId="6" applyNumberFormat="1" applyFont="1" applyFill="1" applyBorder="1" applyAlignment="1">
      <alignment horizontal="center" vertical="center"/>
    </xf>
    <xf numFmtId="9" fontId="21" fillId="4" borderId="4" xfId="6" applyNumberFormat="1" applyFont="1" applyFill="1" applyBorder="1" applyAlignment="1">
      <alignment horizontal="center" vertical="center"/>
    </xf>
    <xf numFmtId="0" fontId="21" fillId="3" borderId="2" xfId="6" applyFont="1" applyFill="1" applyBorder="1" applyAlignment="1">
      <alignment horizontal="center" vertical="center" wrapText="1"/>
    </xf>
    <xf numFmtId="0" fontId="21" fillId="3" borderId="3" xfId="6" applyFont="1" applyFill="1" applyBorder="1" applyAlignment="1">
      <alignment horizontal="center" vertical="center" wrapText="1"/>
    </xf>
    <xf numFmtId="0" fontId="21" fillId="3" borderId="4" xfId="6" applyFont="1" applyFill="1" applyBorder="1" applyAlignment="1">
      <alignment horizontal="center" vertical="center" wrapText="1"/>
    </xf>
    <xf numFmtId="0" fontId="74" fillId="4" borderId="2" xfId="6" applyFont="1" applyFill="1" applyBorder="1" applyAlignment="1">
      <alignment horizontal="center" vertical="center"/>
    </xf>
    <xf numFmtId="0" fontId="74" fillId="4" borderId="3" xfId="6" applyFont="1" applyFill="1" applyBorder="1" applyAlignment="1">
      <alignment horizontal="center" vertical="center"/>
    </xf>
    <xf numFmtId="0" fontId="74" fillId="4" borderId="4" xfId="6" applyFont="1" applyFill="1" applyBorder="1" applyAlignment="1">
      <alignment horizontal="center" vertical="center"/>
    </xf>
    <xf numFmtId="0" fontId="75" fillId="4" borderId="2" xfId="6" applyFont="1" applyFill="1" applyBorder="1" applyAlignment="1">
      <alignment horizontal="center" vertical="center" wrapText="1"/>
    </xf>
    <xf numFmtId="0" fontId="75" fillId="4" borderId="3" xfId="6" applyFont="1" applyFill="1" applyBorder="1" applyAlignment="1">
      <alignment horizontal="center" vertical="center" wrapText="1"/>
    </xf>
    <xf numFmtId="0" fontId="75" fillId="4" borderId="4" xfId="6" applyFont="1" applyFill="1" applyBorder="1" applyAlignment="1">
      <alignment horizontal="center" vertical="center" wrapText="1"/>
    </xf>
    <xf numFmtId="9" fontId="21" fillId="4" borderId="15" xfId="6" applyNumberFormat="1" applyFont="1" applyFill="1" applyBorder="1" applyAlignment="1">
      <alignment horizontal="center" vertical="center"/>
    </xf>
    <xf numFmtId="9" fontId="21" fillId="3" borderId="2" xfId="6" applyNumberFormat="1" applyFont="1" applyFill="1" applyBorder="1" applyAlignment="1">
      <alignment horizontal="center" vertical="center"/>
    </xf>
    <xf numFmtId="9" fontId="21" fillId="3" borderId="3" xfId="6" applyNumberFormat="1" applyFont="1" applyFill="1" applyBorder="1" applyAlignment="1">
      <alignment horizontal="center" vertical="center"/>
    </xf>
    <xf numFmtId="9" fontId="21" fillId="3" borderId="4" xfId="6" applyNumberFormat="1" applyFont="1" applyFill="1" applyBorder="1" applyAlignment="1">
      <alignment horizontal="center" vertical="center"/>
    </xf>
    <xf numFmtId="0" fontId="21" fillId="3" borderId="15" xfId="6" applyFont="1" applyFill="1" applyBorder="1" applyAlignment="1">
      <alignment horizontal="center" vertical="center" wrapText="1"/>
    </xf>
    <xf numFmtId="0" fontId="74" fillId="3" borderId="2" xfId="6" applyFont="1" applyFill="1" applyBorder="1" applyAlignment="1">
      <alignment horizontal="center" vertical="center"/>
    </xf>
    <xf numFmtId="0" fontId="74" fillId="3" borderId="2" xfId="6" applyFont="1" applyFill="1" applyBorder="1" applyAlignment="1">
      <alignment horizontal="center" vertical="center" wrapText="1"/>
    </xf>
    <xf numFmtId="0" fontId="74" fillId="3" borderId="3" xfId="6" applyFont="1" applyFill="1" applyBorder="1" applyAlignment="1">
      <alignment horizontal="center" vertical="center" wrapText="1"/>
    </xf>
    <xf numFmtId="0" fontId="74" fillId="3" borderId="4" xfId="6" applyFont="1" applyFill="1" applyBorder="1" applyAlignment="1">
      <alignment horizontal="center" vertical="center" wrapText="1"/>
    </xf>
    <xf numFmtId="9" fontId="87" fillId="4" borderId="2" xfId="6" applyNumberFormat="1" applyFont="1" applyFill="1" applyBorder="1" applyAlignment="1">
      <alignment horizontal="center" vertical="center"/>
    </xf>
    <xf numFmtId="9" fontId="87" fillId="4" borderId="11" xfId="6" applyNumberFormat="1" applyFont="1" applyFill="1" applyBorder="1" applyAlignment="1">
      <alignment horizontal="center" vertical="center"/>
    </xf>
    <xf numFmtId="9" fontId="87" fillId="4" borderId="3" xfId="6" applyNumberFormat="1" applyFont="1" applyFill="1" applyBorder="1" applyAlignment="1">
      <alignment horizontal="center" vertical="center"/>
    </xf>
    <xf numFmtId="9" fontId="87" fillId="4" borderId="4" xfId="6" applyNumberFormat="1" applyFont="1" applyFill="1" applyBorder="1" applyAlignment="1">
      <alignment horizontal="center" vertical="center"/>
    </xf>
    <xf numFmtId="9" fontId="21" fillId="3" borderId="15" xfId="6" applyNumberFormat="1" applyFont="1" applyFill="1" applyBorder="1" applyAlignment="1">
      <alignment horizontal="center" vertical="center"/>
    </xf>
    <xf numFmtId="0" fontId="21" fillId="3" borderId="2" xfId="6" applyFont="1" applyFill="1" applyBorder="1" applyAlignment="1">
      <alignment horizontal="left" vertical="center" wrapText="1"/>
    </xf>
    <xf numFmtId="0" fontId="21" fillId="3" borderId="3" xfId="6" applyFont="1" applyFill="1" applyBorder="1" applyAlignment="1">
      <alignment horizontal="left" vertical="center" wrapText="1"/>
    </xf>
    <xf numFmtId="0" fontId="21" fillId="3" borderId="4" xfId="6" applyFont="1" applyFill="1" applyBorder="1" applyAlignment="1">
      <alignment horizontal="left" vertical="center" wrapText="1"/>
    </xf>
    <xf numFmtId="0" fontId="87" fillId="3" borderId="2" xfId="6" applyFont="1" applyFill="1" applyBorder="1" applyAlignment="1">
      <alignment horizontal="left" vertical="center" wrapText="1"/>
    </xf>
    <xf numFmtId="0" fontId="87" fillId="3" borderId="3" xfId="6" applyFont="1" applyFill="1" applyBorder="1" applyAlignment="1">
      <alignment horizontal="left" vertical="center" wrapText="1"/>
    </xf>
    <xf numFmtId="0" fontId="87" fillId="3" borderId="4" xfId="6" applyFont="1" applyFill="1" applyBorder="1" applyAlignment="1">
      <alignment horizontal="left" vertical="center" wrapText="1"/>
    </xf>
    <xf numFmtId="0" fontId="21" fillId="4" borderId="2" xfId="6" applyFont="1" applyFill="1" applyBorder="1" applyAlignment="1">
      <alignment horizontal="left" vertical="center" wrapText="1"/>
    </xf>
    <xf numFmtId="0" fontId="21" fillId="4" borderId="3" xfId="6" applyFont="1" applyFill="1" applyBorder="1" applyAlignment="1">
      <alignment horizontal="left" vertical="center" wrapText="1"/>
    </xf>
    <xf numFmtId="0" fontId="21" fillId="4" borderId="4" xfId="6" applyFont="1" applyFill="1" applyBorder="1" applyAlignment="1">
      <alignment horizontal="left" vertical="center" wrapText="1"/>
    </xf>
    <xf numFmtId="0" fontId="171" fillId="3" borderId="2" xfId="6" applyFont="1" applyFill="1" applyBorder="1" applyAlignment="1">
      <alignment horizontal="center" vertical="center" wrapText="1"/>
    </xf>
    <xf numFmtId="0" fontId="171" fillId="3" borderId="3" xfId="6" applyFont="1" applyFill="1" applyBorder="1" applyAlignment="1">
      <alignment horizontal="center" vertical="center" wrapText="1"/>
    </xf>
    <xf numFmtId="0" fontId="171" fillId="3" borderId="4" xfId="6" applyFont="1" applyFill="1" applyBorder="1" applyAlignment="1">
      <alignment horizontal="center" vertical="center" wrapText="1"/>
    </xf>
    <xf numFmtId="0" fontId="171" fillId="4" borderId="2" xfId="6" applyFont="1" applyFill="1" applyBorder="1" applyAlignment="1">
      <alignment horizontal="center" vertical="center"/>
    </xf>
    <xf numFmtId="0" fontId="171" fillId="4" borderId="3" xfId="6" applyFont="1" applyFill="1" applyBorder="1" applyAlignment="1">
      <alignment horizontal="center" vertical="center"/>
    </xf>
    <xf numFmtId="0" fontId="171" fillId="4" borderId="4" xfId="6" applyFont="1" applyFill="1" applyBorder="1" applyAlignment="1">
      <alignment horizontal="center" vertical="center"/>
    </xf>
    <xf numFmtId="0" fontId="166" fillId="4" borderId="2" xfId="6" applyFont="1" applyFill="1" applyBorder="1" applyAlignment="1">
      <alignment horizontal="left" vertical="center" wrapText="1"/>
    </xf>
    <xf numFmtId="0" fontId="166" fillId="4" borderId="3" xfId="6" applyFont="1" applyFill="1" applyBorder="1" applyAlignment="1">
      <alignment horizontal="left" vertical="center"/>
    </xf>
    <xf numFmtId="0" fontId="166" fillId="4" borderId="4" xfId="6" applyFont="1" applyFill="1" applyBorder="1" applyAlignment="1">
      <alignment horizontal="left" vertical="center"/>
    </xf>
    <xf numFmtId="0" fontId="21" fillId="4" borderId="3" xfId="6" applyFont="1" applyFill="1" applyBorder="1" applyAlignment="1">
      <alignment horizontal="left" vertical="center"/>
    </xf>
    <xf numFmtId="0" fontId="21" fillId="4" borderId="4" xfId="6" applyFont="1" applyFill="1" applyBorder="1" applyAlignment="1">
      <alignment horizontal="left" vertical="center"/>
    </xf>
    <xf numFmtId="0" fontId="74" fillId="0" borderId="2" xfId="6" applyFont="1" applyBorder="1" applyAlignment="1">
      <alignment horizontal="center"/>
    </xf>
    <xf numFmtId="0" fontId="74" fillId="0" borderId="3" xfId="6" applyFont="1" applyBorder="1" applyAlignment="1">
      <alignment horizontal="center"/>
    </xf>
    <xf numFmtId="0" fontId="74" fillId="0" borderId="4" xfId="6" applyFont="1" applyBorder="1" applyAlignment="1">
      <alignment horizontal="center"/>
    </xf>
    <xf numFmtId="0" fontId="133" fillId="0" borderId="10" xfId="6" applyFont="1" applyBorder="1" applyAlignment="1">
      <alignment horizontal="left" vertical="center" wrapText="1"/>
    </xf>
    <xf numFmtId="0" fontId="133" fillId="0" borderId="11" xfId="6" applyFont="1" applyBorder="1" applyAlignment="1">
      <alignment horizontal="left" vertical="center" wrapText="1"/>
    </xf>
    <xf numFmtId="0" fontId="133" fillId="0" borderId="12" xfId="6" applyFont="1" applyBorder="1" applyAlignment="1">
      <alignment horizontal="left" vertical="center" wrapText="1"/>
    </xf>
    <xf numFmtId="0" fontId="133" fillId="0" borderId="13" xfId="6" applyFont="1" applyBorder="1" applyAlignment="1">
      <alignment horizontal="left" vertical="center" wrapText="1"/>
    </xf>
    <xf numFmtId="0" fontId="133" fillId="0" borderId="0" xfId="6" applyFont="1" applyBorder="1" applyAlignment="1">
      <alignment horizontal="left" vertical="center" wrapText="1"/>
    </xf>
    <xf numFmtId="0" fontId="133" fillId="0" borderId="6" xfId="6" applyFont="1" applyBorder="1" applyAlignment="1">
      <alignment horizontal="left" vertical="center" wrapText="1"/>
    </xf>
    <xf numFmtId="0" fontId="133" fillId="0" borderId="14" xfId="6" applyFont="1" applyBorder="1" applyAlignment="1">
      <alignment horizontal="left" vertical="center" wrapText="1"/>
    </xf>
    <xf numFmtId="0" fontId="133" fillId="0" borderId="15" xfId="6" applyFont="1" applyBorder="1" applyAlignment="1">
      <alignment horizontal="left" vertical="center" wrapText="1"/>
    </xf>
    <xf numFmtId="0" fontId="133" fillId="0" borderId="8" xfId="6" applyFont="1" applyBorder="1" applyAlignment="1">
      <alignment horizontal="left" vertical="center" wrapText="1"/>
    </xf>
    <xf numFmtId="0" fontId="129" fillId="0" borderId="0" xfId="6" applyFont="1" applyAlignment="1">
      <alignment horizontal="center"/>
    </xf>
    <xf numFmtId="0" fontId="90" fillId="0" borderId="0" xfId="6" applyFont="1" applyAlignment="1">
      <alignment horizontal="center"/>
    </xf>
    <xf numFmtId="0" fontId="91" fillId="2" borderId="0" xfId="6" applyFont="1" applyFill="1" applyAlignment="1">
      <alignment horizontal="center"/>
    </xf>
    <xf numFmtId="0" fontId="5" fillId="3" borderId="2" xfId="6" applyFont="1" applyFill="1" applyBorder="1" applyAlignment="1">
      <alignment horizontal="center" vertical="center"/>
    </xf>
    <xf numFmtId="0" fontId="5" fillId="3" borderId="3" xfId="6" applyFont="1" applyFill="1" applyBorder="1" applyAlignment="1">
      <alignment horizontal="center" vertical="center"/>
    </xf>
    <xf numFmtId="0" fontId="5" fillId="3" borderId="4" xfId="6" applyFont="1" applyFill="1" applyBorder="1" applyAlignment="1">
      <alignment horizontal="center" vertical="center"/>
    </xf>
    <xf numFmtId="49" fontId="21" fillId="3" borderId="2" xfId="6" quotePrefix="1" applyNumberFormat="1" applyFont="1" applyFill="1" applyBorder="1" applyAlignment="1">
      <alignment horizontal="center" vertical="center"/>
    </xf>
    <xf numFmtId="49" fontId="21" fillId="3" borderId="3" xfId="6" applyNumberFormat="1" applyFont="1" applyFill="1" applyBorder="1" applyAlignment="1">
      <alignment horizontal="center" vertical="center"/>
    </xf>
    <xf numFmtId="49" fontId="21" fillId="3" borderId="4" xfId="6" applyNumberFormat="1" applyFont="1" applyFill="1" applyBorder="1" applyAlignment="1">
      <alignment horizontal="center" vertical="center"/>
    </xf>
    <xf numFmtId="9" fontId="21" fillId="4" borderId="11" xfId="6" applyNumberFormat="1" applyFont="1" applyFill="1" applyBorder="1" applyAlignment="1">
      <alignment horizontal="center" vertical="center"/>
    </xf>
    <xf numFmtId="9" fontId="75" fillId="4" borderId="2" xfId="6" applyNumberFormat="1" applyFont="1" applyFill="1" applyBorder="1" applyAlignment="1">
      <alignment horizontal="center" vertical="center"/>
    </xf>
    <xf numFmtId="9" fontId="75" fillId="4" borderId="3" xfId="6" applyNumberFormat="1" applyFont="1" applyFill="1" applyBorder="1" applyAlignment="1">
      <alignment horizontal="center" vertical="center"/>
    </xf>
    <xf numFmtId="9" fontId="75" fillId="4" borderId="4" xfId="6" applyNumberFormat="1" applyFont="1" applyFill="1" applyBorder="1" applyAlignment="1">
      <alignment horizontal="center" vertical="center"/>
    </xf>
    <xf numFmtId="0" fontId="21" fillId="4" borderId="2" xfId="6" applyFont="1" applyFill="1" applyBorder="1" applyAlignment="1">
      <alignment horizontal="center" vertical="center"/>
    </xf>
    <xf numFmtId="0" fontId="21" fillId="4" borderId="4" xfId="6" applyFont="1" applyFill="1" applyBorder="1" applyAlignment="1">
      <alignment horizontal="center" vertical="center"/>
    </xf>
    <xf numFmtId="9" fontId="6" fillId="4" borderId="27" xfId="6" applyNumberFormat="1" applyFont="1" applyFill="1" applyBorder="1" applyAlignment="1">
      <alignment horizontal="center" vertical="center"/>
    </xf>
    <xf numFmtId="9" fontId="6" fillId="4" borderId="28" xfId="6" applyNumberFormat="1" applyFont="1" applyFill="1" applyBorder="1" applyAlignment="1">
      <alignment horizontal="center" vertical="center"/>
    </xf>
    <xf numFmtId="0" fontId="21" fillId="3" borderId="14" xfId="6" applyFont="1" applyFill="1" applyBorder="1" applyAlignment="1">
      <alignment horizontal="center" vertical="center" wrapText="1"/>
    </xf>
    <xf numFmtId="0" fontId="21" fillId="3" borderId="8" xfId="6" applyFont="1" applyFill="1" applyBorder="1" applyAlignment="1">
      <alignment horizontal="center" vertical="center" wrapText="1"/>
    </xf>
    <xf numFmtId="0" fontId="166" fillId="4" borderId="2" xfId="6" applyFont="1" applyFill="1" applyBorder="1" applyAlignment="1">
      <alignment horizontal="center" vertical="center"/>
    </xf>
    <xf numFmtId="0" fontId="166" fillId="4" borderId="3" xfId="6" applyFont="1" applyFill="1" applyBorder="1" applyAlignment="1">
      <alignment horizontal="center" vertical="center"/>
    </xf>
    <xf numFmtId="0" fontId="166" fillId="4" borderId="4" xfId="6" applyFont="1" applyFill="1" applyBorder="1" applyAlignment="1">
      <alignment horizontal="center" vertical="center"/>
    </xf>
    <xf numFmtId="9" fontId="166" fillId="4" borderId="2" xfId="6" applyNumberFormat="1" applyFont="1" applyFill="1" applyBorder="1" applyAlignment="1">
      <alignment horizontal="center" vertical="center"/>
    </xf>
    <xf numFmtId="9" fontId="166" fillId="4" borderId="11" xfId="6" applyNumberFormat="1" applyFont="1" applyFill="1" applyBorder="1" applyAlignment="1">
      <alignment horizontal="center" vertical="center"/>
    </xf>
    <xf numFmtId="9" fontId="166" fillId="4" borderId="3" xfId="6" applyNumberFormat="1" applyFont="1" applyFill="1" applyBorder="1" applyAlignment="1">
      <alignment horizontal="center" vertical="center"/>
    </xf>
    <xf numFmtId="9" fontId="166" fillId="4" borderId="4" xfId="6" applyNumberFormat="1" applyFont="1" applyFill="1" applyBorder="1" applyAlignment="1">
      <alignment horizontal="center" vertical="center"/>
    </xf>
    <xf numFmtId="9" fontId="29" fillId="4" borderId="3" xfId="6" applyNumberFormat="1" applyFont="1" applyFill="1" applyBorder="1" applyAlignment="1">
      <alignment horizontal="center" vertical="center"/>
    </xf>
    <xf numFmtId="9" fontId="29" fillId="4" borderId="4" xfId="6" applyNumberFormat="1" applyFont="1" applyFill="1" applyBorder="1" applyAlignment="1">
      <alignment horizontal="center" vertical="center"/>
    </xf>
    <xf numFmtId="0" fontId="87" fillId="4" borderId="2" xfId="6" applyFont="1" applyFill="1" applyBorder="1" applyAlignment="1">
      <alignment horizontal="center" vertical="center"/>
    </xf>
    <xf numFmtId="0" fontId="87" fillId="4" borderId="3" xfId="6" applyFont="1" applyFill="1" applyBorder="1" applyAlignment="1">
      <alignment horizontal="center" vertical="center"/>
    </xf>
    <xf numFmtId="0" fontId="87" fillId="4" borderId="4" xfId="6" applyFont="1" applyFill="1" applyBorder="1" applyAlignment="1">
      <alignment horizontal="center" vertical="center"/>
    </xf>
    <xf numFmtId="0" fontId="87" fillId="3" borderId="2" xfId="6" applyFont="1" applyFill="1" applyBorder="1" applyAlignment="1">
      <alignment horizontal="center" vertical="center" wrapText="1"/>
    </xf>
    <xf numFmtId="0" fontId="87" fillId="3" borderId="3" xfId="6" applyFont="1" applyFill="1" applyBorder="1" applyAlignment="1">
      <alignment horizontal="center" vertical="center" wrapText="1"/>
    </xf>
    <xf numFmtId="0" fontId="87" fillId="3" borderId="4" xfId="6" applyFont="1" applyFill="1" applyBorder="1" applyAlignment="1">
      <alignment horizontal="center" vertical="center" wrapText="1"/>
    </xf>
    <xf numFmtId="0" fontId="87" fillId="3" borderId="2" xfId="6" applyFont="1" applyFill="1" applyBorder="1" applyAlignment="1">
      <alignment horizontal="center" vertical="center"/>
    </xf>
    <xf numFmtId="0" fontId="87" fillId="3" borderId="3" xfId="6" applyFont="1" applyFill="1" applyBorder="1" applyAlignment="1">
      <alignment horizontal="center" vertical="center"/>
    </xf>
    <xf numFmtId="0" fontId="87" fillId="3" borderId="4" xfId="6" applyFont="1" applyFill="1" applyBorder="1" applyAlignment="1">
      <alignment horizontal="center" vertical="center"/>
    </xf>
    <xf numFmtId="0" fontId="87" fillId="3" borderId="5" xfId="6" applyFont="1" applyFill="1" applyBorder="1" applyAlignment="1">
      <alignment horizontal="center" vertical="center" wrapText="1"/>
    </xf>
    <xf numFmtId="0" fontId="87" fillId="3" borderId="7" xfId="6" applyFont="1" applyFill="1" applyBorder="1" applyAlignment="1">
      <alignment horizontal="center" vertical="center" wrapText="1"/>
    </xf>
    <xf numFmtId="0" fontId="166" fillId="4" borderId="2" xfId="6" applyFont="1" applyFill="1" applyBorder="1" applyAlignment="1">
      <alignment horizontal="center" vertical="center" wrapText="1"/>
    </xf>
    <xf numFmtId="0" fontId="166" fillId="4" borderId="3" xfId="6" applyFont="1" applyFill="1" applyBorder="1" applyAlignment="1">
      <alignment horizontal="center" vertical="center" wrapText="1"/>
    </xf>
    <xf numFmtId="0" fontId="166" fillId="4" borderId="4" xfId="6" applyFont="1" applyFill="1" applyBorder="1" applyAlignment="1">
      <alignment horizontal="center" vertical="center" wrapText="1"/>
    </xf>
    <xf numFmtId="0" fontId="6" fillId="0" borderId="2" xfId="6" applyFont="1" applyBorder="1" applyAlignment="1">
      <alignment horizontal="center" vertical="center" wrapText="1"/>
    </xf>
    <xf numFmtId="0" fontId="6" fillId="0" borderId="3" xfId="6" applyFont="1" applyBorder="1" applyAlignment="1">
      <alignment horizontal="center" vertical="center" wrapText="1"/>
    </xf>
    <xf numFmtId="0" fontId="6" fillId="0" borderId="4" xfId="6" applyFont="1" applyBorder="1" applyAlignment="1">
      <alignment horizontal="center" vertical="center" wrapText="1"/>
    </xf>
    <xf numFmtId="0" fontId="23" fillId="4" borderId="3" xfId="6" applyFont="1" applyFill="1" applyBorder="1" applyAlignment="1">
      <alignment horizontal="center" vertical="center" wrapText="1"/>
    </xf>
    <xf numFmtId="0" fontId="21" fillId="4" borderId="3" xfId="6" applyFont="1" applyFill="1" applyBorder="1" applyAlignment="1">
      <alignment horizontal="center" vertical="center"/>
    </xf>
    <xf numFmtId="0" fontId="5" fillId="4" borderId="2" xfId="6" applyFont="1" applyFill="1" applyBorder="1" applyAlignment="1">
      <alignment vertical="top" wrapText="1"/>
    </xf>
    <xf numFmtId="0" fontId="21" fillId="4" borderId="3" xfId="6" applyFont="1" applyFill="1" applyBorder="1" applyAlignment="1">
      <alignment vertical="top" wrapText="1"/>
    </xf>
    <xf numFmtId="0" fontId="21" fillId="4" borderId="4" xfId="6" applyFont="1" applyFill="1" applyBorder="1" applyAlignment="1">
      <alignment vertical="top" wrapText="1"/>
    </xf>
    <xf numFmtId="0" fontId="129" fillId="0" borderId="0" xfId="6" applyFont="1" applyAlignment="1">
      <alignment horizontal="center" vertical="center" wrapText="1"/>
    </xf>
    <xf numFmtId="0" fontId="3" fillId="2" borderId="0" xfId="6" applyFont="1" applyFill="1" applyAlignment="1">
      <alignment horizontal="center"/>
    </xf>
    <xf numFmtId="0" fontId="5" fillId="3" borderId="1" xfId="6" applyFont="1" applyFill="1" applyBorder="1" applyAlignment="1">
      <alignment horizontal="center" vertical="center"/>
    </xf>
    <xf numFmtId="49" fontId="5" fillId="3" borderId="2" xfId="6" applyNumberFormat="1" applyFont="1" applyFill="1" applyBorder="1" applyAlignment="1">
      <alignment horizontal="center" vertical="center"/>
    </xf>
    <xf numFmtId="49" fontId="5" fillId="3" borderId="3" xfId="6" applyNumberFormat="1" applyFont="1" applyFill="1" applyBorder="1" applyAlignment="1">
      <alignment horizontal="center" vertical="center"/>
    </xf>
    <xf numFmtId="49" fontId="5" fillId="3" borderId="4" xfId="6" applyNumberFormat="1" applyFont="1" applyFill="1" applyBorder="1" applyAlignment="1">
      <alignment horizontal="center" vertical="center"/>
    </xf>
    <xf numFmtId="0" fontId="5" fillId="3" borderId="2" xfId="6" applyFont="1" applyFill="1" applyBorder="1" applyAlignment="1">
      <alignment horizontal="center" vertical="center" wrapText="1"/>
    </xf>
    <xf numFmtId="0" fontId="5" fillId="3" borderId="3" xfId="6" applyFont="1" applyFill="1" applyBorder="1" applyAlignment="1">
      <alignment horizontal="center" vertical="center" wrapText="1"/>
    </xf>
    <xf numFmtId="0" fontId="5" fillId="3" borderId="4" xfId="6" applyFont="1" applyFill="1" applyBorder="1" applyAlignment="1">
      <alignment horizontal="center" vertical="center" wrapText="1"/>
    </xf>
    <xf numFmtId="0" fontId="4" fillId="0" borderId="2" xfId="6" applyFont="1" applyBorder="1" applyAlignment="1">
      <alignment horizontal="center"/>
    </xf>
    <xf numFmtId="0" fontId="4" fillId="0" borderId="3" xfId="6" applyFont="1" applyBorder="1" applyAlignment="1">
      <alignment horizontal="center"/>
    </xf>
    <xf numFmtId="0" fontId="4" fillId="0" borderId="4" xfId="6" applyFont="1" applyBorder="1" applyAlignment="1">
      <alignment horizontal="center"/>
    </xf>
    <xf numFmtId="3" fontId="112" fillId="8" borderId="52" xfId="26" applyNumberFormat="1" applyFont="1" applyFill="1" applyBorder="1" applyAlignment="1" applyProtection="1">
      <alignment horizontal="right" vertical="center" wrapText="1"/>
    </xf>
    <xf numFmtId="0" fontId="112" fillId="8" borderId="52" xfId="26" applyNumberFormat="1" applyFont="1" applyFill="1" applyBorder="1" applyAlignment="1" applyProtection="1">
      <alignment horizontal="right" vertical="center" wrapText="1"/>
      <protection locked="0"/>
    </xf>
    <xf numFmtId="3" fontId="112" fillId="8" borderId="53" xfId="26" applyNumberFormat="1" applyFont="1" applyFill="1" applyBorder="1" applyAlignment="1" applyProtection="1">
      <alignment horizontal="right" vertical="center" wrapText="1"/>
    </xf>
    <xf numFmtId="0" fontId="112" fillId="8" borderId="53" xfId="26" applyNumberFormat="1" applyFont="1" applyFill="1" applyBorder="1" applyAlignment="1" applyProtection="1">
      <alignment horizontal="right" vertical="center" wrapText="1"/>
      <protection locked="0"/>
    </xf>
    <xf numFmtId="3" fontId="111" fillId="10" borderId="52" xfId="26" applyNumberFormat="1" applyFont="1" applyFill="1" applyBorder="1" applyAlignment="1" applyProtection="1">
      <alignment horizontal="right" vertical="center" wrapText="1"/>
    </xf>
    <xf numFmtId="0" fontId="111" fillId="10" borderId="52" xfId="26" applyNumberFormat="1" applyFont="1" applyFill="1" applyBorder="1" applyAlignment="1" applyProtection="1">
      <alignment horizontal="right" vertical="center" wrapText="1"/>
      <protection locked="0"/>
    </xf>
    <xf numFmtId="3" fontId="118" fillId="8" borderId="52" xfId="26" applyNumberFormat="1" applyFont="1" applyFill="1" applyBorder="1" applyAlignment="1" applyProtection="1">
      <alignment horizontal="right" vertical="center" wrapText="1"/>
    </xf>
    <xf numFmtId="0" fontId="118" fillId="8" borderId="52" xfId="26" applyNumberFormat="1" applyFont="1" applyFill="1" applyBorder="1" applyAlignment="1" applyProtection="1">
      <alignment horizontal="right" vertical="center" wrapText="1"/>
      <protection locked="0"/>
    </xf>
    <xf numFmtId="0" fontId="119" fillId="11" borderId="52" xfId="26" applyNumberFormat="1" applyFont="1" applyFill="1" applyBorder="1" applyAlignment="1" applyProtection="1">
      <alignment horizontal="left" vertical="center" wrapText="1"/>
    </xf>
    <xf numFmtId="0" fontId="119" fillId="11" borderId="52" xfId="26" applyNumberFormat="1" applyFont="1" applyFill="1" applyBorder="1" applyAlignment="1" applyProtection="1">
      <alignment horizontal="left" vertical="center" wrapText="1"/>
      <protection locked="0"/>
    </xf>
    <xf numFmtId="174" fontId="112" fillId="8" borderId="52" xfId="26" applyNumberFormat="1" applyFont="1" applyFill="1" applyBorder="1" applyAlignment="1" applyProtection="1">
      <alignment horizontal="right" vertical="center" wrapText="1"/>
    </xf>
    <xf numFmtId="0" fontId="116" fillId="8" borderId="52" xfId="26" applyNumberFormat="1" applyFont="1" applyFill="1" applyBorder="1" applyAlignment="1" applyProtection="1">
      <alignment horizontal="center" vertical="center" wrapText="1"/>
    </xf>
    <xf numFmtId="0" fontId="116" fillId="8" borderId="52" xfId="26" applyNumberFormat="1" applyFont="1" applyFill="1" applyBorder="1" applyAlignment="1" applyProtection="1">
      <alignment horizontal="center" vertical="center" wrapText="1"/>
      <protection locked="0"/>
    </xf>
    <xf numFmtId="172" fontId="111" fillId="8" borderId="53" xfId="26" applyNumberFormat="1" applyFont="1" applyFill="1" applyBorder="1" applyAlignment="1" applyProtection="1">
      <alignment horizontal="center" vertical="center" wrapText="1"/>
    </xf>
    <xf numFmtId="0" fontId="111" fillId="8" borderId="53" xfId="26" applyNumberFormat="1" applyFont="1" applyFill="1" applyBorder="1" applyAlignment="1" applyProtection="1">
      <alignment horizontal="center" vertical="center" wrapText="1"/>
      <protection locked="0"/>
    </xf>
    <xf numFmtId="0" fontId="111" fillId="8" borderId="54" xfId="26" applyNumberFormat="1" applyFont="1" applyFill="1" applyBorder="1" applyAlignment="1" applyProtection="1">
      <alignment horizontal="center" vertical="center" wrapText="1"/>
    </xf>
    <xf numFmtId="0" fontId="111" fillId="8" borderId="54" xfId="26" applyNumberFormat="1" applyFont="1" applyFill="1" applyBorder="1" applyAlignment="1" applyProtection="1">
      <alignment horizontal="center" vertical="center" wrapText="1"/>
      <protection locked="0"/>
    </xf>
    <xf numFmtId="4" fontId="112" fillId="8" borderId="52" xfId="26" applyNumberFormat="1" applyFont="1" applyFill="1" applyBorder="1" applyAlignment="1" applyProtection="1">
      <alignment horizontal="right" vertical="center" wrapText="1"/>
    </xf>
    <xf numFmtId="0" fontId="115" fillId="10" borderId="52" xfId="26" applyNumberFormat="1" applyFont="1" applyFill="1" applyBorder="1" applyAlignment="1" applyProtection="1">
      <alignment horizontal="left" vertical="center" wrapText="1"/>
    </xf>
    <xf numFmtId="0" fontId="115" fillId="10" borderId="52" xfId="26" applyNumberFormat="1" applyFont="1" applyFill="1" applyBorder="1" applyAlignment="1" applyProtection="1">
      <alignment horizontal="left" vertical="center" wrapText="1"/>
      <protection locked="0"/>
    </xf>
    <xf numFmtId="0" fontId="115" fillId="0" borderId="52" xfId="26" applyNumberFormat="1" applyFont="1" applyFill="1" applyBorder="1" applyAlignment="1" applyProtection="1">
      <alignment horizontal="left" vertical="center" wrapText="1"/>
    </xf>
    <xf numFmtId="0" fontId="115" fillId="0" borderId="52" xfId="26" applyNumberFormat="1" applyFont="1" applyFill="1" applyBorder="1" applyAlignment="1" applyProtection="1">
      <alignment horizontal="left" vertical="center" wrapText="1"/>
      <protection locked="0"/>
    </xf>
    <xf numFmtId="0" fontId="111" fillId="10" borderId="52" xfId="26" applyNumberFormat="1" applyFont="1" applyFill="1" applyBorder="1" applyAlignment="1" applyProtection="1">
      <alignment horizontal="center" vertical="center" wrapText="1"/>
    </xf>
    <xf numFmtId="0" fontId="111" fillId="10" borderId="52" xfId="26" applyNumberFormat="1" applyFont="1" applyFill="1" applyBorder="1" applyAlignment="1" applyProtection="1">
      <alignment horizontal="center" vertical="center" wrapText="1"/>
      <protection locked="0"/>
    </xf>
    <xf numFmtId="0" fontId="109" fillId="8" borderId="0" xfId="26" applyNumberFormat="1" applyFont="1" applyFill="1" applyBorder="1" applyAlignment="1" applyProtection="1">
      <alignment horizontal="center" vertical="center" wrapText="1"/>
    </xf>
    <xf numFmtId="0" fontId="109" fillId="8" borderId="0" xfId="26" applyNumberFormat="1" applyFont="1" applyFill="1" applyBorder="1" applyAlignment="1" applyProtection="1">
      <alignment horizontal="center" vertical="center" wrapText="1"/>
      <protection locked="0"/>
    </xf>
    <xf numFmtId="0" fontId="110" fillId="9" borderId="0" xfId="26" applyNumberFormat="1" applyFont="1" applyFill="1" applyBorder="1" applyAlignment="1" applyProtection="1">
      <alignment horizontal="center" vertical="center" wrapText="1"/>
    </xf>
    <xf numFmtId="0" fontId="110" fillId="9" borderId="0" xfId="26" applyNumberFormat="1" applyFont="1" applyFill="1" applyBorder="1" applyAlignment="1" applyProtection="1">
      <alignment horizontal="center" vertical="center" wrapText="1"/>
      <protection locked="0"/>
    </xf>
    <xf numFmtId="0" fontId="112" fillId="0" borderId="52" xfId="26" applyNumberFormat="1" applyFont="1" applyFill="1" applyBorder="1" applyAlignment="1" applyProtection="1">
      <alignment horizontal="center" vertical="center" wrapText="1"/>
    </xf>
    <xf numFmtId="0" fontId="112" fillId="0" borderId="52" xfId="26" applyNumberFormat="1" applyFont="1" applyFill="1" applyBorder="1" applyAlignment="1" applyProtection="1">
      <alignment horizontal="center" vertical="center" wrapText="1"/>
      <protection locked="0"/>
    </xf>
    <xf numFmtId="0" fontId="112" fillId="8" borderId="52" xfId="26" applyNumberFormat="1" applyFont="1" applyFill="1" applyBorder="1" applyAlignment="1" applyProtection="1">
      <alignment horizontal="right" vertical="center" wrapText="1"/>
    </xf>
    <xf numFmtId="0" fontId="113" fillId="8" borderId="52" xfId="26" applyNumberFormat="1" applyFont="1" applyFill="1" applyBorder="1" applyAlignment="1" applyProtection="1">
      <alignment horizontal="center" vertical="center" wrapText="1"/>
    </xf>
    <xf numFmtId="0" fontId="113" fillId="8" borderId="52" xfId="26" applyNumberFormat="1" applyFont="1" applyFill="1" applyBorder="1" applyAlignment="1" applyProtection="1">
      <alignment horizontal="center" vertical="center" wrapText="1"/>
      <protection locked="0"/>
    </xf>
    <xf numFmtId="0" fontId="111" fillId="8" borderId="52" xfId="26" applyNumberFormat="1" applyFont="1" applyFill="1" applyBorder="1" applyAlignment="1" applyProtection="1">
      <alignment horizontal="center" vertical="center" wrapText="1"/>
    </xf>
    <xf numFmtId="0" fontId="111" fillId="8" borderId="52" xfId="26" applyNumberFormat="1" applyFont="1" applyFill="1" applyBorder="1" applyAlignment="1" applyProtection="1">
      <alignment horizontal="center" vertical="center" wrapText="1"/>
      <protection locked="0"/>
    </xf>
    <xf numFmtId="0" fontId="112" fillId="0" borderId="52" xfId="26" applyNumberFormat="1" applyFont="1" applyFill="1" applyBorder="1" applyAlignment="1" applyProtection="1">
      <alignment horizontal="left" vertical="center" wrapText="1"/>
    </xf>
    <xf numFmtId="0" fontId="112" fillId="0" borderId="52" xfId="26" applyNumberFormat="1" applyFont="1" applyFill="1" applyBorder="1" applyAlignment="1" applyProtection="1">
      <alignment horizontal="left" vertical="center" wrapText="1"/>
      <protection locked="0"/>
    </xf>
    <xf numFmtId="0" fontId="112" fillId="10" borderId="52" xfId="26" applyNumberFormat="1" applyFont="1" applyFill="1" applyBorder="1" applyAlignment="1" applyProtection="1">
      <alignment horizontal="left" vertical="center" wrapText="1"/>
    </xf>
    <xf numFmtId="0" fontId="112" fillId="10" borderId="52" xfId="26" applyNumberFormat="1" applyFont="1" applyFill="1" applyBorder="1" applyAlignment="1" applyProtection="1">
      <alignment horizontal="left" vertical="center" wrapText="1"/>
      <protection locked="0"/>
    </xf>
    <xf numFmtId="0" fontId="112" fillId="8" borderId="52" xfId="26" applyNumberFormat="1" applyFont="1" applyFill="1" applyBorder="1" applyAlignment="1" applyProtection="1">
      <alignment horizontal="center" vertical="center" wrapText="1"/>
    </xf>
    <xf numFmtId="0" fontId="112" fillId="8" borderId="52" xfId="26" applyNumberFormat="1" applyFont="1" applyFill="1" applyBorder="1" applyAlignment="1" applyProtection="1">
      <alignment horizontal="center" vertical="center" wrapText="1"/>
      <protection locked="0"/>
    </xf>
    <xf numFmtId="172" fontId="112" fillId="8" borderId="53" xfId="0" applyNumberFormat="1" applyFont="1" applyFill="1" applyBorder="1" applyAlignment="1" applyProtection="1">
      <alignment horizontal="center" vertical="center" wrapText="1"/>
    </xf>
    <xf numFmtId="0" fontId="112" fillId="8" borderId="53" xfId="0" applyNumberFormat="1" applyFont="1" applyFill="1" applyBorder="1" applyAlignment="1" applyProtection="1">
      <alignment horizontal="center" vertical="center" wrapText="1"/>
      <protection locked="0"/>
    </xf>
    <xf numFmtId="0" fontId="112" fillId="8" borderId="54" xfId="0" applyNumberFormat="1" applyFont="1" applyFill="1" applyBorder="1" applyAlignment="1" applyProtection="1">
      <alignment horizontal="center" vertical="center" wrapText="1"/>
    </xf>
    <xf numFmtId="0" fontId="112" fillId="8" borderId="54" xfId="0" applyNumberFormat="1" applyFont="1" applyFill="1" applyBorder="1" applyAlignment="1" applyProtection="1">
      <alignment horizontal="center" vertical="center" wrapText="1"/>
      <protection locked="0"/>
    </xf>
    <xf numFmtId="172" fontId="112" fillId="8" borderId="53" xfId="26" applyNumberFormat="1" applyFont="1" applyFill="1" applyBorder="1" applyAlignment="1" applyProtection="1">
      <alignment horizontal="center" vertical="center" wrapText="1"/>
    </xf>
    <xf numFmtId="0" fontId="112" fillId="8" borderId="53" xfId="26" applyNumberFormat="1" applyFont="1" applyFill="1" applyBorder="1" applyAlignment="1" applyProtection="1">
      <alignment horizontal="center" vertical="center" wrapText="1"/>
      <protection locked="0"/>
    </xf>
    <xf numFmtId="0" fontId="112" fillId="8" borderId="54" xfId="26" applyNumberFormat="1" applyFont="1" applyFill="1" applyBorder="1" applyAlignment="1" applyProtection="1">
      <alignment horizontal="center" vertical="center" wrapText="1"/>
    </xf>
    <xf numFmtId="0" fontId="112" fillId="8" borderId="54" xfId="26" applyNumberFormat="1" applyFont="1" applyFill="1" applyBorder="1" applyAlignment="1" applyProtection="1">
      <alignment horizontal="center" vertical="center" wrapText="1"/>
      <protection locked="0"/>
    </xf>
    <xf numFmtId="0" fontId="7" fillId="3" borderId="2" xfId="26" applyFont="1" applyFill="1" applyBorder="1" applyAlignment="1">
      <alignment horizontal="center" vertical="center"/>
    </xf>
    <xf numFmtId="0" fontId="7" fillId="3" borderId="3" xfId="26" applyFont="1" applyFill="1" applyBorder="1" applyAlignment="1">
      <alignment horizontal="center" vertical="center"/>
    </xf>
    <xf numFmtId="0" fontId="7" fillId="3" borderId="61" xfId="26" applyFont="1" applyFill="1" applyBorder="1" applyAlignment="1">
      <alignment horizontal="center" vertical="center"/>
    </xf>
    <xf numFmtId="0" fontId="9" fillId="4" borderId="62" xfId="26" applyFont="1" applyFill="1" applyBorder="1" applyAlignment="1">
      <alignment horizontal="center" vertical="center" wrapText="1"/>
    </xf>
    <xf numFmtId="0" fontId="9" fillId="4" borderId="3" xfId="26" applyFont="1" applyFill="1" applyBorder="1" applyAlignment="1">
      <alignment horizontal="center" vertical="center" wrapText="1"/>
    </xf>
    <xf numFmtId="0" fontId="9" fillId="4" borderId="61" xfId="26" applyFont="1" applyFill="1" applyBorder="1" applyAlignment="1">
      <alignment horizontal="center" vertical="center" wrapText="1"/>
    </xf>
    <xf numFmtId="0" fontId="7" fillId="3" borderId="67" xfId="26" applyFont="1" applyFill="1" applyBorder="1" applyAlignment="1">
      <alignment horizontal="center" vertical="center" wrapText="1"/>
    </xf>
    <xf numFmtId="0" fontId="7" fillId="3" borderId="68" xfId="26" applyFont="1" applyFill="1" applyBorder="1" applyAlignment="1">
      <alignment horizontal="center" vertical="center" wrapText="1"/>
    </xf>
    <xf numFmtId="0" fontId="7" fillId="3" borderId="73" xfId="26" applyFont="1" applyFill="1" applyBorder="1" applyAlignment="1">
      <alignment horizontal="center" vertical="center" wrapText="1"/>
    </xf>
    <xf numFmtId="9" fontId="7" fillId="4" borderId="2" xfId="26" applyNumberFormat="1" applyFont="1" applyFill="1" applyBorder="1" applyAlignment="1">
      <alignment horizontal="center" vertical="center"/>
    </xf>
    <xf numFmtId="9" fontId="7" fillId="4" borderId="3" xfId="26" applyNumberFormat="1" applyFont="1" applyFill="1" applyBorder="1" applyAlignment="1">
      <alignment horizontal="center" vertical="center"/>
    </xf>
    <xf numFmtId="9" fontId="7" fillId="4" borderId="61" xfId="26" applyNumberFormat="1" applyFont="1" applyFill="1" applyBorder="1" applyAlignment="1">
      <alignment horizontal="center" vertical="center"/>
    </xf>
    <xf numFmtId="0" fontId="7" fillId="3" borderId="2" xfId="26" applyFont="1" applyFill="1" applyBorder="1" applyAlignment="1">
      <alignment horizontal="center" vertical="center" wrapText="1"/>
    </xf>
    <xf numFmtId="0" fontId="7" fillId="3" borderId="3" xfId="26" applyFont="1" applyFill="1" applyBorder="1" applyAlignment="1">
      <alignment horizontal="center" vertical="center" wrapText="1"/>
    </xf>
    <xf numFmtId="0" fontId="7" fillId="3" borderId="61" xfId="26" applyFont="1" applyFill="1" applyBorder="1" applyAlignment="1">
      <alignment horizontal="center" vertical="center" wrapText="1"/>
    </xf>
    <xf numFmtId="0" fontId="4" fillId="4" borderId="65" xfId="26" applyFont="1" applyFill="1" applyBorder="1" applyAlignment="1">
      <alignment horizontal="center" vertical="center"/>
    </xf>
    <xf numFmtId="0" fontId="4" fillId="4" borderId="15" xfId="26" applyFont="1" applyFill="1" applyBorder="1" applyAlignment="1">
      <alignment horizontal="center" vertical="center"/>
    </xf>
    <xf numFmtId="0" fontId="4" fillId="4" borderId="66" xfId="26" applyFont="1" applyFill="1" applyBorder="1" applyAlignment="1">
      <alignment horizontal="center" vertical="center"/>
    </xf>
    <xf numFmtId="0" fontId="38" fillId="2" borderId="18" xfId="26" applyFont="1" applyFill="1" applyBorder="1" applyAlignment="1">
      <alignment horizontal="left" vertical="top" wrapText="1"/>
    </xf>
    <xf numFmtId="0" fontId="38" fillId="2" borderId="19" xfId="26" applyFont="1" applyFill="1" applyBorder="1" applyAlignment="1">
      <alignment horizontal="left" vertical="top" wrapText="1"/>
    </xf>
    <xf numFmtId="0" fontId="38" fillId="2" borderId="0" xfId="26" applyFont="1" applyFill="1" applyBorder="1" applyAlignment="1">
      <alignment horizontal="left" vertical="top" wrapText="1"/>
    </xf>
    <xf numFmtId="0" fontId="38" fillId="2" borderId="21" xfId="26" applyFont="1" applyFill="1" applyBorder="1" applyAlignment="1">
      <alignment horizontal="left" vertical="top" wrapText="1"/>
    </xf>
    <xf numFmtId="0" fontId="38" fillId="2" borderId="23" xfId="26" applyFont="1" applyFill="1" applyBorder="1" applyAlignment="1">
      <alignment horizontal="left" vertical="top" wrapText="1"/>
    </xf>
    <xf numFmtId="0" fontId="38" fillId="2" borderId="24" xfId="26" applyFont="1" applyFill="1" applyBorder="1" applyAlignment="1">
      <alignment horizontal="left" vertical="top" wrapText="1"/>
    </xf>
    <xf numFmtId="9" fontId="7" fillId="4" borderId="15" xfId="26" applyNumberFormat="1" applyFont="1" applyFill="1" applyBorder="1" applyAlignment="1">
      <alignment horizontal="center" vertical="center"/>
    </xf>
    <xf numFmtId="0" fontId="4" fillId="4" borderId="62" xfId="26" applyFont="1" applyFill="1" applyBorder="1" applyAlignment="1">
      <alignment horizontal="center" vertical="center"/>
    </xf>
    <xf numFmtId="0" fontId="4" fillId="4" borderId="3" xfId="26" applyFont="1" applyFill="1" applyBorder="1" applyAlignment="1">
      <alignment horizontal="center" vertical="center"/>
    </xf>
    <xf numFmtId="0" fontId="4" fillId="4" borderId="61" xfId="26" applyFont="1" applyFill="1" applyBorder="1" applyAlignment="1">
      <alignment horizontal="center" vertical="center"/>
    </xf>
    <xf numFmtId="9" fontId="7" fillId="4" borderId="11" xfId="26" applyNumberFormat="1" applyFont="1" applyFill="1" applyBorder="1" applyAlignment="1">
      <alignment horizontal="center" vertical="center"/>
    </xf>
    <xf numFmtId="0" fontId="23" fillId="3" borderId="2" xfId="26" applyFont="1" applyFill="1" applyBorder="1" applyAlignment="1">
      <alignment horizontal="center" vertical="center" wrapText="1"/>
    </xf>
    <xf numFmtId="0" fontId="23" fillId="3" borderId="3" xfId="26" applyFont="1" applyFill="1" applyBorder="1" applyAlignment="1">
      <alignment horizontal="center" vertical="center" wrapText="1"/>
    </xf>
    <xf numFmtId="0" fontId="23" fillId="3" borderId="61" xfId="26" applyFont="1" applyFill="1" applyBorder="1" applyAlignment="1">
      <alignment horizontal="center" vertical="center" wrapText="1"/>
    </xf>
    <xf numFmtId="9" fontId="23" fillId="4" borderId="2" xfId="26" applyNumberFormat="1" applyFont="1" applyFill="1" applyBorder="1" applyAlignment="1">
      <alignment horizontal="center" vertical="center"/>
    </xf>
    <xf numFmtId="9" fontId="23" fillId="4" borderId="3" xfId="26" applyNumberFormat="1" applyFont="1" applyFill="1" applyBorder="1" applyAlignment="1">
      <alignment horizontal="center" vertical="center"/>
    </xf>
    <xf numFmtId="9" fontId="23" fillId="4" borderId="61" xfId="26" applyNumberFormat="1" applyFont="1" applyFill="1" applyBorder="1" applyAlignment="1">
      <alignment horizontal="center" vertical="center"/>
    </xf>
    <xf numFmtId="9" fontId="45" fillId="4" borderId="2" xfId="26" applyNumberFormat="1" applyFont="1" applyFill="1" applyBorder="1" applyAlignment="1">
      <alignment horizontal="center" vertical="center"/>
    </xf>
    <xf numFmtId="9" fontId="45" fillId="4" borderId="61" xfId="26" applyNumberFormat="1" applyFont="1" applyFill="1" applyBorder="1" applyAlignment="1">
      <alignment horizontal="center" vertical="center"/>
    </xf>
    <xf numFmtId="0" fontId="23" fillId="0" borderId="2" xfId="26" applyFont="1" applyFill="1" applyBorder="1" applyAlignment="1">
      <alignment horizontal="center" vertical="center" wrapText="1"/>
    </xf>
    <xf numFmtId="0" fontId="23" fillId="0" borderId="3" xfId="26" applyFont="1" applyFill="1" applyBorder="1" applyAlignment="1">
      <alignment horizontal="center" vertical="center" wrapText="1"/>
    </xf>
    <xf numFmtId="0" fontId="23" fillId="0" borderId="61" xfId="26" applyFont="1" applyFill="1" applyBorder="1" applyAlignment="1">
      <alignment horizontal="center" vertical="center" wrapText="1"/>
    </xf>
    <xf numFmtId="0" fontId="21" fillId="3" borderId="2" xfId="26" applyFont="1" applyFill="1" applyBorder="1" applyAlignment="1">
      <alignment horizontal="center" vertical="center"/>
    </xf>
    <xf numFmtId="0" fontId="21" fillId="3" borderId="3" xfId="26" applyFont="1" applyFill="1" applyBorder="1" applyAlignment="1">
      <alignment horizontal="center" vertical="center"/>
    </xf>
    <xf numFmtId="0" fontId="21" fillId="3" borderId="61" xfId="26" applyFont="1" applyFill="1" applyBorder="1" applyAlignment="1">
      <alignment horizontal="center" vertical="center"/>
    </xf>
    <xf numFmtId="0" fontId="9" fillId="4" borderId="96" xfId="26" applyFont="1" applyFill="1" applyBorder="1" applyAlignment="1">
      <alignment horizontal="center" vertical="center" wrapText="1"/>
    </xf>
    <xf numFmtId="0" fontId="9" fillId="4" borderId="71" xfId="26" applyFont="1" applyFill="1" applyBorder="1" applyAlignment="1">
      <alignment horizontal="center" vertical="center" wrapText="1"/>
    </xf>
    <xf numFmtId="0" fontId="9" fillId="4" borderId="72" xfId="26" applyFont="1" applyFill="1" applyBorder="1" applyAlignment="1">
      <alignment horizontal="center" vertical="center" wrapText="1"/>
    </xf>
    <xf numFmtId="9" fontId="45" fillId="4" borderId="3" xfId="26" applyNumberFormat="1" applyFont="1" applyFill="1" applyBorder="1" applyAlignment="1">
      <alignment horizontal="center" vertical="center"/>
    </xf>
    <xf numFmtId="0" fontId="23" fillId="3" borderId="2" xfId="26" applyFont="1" applyFill="1" applyBorder="1" applyAlignment="1">
      <alignment horizontal="center" vertical="center"/>
    </xf>
    <xf numFmtId="0" fontId="23" fillId="3" borderId="3" xfId="26" applyFont="1" applyFill="1" applyBorder="1" applyAlignment="1">
      <alignment horizontal="center" vertical="center"/>
    </xf>
    <xf numFmtId="0" fontId="23" fillId="3" borderId="61" xfId="26" applyFont="1" applyFill="1" applyBorder="1" applyAlignment="1">
      <alignment horizontal="center" vertical="center"/>
    </xf>
    <xf numFmtId="9" fontId="23" fillId="4" borderId="109" xfId="26" applyNumberFormat="1" applyFont="1" applyFill="1" applyBorder="1" applyAlignment="1">
      <alignment horizontal="center" vertical="center"/>
    </xf>
    <xf numFmtId="9" fontId="23" fillId="4" borderId="110" xfId="26" applyNumberFormat="1" applyFont="1" applyFill="1" applyBorder="1" applyAlignment="1">
      <alignment horizontal="center" vertical="center"/>
    </xf>
    <xf numFmtId="9" fontId="23" fillId="4" borderId="107" xfId="26" applyNumberFormat="1" applyFont="1" applyFill="1" applyBorder="1" applyAlignment="1">
      <alignment horizontal="center" vertical="center"/>
    </xf>
    <xf numFmtId="0" fontId="21" fillId="3" borderId="70" xfId="26" applyFont="1" applyFill="1" applyBorder="1" applyAlignment="1">
      <alignment horizontal="center" vertical="center"/>
    </xf>
    <xf numFmtId="0" fontId="21" fillId="3" borderId="71" xfId="26" applyFont="1" applyFill="1" applyBorder="1" applyAlignment="1">
      <alignment horizontal="center" vertical="center"/>
    </xf>
    <xf numFmtId="0" fontId="21" fillId="3" borderId="72" xfId="26" applyFont="1" applyFill="1" applyBorder="1" applyAlignment="1">
      <alignment horizontal="center" vertical="center"/>
    </xf>
    <xf numFmtId="0" fontId="9" fillId="4" borderId="89" xfId="26" applyFont="1" applyFill="1" applyBorder="1" applyAlignment="1">
      <alignment horizontal="center" vertical="center" wrapText="1"/>
    </xf>
    <xf numFmtId="0" fontId="9" fillId="4" borderId="90" xfId="26" applyFont="1" applyFill="1" applyBorder="1" applyAlignment="1">
      <alignment horizontal="center" vertical="center" wrapText="1"/>
    </xf>
    <xf numFmtId="0" fontId="9" fillId="4" borderId="84" xfId="26" applyFont="1" applyFill="1" applyBorder="1" applyAlignment="1">
      <alignment horizontal="center" vertical="center" wrapText="1"/>
    </xf>
    <xf numFmtId="0" fontId="7" fillId="3" borderId="85" xfId="26" applyFont="1" applyFill="1" applyBorder="1" applyAlignment="1">
      <alignment horizontal="center" vertical="center" wrapText="1"/>
    </xf>
    <xf numFmtId="0" fontId="23" fillId="4" borderId="92" xfId="26" applyFont="1" applyFill="1" applyBorder="1" applyAlignment="1">
      <alignment horizontal="center" vertical="center" wrapText="1"/>
    </xf>
    <xf numFmtId="0" fontId="23" fillId="4" borderId="93" xfId="26" applyFont="1" applyFill="1" applyBorder="1" applyAlignment="1">
      <alignment horizontal="center" vertical="center" wrapText="1"/>
    </xf>
    <xf numFmtId="0" fontId="23" fillId="4" borderId="94" xfId="26" applyFont="1" applyFill="1" applyBorder="1" applyAlignment="1">
      <alignment horizontal="center" vertical="center" wrapText="1"/>
    </xf>
    <xf numFmtId="0" fontId="7" fillId="3" borderId="69" xfId="26" applyFont="1" applyFill="1" applyBorder="1" applyAlignment="1">
      <alignment horizontal="center" vertical="center" wrapText="1"/>
    </xf>
    <xf numFmtId="0" fontId="7" fillId="4" borderId="2" xfId="26" applyFont="1" applyFill="1" applyBorder="1" applyAlignment="1">
      <alignment horizontal="center" vertical="center"/>
    </xf>
    <xf numFmtId="0" fontId="7" fillId="4" borderId="3" xfId="26" applyFont="1" applyFill="1" applyBorder="1" applyAlignment="1">
      <alignment horizontal="center" vertical="center"/>
    </xf>
    <xf numFmtId="0" fontId="7" fillId="4" borderId="61" xfId="26" applyFont="1" applyFill="1" applyBorder="1" applyAlignment="1">
      <alignment horizontal="center" vertical="center"/>
    </xf>
    <xf numFmtId="0" fontId="4" fillId="0" borderId="62" xfId="26" applyFont="1" applyBorder="1" applyAlignment="1">
      <alignment horizontal="center"/>
    </xf>
    <xf numFmtId="0" fontId="4" fillId="0" borderId="3" xfId="26" applyFont="1" applyBorder="1" applyAlignment="1">
      <alignment horizontal="center"/>
    </xf>
    <xf numFmtId="0" fontId="4" fillId="0" borderId="61" xfId="26" applyFont="1" applyBorder="1" applyAlignment="1">
      <alignment horizontal="center"/>
    </xf>
    <xf numFmtId="0" fontId="5" fillId="0" borderId="63" xfId="26" applyFont="1" applyBorder="1" applyAlignment="1">
      <alignment horizontal="center" vertical="center" wrapText="1"/>
    </xf>
    <xf numFmtId="0" fontId="5" fillId="0" borderId="11" xfId="26" applyFont="1" applyBorder="1" applyAlignment="1">
      <alignment horizontal="center" vertical="center" wrapText="1"/>
    </xf>
    <xf numFmtId="0" fontId="5" fillId="0" borderId="64" xfId="26" applyFont="1" applyBorder="1" applyAlignment="1">
      <alignment horizontal="center" vertical="center" wrapText="1"/>
    </xf>
    <xf numFmtId="0" fontId="5" fillId="0" borderId="20" xfId="26" applyFont="1" applyBorder="1" applyAlignment="1">
      <alignment horizontal="center" vertical="center" wrapText="1"/>
    </xf>
    <xf numFmtId="0" fontId="5" fillId="0" borderId="0" xfId="26" applyFont="1" applyBorder="1" applyAlignment="1">
      <alignment horizontal="center" vertical="center" wrapText="1"/>
    </xf>
    <xf numFmtId="0" fontId="5" fillId="0" borderId="21" xfId="26" applyFont="1" applyBorder="1" applyAlignment="1">
      <alignment horizontal="center" vertical="center" wrapText="1"/>
    </xf>
    <xf numFmtId="0" fontId="5" fillId="0" borderId="65" xfId="26" applyFont="1" applyBorder="1" applyAlignment="1">
      <alignment horizontal="center" vertical="center" wrapText="1"/>
    </xf>
    <xf numFmtId="0" fontId="5" fillId="0" borderId="15" xfId="26" applyFont="1" applyBorder="1" applyAlignment="1">
      <alignment horizontal="center" vertical="center" wrapText="1"/>
    </xf>
    <xf numFmtId="0" fontId="5" fillId="0" borderId="66" xfId="26" applyFont="1" applyBorder="1" applyAlignment="1">
      <alignment horizontal="center" vertical="center" wrapText="1"/>
    </xf>
    <xf numFmtId="0" fontId="5" fillId="4" borderId="2" xfId="26" applyFont="1" applyFill="1" applyBorder="1" applyAlignment="1">
      <alignment horizontal="center" vertical="center" wrapText="1"/>
    </xf>
    <xf numFmtId="0" fontId="5" fillId="4" borderId="3" xfId="26" applyFont="1" applyFill="1" applyBorder="1" applyAlignment="1">
      <alignment horizontal="center" vertical="center"/>
    </xf>
    <xf numFmtId="0" fontId="5" fillId="4" borderId="61" xfId="26" applyFont="1" applyFill="1" applyBorder="1" applyAlignment="1">
      <alignment horizontal="center" vertical="center"/>
    </xf>
    <xf numFmtId="0" fontId="23" fillId="4" borderId="2" xfId="26" applyFont="1" applyFill="1" applyBorder="1" applyAlignment="1">
      <alignment horizontal="center" vertical="center" wrapText="1"/>
    </xf>
    <xf numFmtId="0" fontId="23" fillId="4" borderId="3" xfId="26" applyFont="1" applyFill="1" applyBorder="1" applyAlignment="1">
      <alignment horizontal="center" vertical="center" wrapText="1"/>
    </xf>
    <xf numFmtId="0" fontId="23" fillId="4" borderId="61" xfId="26" applyFont="1" applyFill="1" applyBorder="1" applyAlignment="1">
      <alignment horizontal="center" vertical="center" wrapText="1"/>
    </xf>
    <xf numFmtId="0" fontId="7" fillId="3" borderId="62" xfId="26" applyFont="1" applyFill="1" applyBorder="1" applyAlignment="1">
      <alignment horizontal="center" vertical="center" wrapText="1"/>
    </xf>
    <xf numFmtId="0" fontId="9" fillId="4" borderId="62" xfId="26" applyFont="1" applyFill="1" applyBorder="1" applyAlignment="1">
      <alignment horizontal="center" vertical="center"/>
    </xf>
    <xf numFmtId="0" fontId="9" fillId="4" borderId="3" xfId="26" applyFont="1" applyFill="1" applyBorder="1" applyAlignment="1">
      <alignment horizontal="center" vertical="center"/>
    </xf>
    <xf numFmtId="0" fontId="9" fillId="4" borderId="61" xfId="26" applyFont="1" applyFill="1" applyBorder="1" applyAlignment="1">
      <alignment horizontal="center" vertical="center"/>
    </xf>
    <xf numFmtId="0" fontId="23" fillId="4" borderId="2" xfId="26" applyFont="1" applyFill="1" applyBorder="1" applyAlignment="1">
      <alignment horizontal="center" vertical="center"/>
    </xf>
    <xf numFmtId="0" fontId="23" fillId="4" borderId="3" xfId="26" applyFont="1" applyFill="1" applyBorder="1" applyAlignment="1">
      <alignment horizontal="center" vertical="center"/>
    </xf>
    <xf numFmtId="0" fontId="23" fillId="4" borderId="61" xfId="26" applyFont="1" applyFill="1" applyBorder="1" applyAlignment="1">
      <alignment horizontal="center" vertical="center"/>
    </xf>
    <xf numFmtId="0" fontId="23" fillId="3" borderId="70" xfId="26" applyFont="1" applyFill="1" applyBorder="1" applyAlignment="1">
      <alignment horizontal="center" vertical="center"/>
    </xf>
    <xf numFmtId="0" fontId="23" fillId="3" borderId="71" xfId="26" applyFont="1" applyFill="1" applyBorder="1" applyAlignment="1">
      <alignment horizontal="center" vertical="center"/>
    </xf>
    <xf numFmtId="0" fontId="23" fillId="3" borderId="72" xfId="26" applyFont="1" applyFill="1" applyBorder="1" applyAlignment="1">
      <alignment horizontal="center" vertical="center"/>
    </xf>
    <xf numFmtId="0" fontId="21" fillId="3" borderId="2" xfId="26" applyFont="1" applyFill="1" applyBorder="1" applyAlignment="1">
      <alignment horizontal="center" vertical="center" wrapText="1"/>
    </xf>
    <xf numFmtId="0" fontId="21" fillId="3" borderId="3" xfId="26" applyFont="1" applyFill="1" applyBorder="1" applyAlignment="1">
      <alignment horizontal="center" vertical="center" wrapText="1"/>
    </xf>
    <xf numFmtId="0" fontId="21" fillId="3" borderId="61" xfId="26" applyFont="1" applyFill="1" applyBorder="1" applyAlignment="1">
      <alignment horizontal="center" vertical="center" wrapText="1"/>
    </xf>
    <xf numFmtId="0" fontId="0" fillId="0" borderId="0" xfId="26" applyFont="1" applyAlignment="1">
      <alignment horizontal="center"/>
    </xf>
    <xf numFmtId="0" fontId="1" fillId="0" borderId="0" xfId="26" applyAlignment="1">
      <alignment horizontal="center"/>
    </xf>
    <xf numFmtId="0" fontId="2" fillId="0" borderId="0" xfId="26" applyFont="1" applyAlignment="1">
      <alignment horizontal="center" wrapText="1"/>
    </xf>
    <xf numFmtId="0" fontId="3" fillId="2" borderId="0" xfId="26" applyFont="1" applyFill="1" applyAlignment="1">
      <alignment horizontal="center"/>
    </xf>
    <xf numFmtId="0" fontId="21" fillId="3" borderId="58" xfId="26" applyFont="1" applyFill="1" applyBorder="1" applyAlignment="1">
      <alignment horizontal="center" vertical="center"/>
    </xf>
    <xf numFmtId="0" fontId="21" fillId="3" borderId="59" xfId="26" applyFont="1" applyFill="1" applyBorder="1" applyAlignment="1">
      <alignment horizontal="center" vertical="center"/>
    </xf>
    <xf numFmtId="49" fontId="21" fillId="3" borderId="2" xfId="26" applyNumberFormat="1" applyFont="1" applyFill="1" applyBorder="1" applyAlignment="1">
      <alignment horizontal="center" vertical="center"/>
    </xf>
    <xf numFmtId="49" fontId="21" fillId="3" borderId="3" xfId="26" applyNumberFormat="1" applyFont="1" applyFill="1" applyBorder="1" applyAlignment="1">
      <alignment horizontal="center" vertical="center"/>
    </xf>
    <xf numFmtId="49" fontId="21" fillId="3" borderId="61" xfId="26" applyNumberFormat="1" applyFont="1" applyFill="1" applyBorder="1" applyAlignment="1">
      <alignment horizontal="center" vertical="center"/>
    </xf>
    <xf numFmtId="0" fontId="21" fillId="3" borderId="5" xfId="26" applyFont="1" applyFill="1" applyBorder="1" applyAlignment="1">
      <alignment horizontal="center" vertical="center" wrapText="1"/>
    </xf>
    <xf numFmtId="0" fontId="21" fillId="3" borderId="7" xfId="26" applyFont="1" applyFill="1" applyBorder="1" applyAlignment="1">
      <alignment horizontal="center" vertical="center" wrapText="1"/>
    </xf>
    <xf numFmtId="0" fontId="166" fillId="0" borderId="49" xfId="26" applyFont="1" applyBorder="1" applyAlignment="1">
      <alignment horizontal="center" vertical="center" wrapText="1"/>
    </xf>
    <xf numFmtId="0" fontId="166" fillId="0" borderId="50" xfId="26" applyFont="1" applyBorder="1" applyAlignment="1">
      <alignment horizontal="center" vertical="center" wrapText="1"/>
    </xf>
    <xf numFmtId="0" fontId="166" fillId="0" borderId="51" xfId="26" applyFont="1" applyBorder="1" applyAlignment="1">
      <alignment horizontal="center" vertical="center" wrapText="1"/>
    </xf>
    <xf numFmtId="0" fontId="17" fillId="0" borderId="0" xfId="26" applyFont="1" applyBorder="1" applyAlignment="1">
      <alignment horizontal="center" vertical="center" wrapText="1"/>
    </xf>
    <xf numFmtId="0" fontId="167" fillId="2" borderId="33" xfId="26" applyFont="1" applyFill="1" applyBorder="1" applyAlignment="1">
      <alignment horizontal="left" vertical="top" wrapText="1"/>
    </xf>
    <xf numFmtId="0" fontId="168" fillId="2" borderId="30" xfId="26" applyFont="1" applyFill="1" applyBorder="1" applyAlignment="1">
      <alignment horizontal="left" vertical="top" wrapText="1"/>
    </xf>
    <xf numFmtId="0" fontId="168" fillId="2" borderId="31" xfId="26" applyFont="1" applyFill="1" applyBorder="1" applyAlignment="1">
      <alignment horizontal="left" vertical="top" wrapText="1"/>
    </xf>
    <xf numFmtId="0" fontId="83" fillId="2" borderId="17" xfId="26" applyFont="1" applyFill="1" applyBorder="1" applyAlignment="1">
      <alignment horizontal="left" vertical="top" wrapText="1"/>
    </xf>
    <xf numFmtId="0" fontId="83" fillId="2" borderId="18" xfId="26" applyFont="1" applyFill="1" applyBorder="1" applyAlignment="1">
      <alignment horizontal="left" vertical="top" wrapText="1"/>
    </xf>
    <xf numFmtId="0" fontId="83" fillId="2" borderId="19" xfId="26" applyFont="1" applyFill="1" applyBorder="1" applyAlignment="1">
      <alignment horizontal="left" vertical="top" wrapText="1"/>
    </xf>
    <xf numFmtId="0" fontId="83" fillId="2" borderId="20" xfId="26" applyFont="1" applyFill="1" applyBorder="1" applyAlignment="1">
      <alignment horizontal="left" vertical="top" wrapText="1"/>
    </xf>
    <xf numFmtId="0" fontId="83" fillId="2" borderId="0" xfId="26" applyFont="1" applyFill="1" applyBorder="1" applyAlignment="1">
      <alignment horizontal="left" vertical="top" wrapText="1"/>
    </xf>
    <xf numFmtId="0" fontId="83" fillId="2" borderId="21" xfId="26" applyFont="1" applyFill="1" applyBorder="1" applyAlignment="1">
      <alignment horizontal="left" vertical="top" wrapText="1"/>
    </xf>
    <xf numFmtId="0" fontId="83" fillId="2" borderId="22" xfId="26" applyFont="1" applyFill="1" applyBorder="1" applyAlignment="1">
      <alignment horizontal="left" vertical="top" wrapText="1"/>
    </xf>
    <xf numFmtId="0" fontId="83" fillId="2" borderId="23" xfId="26" applyFont="1" applyFill="1" applyBorder="1" applyAlignment="1">
      <alignment horizontal="left" vertical="top" wrapText="1"/>
    </xf>
    <xf numFmtId="0" fontId="83" fillId="2" borderId="24" xfId="26" applyFont="1" applyFill="1" applyBorder="1" applyAlignment="1">
      <alignment horizontal="left" vertical="top" wrapText="1"/>
    </xf>
    <xf numFmtId="9" fontId="21" fillId="4" borderId="2" xfId="26" applyNumberFormat="1" applyFont="1" applyFill="1" applyBorder="1" applyAlignment="1">
      <alignment horizontal="center" vertical="center"/>
    </xf>
    <xf numFmtId="9" fontId="21" fillId="4" borderId="3" xfId="26" applyNumberFormat="1" applyFont="1" applyFill="1" applyBorder="1" applyAlignment="1">
      <alignment horizontal="center" vertical="center"/>
    </xf>
    <xf numFmtId="9" fontId="21" fillId="4" borderId="4" xfId="26" applyNumberFormat="1" applyFont="1" applyFill="1" applyBorder="1" applyAlignment="1">
      <alignment horizontal="center" vertical="center"/>
    </xf>
    <xf numFmtId="0" fontId="21" fillId="3" borderId="4" xfId="26" applyFont="1" applyFill="1" applyBorder="1" applyAlignment="1">
      <alignment horizontal="center" vertical="center" wrapText="1"/>
    </xf>
    <xf numFmtId="0" fontId="21" fillId="3" borderId="4" xfId="26" applyFont="1" applyFill="1" applyBorder="1" applyAlignment="1">
      <alignment horizontal="center" vertical="center"/>
    </xf>
    <xf numFmtId="0" fontId="74" fillId="4" borderId="2" xfId="26" applyFont="1" applyFill="1" applyBorder="1" applyAlignment="1">
      <alignment horizontal="center" vertical="center" wrapText="1"/>
    </xf>
    <xf numFmtId="0" fontId="74" fillId="4" borderId="3" xfId="26" applyFont="1" applyFill="1" applyBorder="1" applyAlignment="1">
      <alignment horizontal="center" vertical="center" wrapText="1"/>
    </xf>
    <xf numFmtId="0" fontId="74" fillId="4" borderId="4" xfId="26" applyFont="1" applyFill="1" applyBorder="1" applyAlignment="1">
      <alignment horizontal="center" vertical="center" wrapText="1"/>
    </xf>
    <xf numFmtId="0" fontId="38" fillId="2" borderId="17" xfId="26" applyFont="1" applyFill="1" applyBorder="1" applyAlignment="1">
      <alignment horizontal="left" vertical="top" wrapText="1"/>
    </xf>
    <xf numFmtId="0" fontId="38" fillId="2" borderId="20" xfId="26" applyFont="1" applyFill="1" applyBorder="1" applyAlignment="1">
      <alignment horizontal="left" vertical="top" wrapText="1"/>
    </xf>
    <xf numFmtId="0" fontId="38" fillId="2" borderId="22" xfId="26" applyFont="1" applyFill="1" applyBorder="1" applyAlignment="1">
      <alignment horizontal="left" vertical="top" wrapText="1"/>
    </xf>
    <xf numFmtId="9" fontId="21" fillId="4" borderId="15" xfId="26" applyNumberFormat="1" applyFont="1" applyFill="1" applyBorder="1" applyAlignment="1">
      <alignment horizontal="center" vertical="center"/>
    </xf>
    <xf numFmtId="0" fontId="74" fillId="4" borderId="2" xfId="26" applyFont="1" applyFill="1" applyBorder="1" applyAlignment="1">
      <alignment horizontal="center" vertical="center"/>
    </xf>
    <xf numFmtId="0" fontId="74" fillId="4" borderId="3" xfId="26" applyFont="1" applyFill="1" applyBorder="1" applyAlignment="1">
      <alignment horizontal="center" vertical="center"/>
    </xf>
    <xf numFmtId="0" fontId="74" fillId="4" borderId="4" xfId="26" applyFont="1" applyFill="1" applyBorder="1" applyAlignment="1">
      <alignment horizontal="center" vertical="center"/>
    </xf>
    <xf numFmtId="0" fontId="75" fillId="4" borderId="2" xfId="26" applyFont="1" applyFill="1" applyBorder="1" applyAlignment="1">
      <alignment horizontal="center" vertical="center" wrapText="1"/>
    </xf>
    <xf numFmtId="0" fontId="75" fillId="4" borderId="3" xfId="26" applyFont="1" applyFill="1" applyBorder="1" applyAlignment="1">
      <alignment horizontal="center" vertical="center" wrapText="1"/>
    </xf>
    <xf numFmtId="0" fontId="75" fillId="4" borderId="4" xfId="26" applyFont="1" applyFill="1" applyBorder="1" applyAlignment="1">
      <alignment horizontal="center" vertical="center" wrapText="1"/>
    </xf>
    <xf numFmtId="0" fontId="74" fillId="3" borderId="2" xfId="26" applyFont="1" applyFill="1" applyBorder="1" applyAlignment="1">
      <alignment horizontal="center" vertical="center"/>
    </xf>
    <xf numFmtId="9" fontId="21" fillId="3" borderId="3" xfId="26" applyNumberFormat="1" applyFont="1" applyFill="1" applyBorder="1" applyAlignment="1">
      <alignment horizontal="center" vertical="center"/>
    </xf>
    <xf numFmtId="9" fontId="21" fillId="3" borderId="4" xfId="26" applyNumberFormat="1" applyFont="1" applyFill="1" applyBorder="1" applyAlignment="1">
      <alignment horizontal="center" vertical="center"/>
    </xf>
    <xf numFmtId="9" fontId="74" fillId="4" borderId="2" xfId="26" applyNumberFormat="1" applyFont="1" applyFill="1" applyBorder="1" applyAlignment="1">
      <alignment horizontal="center" vertical="center"/>
    </xf>
    <xf numFmtId="9" fontId="74" fillId="4" borderId="11" xfId="26" applyNumberFormat="1" applyFont="1" applyFill="1" applyBorder="1" applyAlignment="1">
      <alignment horizontal="center" vertical="center"/>
    </xf>
    <xf numFmtId="9" fontId="74" fillId="4" borderId="3" xfId="26" applyNumberFormat="1" applyFont="1" applyFill="1" applyBorder="1" applyAlignment="1">
      <alignment horizontal="center" vertical="center"/>
    </xf>
    <xf numFmtId="9" fontId="74" fillId="4" borderId="4" xfId="26" applyNumberFormat="1" applyFont="1" applyFill="1" applyBorder="1" applyAlignment="1">
      <alignment horizontal="center" vertical="center"/>
    </xf>
    <xf numFmtId="0" fontId="21" fillId="4" borderId="2" xfId="26" applyFont="1" applyFill="1" applyBorder="1" applyAlignment="1">
      <alignment horizontal="center" vertical="center"/>
    </xf>
    <xf numFmtId="0" fontId="21" fillId="4" borderId="3" xfId="26" applyFont="1" applyFill="1" applyBorder="1" applyAlignment="1">
      <alignment horizontal="center" vertical="center"/>
    </xf>
    <xf numFmtId="0" fontId="21" fillId="4" borderId="4" xfId="26" applyFont="1" applyFill="1" applyBorder="1" applyAlignment="1">
      <alignment horizontal="center" vertical="center"/>
    </xf>
    <xf numFmtId="0" fontId="21" fillId="4" borderId="2" xfId="26" applyFont="1" applyFill="1" applyBorder="1" applyAlignment="1">
      <alignment horizontal="center" vertical="center" wrapText="1"/>
    </xf>
    <xf numFmtId="0" fontId="87" fillId="3" borderId="2" xfId="26" applyFont="1" applyFill="1" applyBorder="1" applyAlignment="1">
      <alignment horizontal="center" vertical="center" wrapText="1"/>
    </xf>
    <xf numFmtId="0" fontId="87" fillId="3" borderId="3" xfId="26" applyFont="1" applyFill="1" applyBorder="1" applyAlignment="1">
      <alignment horizontal="center" vertical="center" wrapText="1"/>
    </xf>
    <xf numFmtId="0" fontId="87" fillId="3" borderId="4" xfId="26" applyFont="1" applyFill="1" applyBorder="1" applyAlignment="1">
      <alignment horizontal="center" vertical="center" wrapText="1"/>
    </xf>
    <xf numFmtId="0" fontId="21" fillId="0" borderId="2" xfId="26" applyFont="1" applyBorder="1" applyAlignment="1">
      <alignment horizontal="center" vertical="center" wrapText="1"/>
    </xf>
    <xf numFmtId="0" fontId="21" fillId="0" borderId="3" xfId="26" applyFont="1" applyBorder="1" applyAlignment="1">
      <alignment horizontal="center" vertical="center" wrapText="1"/>
    </xf>
    <xf numFmtId="0" fontId="21" fillId="0" borderId="4" xfId="26" applyFont="1" applyBorder="1" applyAlignment="1">
      <alignment horizontal="center" vertical="center" wrapText="1"/>
    </xf>
    <xf numFmtId="0" fontId="21" fillId="4" borderId="3" xfId="26" applyFont="1" applyFill="1" applyBorder="1" applyAlignment="1">
      <alignment horizontal="center" vertical="center" wrapText="1"/>
    </xf>
    <xf numFmtId="0" fontId="21" fillId="4" borderId="4" xfId="26" applyFont="1" applyFill="1" applyBorder="1" applyAlignment="1">
      <alignment horizontal="center" vertical="center" wrapText="1"/>
    </xf>
    <xf numFmtId="0" fontId="90" fillId="0" borderId="0" xfId="26" applyFont="1" applyAlignment="1">
      <alignment horizontal="center"/>
    </xf>
    <xf numFmtId="0" fontId="91" fillId="2" borderId="0" xfId="26" applyFont="1" applyFill="1" applyAlignment="1">
      <alignment horizontal="center"/>
    </xf>
    <xf numFmtId="0" fontId="21" fillId="3" borderId="1" xfId="26" applyFont="1" applyFill="1" applyBorder="1" applyAlignment="1">
      <alignment horizontal="center" vertical="center"/>
    </xf>
    <xf numFmtId="49" fontId="21" fillId="3" borderId="4" xfId="26" applyNumberFormat="1" applyFont="1" applyFill="1" applyBorder="1" applyAlignment="1">
      <alignment horizontal="center" vertical="center"/>
    </xf>
    <xf numFmtId="0" fontId="74" fillId="0" borderId="2" xfId="26" applyFont="1" applyBorder="1" applyAlignment="1">
      <alignment horizontal="center"/>
    </xf>
    <xf numFmtId="0" fontId="74" fillId="0" borderId="3" xfId="26" applyFont="1" applyBorder="1" applyAlignment="1">
      <alignment horizontal="center"/>
    </xf>
    <xf numFmtId="0" fontId="74" fillId="0" borderId="4" xfId="26" applyFont="1" applyBorder="1" applyAlignment="1">
      <alignment horizontal="center"/>
    </xf>
    <xf numFmtId="0" fontId="7" fillId="3" borderId="5" xfId="26" applyFont="1" applyFill="1" applyBorder="1" applyAlignment="1">
      <alignment vertical="center" wrapText="1"/>
    </xf>
    <xf numFmtId="0" fontId="7" fillId="3" borderId="9" xfId="26" applyFont="1" applyFill="1" applyBorder="1" applyAlignment="1">
      <alignment vertical="center" wrapText="1"/>
    </xf>
    <xf numFmtId="0" fontId="7" fillId="3" borderId="7" xfId="26" applyFont="1" applyFill="1" applyBorder="1" applyAlignment="1">
      <alignment vertical="center" wrapText="1"/>
    </xf>
    <xf numFmtId="0" fontId="7" fillId="3" borderId="10" xfId="26" applyFont="1" applyFill="1" applyBorder="1" applyAlignment="1">
      <alignment horizontal="center" vertical="center"/>
    </xf>
    <xf numFmtId="0" fontId="7" fillId="3" borderId="11" xfId="26" applyFont="1" applyFill="1" applyBorder="1" applyAlignment="1">
      <alignment horizontal="center" vertical="center"/>
    </xf>
    <xf numFmtId="0" fontId="7" fillId="3" borderId="12" xfId="26" applyFont="1" applyFill="1" applyBorder="1" applyAlignment="1">
      <alignment horizontal="center" vertical="center"/>
    </xf>
    <xf numFmtId="0" fontId="7" fillId="3" borderId="13" xfId="26" applyFont="1" applyFill="1" applyBorder="1" applyAlignment="1">
      <alignment horizontal="center" vertical="center"/>
    </xf>
    <xf numFmtId="0" fontId="7" fillId="3" borderId="0" xfId="26" applyFont="1" applyFill="1" applyBorder="1" applyAlignment="1">
      <alignment horizontal="center" vertical="center"/>
    </xf>
    <xf numFmtId="0" fontId="7" fillId="3" borderId="6" xfId="26" applyFont="1" applyFill="1" applyBorder="1" applyAlignment="1">
      <alignment horizontal="center" vertical="center"/>
    </xf>
    <xf numFmtId="0" fontId="7" fillId="3" borderId="14" xfId="26" applyFont="1" applyFill="1" applyBorder="1" applyAlignment="1">
      <alignment horizontal="center" vertical="center"/>
    </xf>
    <xf numFmtId="0" fontId="7" fillId="3" borderId="15" xfId="26" applyFont="1" applyFill="1" applyBorder="1" applyAlignment="1">
      <alignment horizontal="center" vertical="center"/>
    </xf>
    <xf numFmtId="0" fontId="7" fillId="3" borderId="8" xfId="26" applyFont="1" applyFill="1" applyBorder="1" applyAlignment="1">
      <alignment horizontal="center" vertical="center"/>
    </xf>
    <xf numFmtId="0" fontId="7" fillId="3" borderId="4" xfId="26" applyFont="1" applyFill="1" applyBorder="1" applyAlignment="1">
      <alignment horizontal="center" vertical="center"/>
    </xf>
    <xf numFmtId="0" fontId="7" fillId="3" borderId="5" xfId="26" applyFont="1" applyFill="1" applyBorder="1" applyAlignment="1">
      <alignment horizontal="center" vertical="center" wrapText="1"/>
    </xf>
    <xf numFmtId="0" fontId="7" fillId="3" borderId="7" xfId="26" applyFont="1" applyFill="1" applyBorder="1" applyAlignment="1">
      <alignment horizontal="center" vertical="center" wrapText="1"/>
    </xf>
    <xf numFmtId="0" fontId="9" fillId="4" borderId="2" xfId="26" applyFont="1" applyFill="1" applyBorder="1" applyAlignment="1">
      <alignment horizontal="center" vertical="center" wrapText="1"/>
    </xf>
    <xf numFmtId="0" fontId="9" fillId="4" borderId="4" xfId="26" applyFont="1" applyFill="1" applyBorder="1" applyAlignment="1">
      <alignment horizontal="center" vertical="center" wrapText="1"/>
    </xf>
    <xf numFmtId="0" fontId="4" fillId="4" borderId="2" xfId="26" applyFont="1" applyFill="1" applyBorder="1" applyAlignment="1">
      <alignment horizontal="center" vertical="center"/>
    </xf>
    <xf numFmtId="0" fontId="4" fillId="4" borderId="4" xfId="26" applyFont="1" applyFill="1" applyBorder="1" applyAlignment="1">
      <alignment horizontal="center" vertical="center"/>
    </xf>
    <xf numFmtId="9" fontId="7" fillId="4" borderId="4" xfId="26" applyNumberFormat="1" applyFont="1" applyFill="1" applyBorder="1" applyAlignment="1">
      <alignment horizontal="center" vertical="center"/>
    </xf>
    <xf numFmtId="0" fontId="7" fillId="4" borderId="4" xfId="26" applyFont="1" applyFill="1" applyBorder="1" applyAlignment="1">
      <alignment horizontal="center" vertical="center"/>
    </xf>
    <xf numFmtId="0" fontId="7" fillId="3" borderId="4" xfId="26" applyFont="1" applyFill="1" applyBorder="1" applyAlignment="1">
      <alignment horizontal="center" vertical="center" wrapText="1"/>
    </xf>
    <xf numFmtId="0" fontId="9" fillId="4" borderId="2" xfId="26" applyFont="1" applyFill="1" applyBorder="1" applyAlignment="1">
      <alignment horizontal="center" vertical="center"/>
    </xf>
    <xf numFmtId="0" fontId="9" fillId="4" borderId="4" xfId="26" applyFont="1" applyFill="1" applyBorder="1" applyAlignment="1">
      <alignment horizontal="center" vertical="center"/>
    </xf>
    <xf numFmtId="0" fontId="2" fillId="0" borderId="0" xfId="26" applyFont="1" applyAlignment="1">
      <alignment horizontal="center"/>
    </xf>
    <xf numFmtId="0" fontId="5" fillId="3" borderId="1" xfId="26" applyFont="1" applyFill="1" applyBorder="1" applyAlignment="1">
      <alignment horizontal="center" vertical="center"/>
    </xf>
    <xf numFmtId="49" fontId="5" fillId="3" borderId="2" xfId="26" applyNumberFormat="1" applyFont="1" applyFill="1" applyBorder="1" applyAlignment="1">
      <alignment horizontal="center" vertical="center"/>
    </xf>
    <xf numFmtId="49" fontId="5" fillId="3" borderId="3" xfId="26" applyNumberFormat="1" applyFont="1" applyFill="1" applyBorder="1" applyAlignment="1">
      <alignment horizontal="center" vertical="center"/>
    </xf>
    <xf numFmtId="49" fontId="5" fillId="3" borderId="4" xfId="26" applyNumberFormat="1" applyFont="1" applyFill="1" applyBorder="1" applyAlignment="1">
      <alignment horizontal="center" vertical="center"/>
    </xf>
    <xf numFmtId="0" fontId="5" fillId="3" borderId="2" xfId="26" applyFont="1" applyFill="1" applyBorder="1" applyAlignment="1">
      <alignment horizontal="center" vertical="center" wrapText="1"/>
    </xf>
    <xf numFmtId="0" fontId="5" fillId="3" borderId="3" xfId="26" applyFont="1" applyFill="1" applyBorder="1" applyAlignment="1">
      <alignment horizontal="center" vertical="center" wrapText="1"/>
    </xf>
    <xf numFmtId="0" fontId="5" fillId="3" borderId="4" xfId="26" applyFont="1" applyFill="1" applyBorder="1" applyAlignment="1">
      <alignment horizontal="center" vertical="center" wrapText="1"/>
    </xf>
    <xf numFmtId="0" fontId="4" fillId="0" borderId="2" xfId="26" applyFont="1" applyBorder="1" applyAlignment="1">
      <alignment horizontal="center"/>
    </xf>
    <xf numFmtId="0" fontId="4" fillId="0" borderId="4" xfId="26" applyFont="1" applyBorder="1" applyAlignment="1">
      <alignment horizontal="center"/>
    </xf>
    <xf numFmtId="0" fontId="6" fillId="0" borderId="2"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4" xfId="26" applyFont="1" applyBorder="1" applyAlignment="1">
      <alignment horizontal="center" vertical="center" wrapText="1"/>
    </xf>
    <xf numFmtId="0" fontId="5" fillId="4" borderId="3" xfId="26" applyFont="1" applyFill="1" applyBorder="1" applyAlignment="1">
      <alignment horizontal="center" vertical="center" wrapText="1"/>
    </xf>
    <xf numFmtId="0" fontId="5" fillId="4" borderId="4" xfId="26" applyFont="1" applyFill="1" applyBorder="1" applyAlignment="1">
      <alignment horizontal="center" vertical="center"/>
    </xf>
    <xf numFmtId="0" fontId="6" fillId="0" borderId="2" xfId="26" applyFont="1" applyFill="1" applyBorder="1" applyAlignment="1">
      <alignment horizontal="center" vertical="center" wrapText="1"/>
    </xf>
    <xf numFmtId="0" fontId="6" fillId="0" borderId="3" xfId="26" applyFont="1" applyFill="1" applyBorder="1" applyAlignment="1">
      <alignment horizontal="center" vertical="center" wrapText="1"/>
    </xf>
    <xf numFmtId="0" fontId="6" fillId="0" borderId="4" xfId="26" applyFont="1" applyFill="1" applyBorder="1" applyAlignment="1">
      <alignment horizontal="center" vertical="center" wrapText="1"/>
    </xf>
    <xf numFmtId="9" fontId="45" fillId="0" borderId="3" xfId="26" applyNumberFormat="1" applyFont="1" applyFill="1" applyBorder="1" applyAlignment="1">
      <alignment horizontal="center" vertical="center"/>
    </xf>
    <xf numFmtId="9" fontId="45" fillId="0" borderId="61" xfId="26" applyNumberFormat="1" applyFont="1" applyFill="1" applyBorder="1" applyAlignment="1">
      <alignment horizontal="center" vertical="center"/>
    </xf>
    <xf numFmtId="0" fontId="21" fillId="4" borderId="61" xfId="26" applyFont="1" applyFill="1" applyBorder="1" applyAlignment="1">
      <alignment horizontal="center" vertical="center" wrapText="1"/>
    </xf>
    <xf numFmtId="0" fontId="23" fillId="0" borderId="2" xfId="26" applyFont="1" applyFill="1" applyBorder="1" applyAlignment="1">
      <alignment horizontal="center" vertical="center"/>
    </xf>
    <xf numFmtId="0" fontId="23" fillId="0" borderId="3" xfId="26" applyFont="1" applyFill="1" applyBorder="1" applyAlignment="1">
      <alignment horizontal="center" vertical="center"/>
    </xf>
    <xf numFmtId="0" fontId="23" fillId="0" borderId="61" xfId="26" applyFont="1" applyFill="1" applyBorder="1" applyAlignment="1">
      <alignment horizontal="center" vertical="center"/>
    </xf>
    <xf numFmtId="9" fontId="45" fillId="3" borderId="3" xfId="26" applyNumberFormat="1" applyFont="1" applyFill="1" applyBorder="1" applyAlignment="1">
      <alignment horizontal="center" vertical="center"/>
    </xf>
    <xf numFmtId="9" fontId="45" fillId="3" borderId="61" xfId="26" applyNumberFormat="1" applyFont="1" applyFill="1" applyBorder="1" applyAlignment="1">
      <alignment horizontal="center" vertical="center"/>
    </xf>
    <xf numFmtId="0" fontId="23" fillId="0" borderId="92" xfId="26" applyFont="1" applyFill="1" applyBorder="1" applyAlignment="1">
      <alignment horizontal="center" vertical="center" wrapText="1"/>
    </xf>
    <xf numFmtId="0" fontId="23" fillId="0" borderId="93" xfId="26" applyFont="1" applyFill="1" applyBorder="1" applyAlignment="1">
      <alignment horizontal="center" vertical="center" wrapText="1"/>
    </xf>
    <xf numFmtId="0" fontId="23" fillId="0" borderId="94" xfId="26" applyFont="1" applyFill="1" applyBorder="1" applyAlignment="1">
      <alignment horizontal="center" vertical="center" wrapText="1"/>
    </xf>
    <xf numFmtId="0" fontId="67" fillId="0" borderId="0" xfId="26" applyFont="1" applyAlignment="1">
      <alignment horizontal="center" wrapText="1"/>
    </xf>
    <xf numFmtId="0" fontId="2" fillId="0" borderId="0" xfId="0" applyFont="1" applyAlignment="1">
      <alignment horizontal="center"/>
    </xf>
    <xf numFmtId="0" fontId="0" fillId="0" borderId="15" xfId="0" applyFont="1" applyBorder="1" applyAlignment="1">
      <alignment horizontal="center" wrapText="1"/>
    </xf>
    <xf numFmtId="0" fontId="52" fillId="3" borderId="2" xfId="0" applyFont="1" applyFill="1" applyBorder="1" applyAlignment="1">
      <alignment horizontal="left" vertical="top" wrapText="1"/>
    </xf>
    <xf numFmtId="0" fontId="52" fillId="3" borderId="3" xfId="0" applyFont="1" applyFill="1" applyBorder="1" applyAlignment="1">
      <alignment horizontal="left" vertical="top" wrapText="1"/>
    </xf>
    <xf numFmtId="0" fontId="52" fillId="3" borderId="4" xfId="0" applyFont="1" applyFill="1" applyBorder="1" applyAlignment="1">
      <alignment horizontal="left" vertical="top" wrapText="1"/>
    </xf>
    <xf numFmtId="0" fontId="23" fillId="3" borderId="2" xfId="0" applyFont="1" applyFill="1" applyBorder="1" applyAlignment="1">
      <alignment horizontal="left" vertical="top" wrapText="1"/>
    </xf>
    <xf numFmtId="0" fontId="23" fillId="3" borderId="3" xfId="0" applyFont="1" applyFill="1" applyBorder="1" applyAlignment="1">
      <alignment horizontal="left" vertical="top" wrapText="1"/>
    </xf>
    <xf numFmtId="0" fontId="23" fillId="3" borderId="4" xfId="0" applyFont="1" applyFill="1" applyBorder="1" applyAlignment="1">
      <alignment horizontal="left" vertical="top" wrapText="1"/>
    </xf>
    <xf numFmtId="0" fontId="23" fillId="4" borderId="2" xfId="0" applyFont="1" applyFill="1" applyBorder="1" applyAlignment="1">
      <alignment horizontal="left" vertical="top" wrapText="1"/>
    </xf>
    <xf numFmtId="0" fontId="23" fillId="4" borderId="3" xfId="0" applyFont="1" applyFill="1" applyBorder="1" applyAlignment="1">
      <alignment horizontal="left" vertical="top" wrapText="1"/>
    </xf>
    <xf numFmtId="0" fontId="23" fillId="4" borderId="4" xfId="0" applyFont="1" applyFill="1" applyBorder="1" applyAlignment="1">
      <alignment horizontal="left" vertical="top" wrapText="1"/>
    </xf>
    <xf numFmtId="0" fontId="52" fillId="4" borderId="2" xfId="0" applyFont="1" applyFill="1" applyBorder="1" applyAlignment="1">
      <alignment horizontal="left" vertical="center" wrapText="1"/>
    </xf>
    <xf numFmtId="0" fontId="52" fillId="4" borderId="3" xfId="0" applyFont="1" applyFill="1" applyBorder="1" applyAlignment="1">
      <alignment horizontal="left" vertical="center" wrapText="1"/>
    </xf>
    <xf numFmtId="0" fontId="52" fillId="4" borderId="4" xfId="0" applyFont="1" applyFill="1" applyBorder="1" applyAlignment="1">
      <alignment horizontal="left" vertical="center" wrapText="1"/>
    </xf>
    <xf numFmtId="0" fontId="52" fillId="4" borderId="2" xfId="0" applyFont="1" applyFill="1" applyBorder="1" applyAlignment="1">
      <alignment horizontal="left" vertical="top"/>
    </xf>
    <xf numFmtId="0" fontId="52" fillId="4" borderId="3" xfId="0" applyFont="1" applyFill="1" applyBorder="1" applyAlignment="1">
      <alignment horizontal="left" vertical="top"/>
    </xf>
    <xf numFmtId="0" fontId="52" fillId="4" borderId="4" xfId="0" applyFont="1" applyFill="1" applyBorder="1" applyAlignment="1">
      <alignment horizontal="left" vertical="top"/>
    </xf>
    <xf numFmtId="0" fontId="52" fillId="4" borderId="2" xfId="0" applyFont="1" applyFill="1" applyBorder="1" applyAlignment="1">
      <alignment horizontal="center" vertical="center"/>
    </xf>
    <xf numFmtId="0" fontId="52" fillId="4" borderId="3" xfId="0" applyFont="1" applyFill="1" applyBorder="1" applyAlignment="1">
      <alignment horizontal="center" vertical="center"/>
    </xf>
    <xf numFmtId="0" fontId="52" fillId="4" borderId="4" xfId="0" applyFont="1" applyFill="1" applyBorder="1" applyAlignment="1">
      <alignment horizontal="center" vertical="center"/>
    </xf>
    <xf numFmtId="0" fontId="52" fillId="3" borderId="2" xfId="0" applyFont="1" applyFill="1" applyBorder="1" applyAlignment="1">
      <alignment horizontal="left" vertical="center" wrapText="1"/>
    </xf>
    <xf numFmtId="0" fontId="52" fillId="3" borderId="3" xfId="0" applyFont="1" applyFill="1" applyBorder="1" applyAlignment="1">
      <alignment horizontal="left" vertical="center" wrapText="1"/>
    </xf>
    <xf numFmtId="0" fontId="52" fillId="3" borderId="4" xfId="0" applyFont="1" applyFill="1" applyBorder="1" applyAlignment="1">
      <alignment horizontal="left" vertical="center" wrapText="1"/>
    </xf>
    <xf numFmtId="9" fontId="23" fillId="3" borderId="2" xfId="0" applyNumberFormat="1" applyFont="1" applyFill="1" applyBorder="1" applyAlignment="1">
      <alignment horizontal="center" vertical="center"/>
    </xf>
    <xf numFmtId="0" fontId="23" fillId="3" borderId="2" xfId="0" applyFont="1" applyFill="1" applyBorder="1" applyAlignment="1">
      <alignment horizontal="left" vertical="center" wrapText="1"/>
    </xf>
    <xf numFmtId="0" fontId="23" fillId="3" borderId="3" xfId="0" applyFont="1" applyFill="1" applyBorder="1" applyAlignment="1">
      <alignment horizontal="left" vertical="center" wrapText="1"/>
    </xf>
    <xf numFmtId="0" fontId="23" fillId="3" borderId="4" xfId="0" applyFont="1" applyFill="1" applyBorder="1" applyAlignment="1">
      <alignment horizontal="left" vertical="center" wrapText="1"/>
    </xf>
    <xf numFmtId="0" fontId="56" fillId="3" borderId="2" xfId="0" applyFont="1" applyFill="1" applyBorder="1" applyAlignment="1">
      <alignment horizontal="left" vertical="center" wrapText="1"/>
    </xf>
    <xf numFmtId="0" fontId="56" fillId="3" borderId="3" xfId="0" applyFont="1" applyFill="1" applyBorder="1" applyAlignment="1">
      <alignment horizontal="left" vertical="center" wrapText="1"/>
    </xf>
    <xf numFmtId="0" fontId="56" fillId="3" borderId="4" xfId="0" applyFont="1" applyFill="1" applyBorder="1" applyAlignment="1">
      <alignment horizontal="left" vertical="center" wrapText="1"/>
    </xf>
    <xf numFmtId="9" fontId="9" fillId="4" borderId="2" xfId="26" applyNumberFormat="1" applyFont="1" applyFill="1" applyBorder="1" applyAlignment="1">
      <alignment horizontal="center" vertical="center"/>
    </xf>
    <xf numFmtId="9" fontId="9" fillId="4" borderId="3" xfId="26" applyNumberFormat="1" applyFont="1" applyFill="1" applyBorder="1" applyAlignment="1">
      <alignment horizontal="center" vertical="center"/>
    </xf>
    <xf numFmtId="9" fontId="9" fillId="4" borderId="4" xfId="26" applyNumberFormat="1" applyFont="1" applyFill="1" applyBorder="1" applyAlignment="1">
      <alignment horizontal="center" vertical="center"/>
    </xf>
    <xf numFmtId="49" fontId="17" fillId="4" borderId="2" xfId="26" applyNumberFormat="1" applyFont="1" applyFill="1" applyBorder="1" applyAlignment="1">
      <alignment horizontal="center" vertical="center" wrapText="1"/>
    </xf>
    <xf numFmtId="49" fontId="14" fillId="4" borderId="3" xfId="26" applyNumberFormat="1" applyFont="1" applyFill="1" applyBorder="1" applyAlignment="1">
      <alignment horizontal="center" vertical="center" wrapText="1"/>
    </xf>
    <xf numFmtId="49" fontId="14" fillId="4" borderId="4" xfId="26" applyNumberFormat="1" applyFont="1" applyFill="1" applyBorder="1" applyAlignment="1">
      <alignment horizontal="center" vertical="center" wrapText="1"/>
    </xf>
    <xf numFmtId="0" fontId="7" fillId="4" borderId="2" xfId="26" applyFont="1" applyFill="1" applyBorder="1" applyAlignment="1">
      <alignment horizontal="center" vertical="center" wrapText="1"/>
    </xf>
    <xf numFmtId="49" fontId="35" fillId="4" borderId="2" xfId="26" applyNumberFormat="1" applyFont="1" applyFill="1" applyBorder="1" applyAlignment="1">
      <alignment horizontal="center" vertical="center" wrapText="1"/>
    </xf>
    <xf numFmtId="49" fontId="35" fillId="4" borderId="3" xfId="26" applyNumberFormat="1" applyFont="1" applyFill="1" applyBorder="1" applyAlignment="1">
      <alignment horizontal="center" vertical="center" wrapText="1"/>
    </xf>
    <xf numFmtId="49" fontId="35" fillId="4" borderId="4" xfId="26" applyNumberFormat="1" applyFont="1" applyFill="1" applyBorder="1" applyAlignment="1">
      <alignment horizontal="center" vertical="center" wrapText="1"/>
    </xf>
    <xf numFmtId="49" fontId="6" fillId="4" borderId="2" xfId="26" applyNumberFormat="1" applyFont="1" applyFill="1" applyBorder="1" applyAlignment="1">
      <alignment horizontal="center" vertical="center" wrapText="1"/>
    </xf>
    <xf numFmtId="49" fontId="6" fillId="4" borderId="3" xfId="26" applyNumberFormat="1" applyFont="1" applyFill="1" applyBorder="1" applyAlignment="1">
      <alignment horizontal="center" vertical="center" wrapText="1"/>
    </xf>
    <xf numFmtId="49" fontId="6" fillId="4" borderId="4" xfId="26" applyNumberFormat="1" applyFont="1" applyFill="1" applyBorder="1" applyAlignment="1">
      <alignment horizontal="center" vertical="center" wrapText="1"/>
    </xf>
    <xf numFmtId="49" fontId="29" fillId="4" borderId="2" xfId="26" applyNumberFormat="1" applyFont="1" applyFill="1" applyBorder="1" applyAlignment="1">
      <alignment horizontal="center" vertical="center" wrapText="1"/>
    </xf>
    <xf numFmtId="49" fontId="29" fillId="4" borderId="3" xfId="26" applyNumberFormat="1" applyFont="1" applyFill="1" applyBorder="1" applyAlignment="1">
      <alignment horizontal="center" vertical="center" wrapText="1"/>
    </xf>
    <xf numFmtId="49" fontId="29" fillId="4" borderId="4" xfId="26" applyNumberFormat="1" applyFont="1" applyFill="1" applyBorder="1" applyAlignment="1">
      <alignment horizontal="center" vertical="center" wrapText="1"/>
    </xf>
    <xf numFmtId="0" fontId="133" fillId="3" borderId="5" xfId="6" applyFont="1" applyFill="1" applyBorder="1" applyAlignment="1">
      <alignment horizontal="center" vertical="center" wrapText="1"/>
    </xf>
    <xf numFmtId="0" fontId="133" fillId="3" borderId="7" xfId="6" applyFont="1" applyFill="1" applyBorder="1" applyAlignment="1">
      <alignment horizontal="center" vertical="center" wrapText="1"/>
    </xf>
    <xf numFmtId="9" fontId="133" fillId="4" borderId="2" xfId="6" applyNumberFormat="1" applyFont="1" applyFill="1" applyBorder="1" applyAlignment="1">
      <alignment horizontal="center" vertical="center"/>
    </xf>
    <xf numFmtId="9" fontId="133" fillId="4" borderId="3" xfId="6" applyNumberFormat="1" applyFont="1" applyFill="1" applyBorder="1" applyAlignment="1">
      <alignment horizontal="center" vertical="center"/>
    </xf>
    <xf numFmtId="9" fontId="133" fillId="4" borderId="4" xfId="6" applyNumberFormat="1" applyFont="1" applyFill="1" applyBorder="1" applyAlignment="1">
      <alignment horizontal="center" vertical="center"/>
    </xf>
    <xf numFmtId="0" fontId="133" fillId="3" borderId="2" xfId="6" applyFont="1" applyFill="1" applyBorder="1" applyAlignment="1">
      <alignment horizontal="center" vertical="center" wrapText="1"/>
    </xf>
    <xf numFmtId="0" fontId="133" fillId="3" borderId="3" xfId="6" applyFont="1" applyFill="1" applyBorder="1" applyAlignment="1">
      <alignment horizontal="center" vertical="center" wrapText="1"/>
    </xf>
    <xf numFmtId="0" fontId="133" fillId="3" borderId="4" xfId="6" applyFont="1" applyFill="1" applyBorder="1" applyAlignment="1">
      <alignment horizontal="center" vertical="center" wrapText="1"/>
    </xf>
    <xf numFmtId="0" fontId="133" fillId="3" borderId="2" xfId="6" applyFont="1" applyFill="1" applyBorder="1" applyAlignment="1">
      <alignment horizontal="center" vertical="center"/>
    </xf>
    <xf numFmtId="0" fontId="133" fillId="3" borderId="3" xfId="6" applyFont="1" applyFill="1" applyBorder="1" applyAlignment="1">
      <alignment horizontal="center" vertical="center"/>
    </xf>
    <xf numFmtId="0" fontId="133" fillId="3" borderId="4" xfId="6" applyFont="1" applyFill="1" applyBorder="1" applyAlignment="1">
      <alignment horizontal="center" vertical="center"/>
    </xf>
    <xf numFmtId="0" fontId="132" fillId="4" borderId="2" xfId="6" applyFont="1" applyFill="1" applyBorder="1" applyAlignment="1">
      <alignment horizontal="center" vertical="center" wrapText="1"/>
    </xf>
    <xf numFmtId="0" fontId="132" fillId="4" borderId="3" xfId="6" applyFont="1" applyFill="1" applyBorder="1" applyAlignment="1">
      <alignment horizontal="center" vertical="center" wrapText="1"/>
    </xf>
    <xf numFmtId="0" fontId="132" fillId="4" borderId="4" xfId="6" applyFont="1" applyFill="1" applyBorder="1" applyAlignment="1">
      <alignment horizontal="center" vertical="center" wrapText="1"/>
    </xf>
    <xf numFmtId="0" fontId="135" fillId="4" borderId="2" xfId="6" applyFont="1" applyFill="1" applyBorder="1" applyAlignment="1">
      <alignment horizontal="center" vertical="center" wrapText="1"/>
    </xf>
    <xf numFmtId="0" fontId="135" fillId="4" borderId="3" xfId="6" applyFont="1" applyFill="1" applyBorder="1" applyAlignment="1">
      <alignment horizontal="center" vertical="center" wrapText="1"/>
    </xf>
    <xf numFmtId="0" fontId="135" fillId="4" borderId="4" xfId="6" applyFont="1" applyFill="1" applyBorder="1" applyAlignment="1">
      <alignment horizontal="center" vertical="center" wrapText="1"/>
    </xf>
    <xf numFmtId="9" fontId="133" fillId="4" borderId="15" xfId="6" applyNumberFormat="1" applyFont="1" applyFill="1" applyBorder="1" applyAlignment="1">
      <alignment horizontal="center" vertical="center"/>
    </xf>
    <xf numFmtId="0" fontId="132" fillId="3" borderId="2" xfId="6" applyFont="1" applyFill="1" applyBorder="1" applyAlignment="1">
      <alignment horizontal="center" vertical="center"/>
    </xf>
    <xf numFmtId="0" fontId="132" fillId="4" borderId="2" xfId="6" applyFont="1" applyFill="1" applyBorder="1" applyAlignment="1">
      <alignment horizontal="center" vertical="center"/>
    </xf>
    <xf numFmtId="0" fontId="132" fillId="4" borderId="3" xfId="6" applyFont="1" applyFill="1" applyBorder="1" applyAlignment="1">
      <alignment horizontal="center" vertical="center"/>
    </xf>
    <xf numFmtId="0" fontId="132" fillId="4" borderId="4" xfId="6" applyFont="1" applyFill="1" applyBorder="1" applyAlignment="1">
      <alignment horizontal="center" vertical="center"/>
    </xf>
    <xf numFmtId="0" fontId="133" fillId="3" borderId="15" xfId="6" applyFont="1" applyFill="1" applyBorder="1" applyAlignment="1">
      <alignment horizontal="center" vertical="center" wrapText="1"/>
    </xf>
    <xf numFmtId="0" fontId="132" fillId="3" borderId="38" xfId="6" applyFont="1" applyFill="1" applyBorder="1" applyAlignment="1">
      <alignment horizontal="center" vertical="center"/>
    </xf>
    <xf numFmtId="0" fontId="132" fillId="3" borderId="4" xfId="6" applyFont="1" applyFill="1" applyBorder="1" applyAlignment="1">
      <alignment horizontal="center" vertical="center"/>
    </xf>
    <xf numFmtId="9" fontId="132" fillId="4" borderId="2" xfId="6" applyNumberFormat="1" applyFont="1" applyFill="1" applyBorder="1" applyAlignment="1">
      <alignment horizontal="center" vertical="center"/>
    </xf>
    <xf numFmtId="9" fontId="132" fillId="4" borderId="11" xfId="6" applyNumberFormat="1" applyFont="1" applyFill="1" applyBorder="1" applyAlignment="1">
      <alignment horizontal="center" vertical="center"/>
    </xf>
    <xf numFmtId="9" fontId="132" fillId="4" borderId="3" xfId="6" applyNumberFormat="1" applyFont="1" applyFill="1" applyBorder="1" applyAlignment="1">
      <alignment horizontal="center" vertical="center"/>
    </xf>
    <xf numFmtId="9" fontId="132" fillId="4" borderId="4" xfId="6" applyNumberFormat="1" applyFont="1" applyFill="1" applyBorder="1" applyAlignment="1">
      <alignment horizontal="center" vertical="center"/>
    </xf>
    <xf numFmtId="9" fontId="104" fillId="4" borderId="3" xfId="6" applyNumberFormat="1" applyFont="1" applyFill="1" applyBorder="1" applyAlignment="1">
      <alignment horizontal="center" vertical="center"/>
    </xf>
    <xf numFmtId="9" fontId="104" fillId="4" borderId="4" xfId="6" applyNumberFormat="1" applyFont="1" applyFill="1" applyBorder="1" applyAlignment="1">
      <alignment horizontal="center" vertical="center"/>
    </xf>
    <xf numFmtId="0" fontId="133" fillId="4" borderId="2" xfId="6" applyFont="1" applyFill="1" applyBorder="1" applyAlignment="1">
      <alignment horizontal="center" vertical="center"/>
    </xf>
    <xf numFmtId="0" fontId="133" fillId="4" borderId="3" xfId="6" applyFont="1" applyFill="1" applyBorder="1" applyAlignment="1">
      <alignment horizontal="center" vertical="center"/>
    </xf>
    <xf numFmtId="0" fontId="133" fillId="4" borderId="4" xfId="6" applyFont="1" applyFill="1" applyBorder="1" applyAlignment="1">
      <alignment horizontal="center" vertical="center"/>
    </xf>
    <xf numFmtId="0" fontId="133" fillId="3" borderId="2" xfId="6" applyFont="1" applyFill="1" applyBorder="1" applyAlignment="1">
      <alignment horizontal="left" vertical="center" wrapText="1"/>
    </xf>
    <xf numFmtId="0" fontId="133" fillId="3" borderId="3" xfId="6" applyFont="1" applyFill="1" applyBorder="1" applyAlignment="1">
      <alignment horizontal="left" vertical="center" wrapText="1"/>
    </xf>
    <xf numFmtId="0" fontId="133" fillId="3" borderId="4" xfId="6" applyFont="1" applyFill="1" applyBorder="1" applyAlignment="1">
      <alignment horizontal="left" vertical="center" wrapText="1"/>
    </xf>
    <xf numFmtId="0" fontId="133" fillId="4" borderId="2" xfId="6" applyFont="1" applyFill="1" applyBorder="1" applyAlignment="1">
      <alignment horizontal="center" vertical="center" wrapText="1"/>
    </xf>
    <xf numFmtId="0" fontId="133" fillId="0" borderId="2" xfId="6" applyFont="1" applyBorder="1" applyAlignment="1">
      <alignment horizontal="center" vertical="center" wrapText="1"/>
    </xf>
    <xf numFmtId="0" fontId="133" fillId="0" borderId="3" xfId="6" applyFont="1" applyBorder="1" applyAlignment="1">
      <alignment horizontal="center" vertical="center" wrapText="1"/>
    </xf>
    <xf numFmtId="0" fontId="133" fillId="0" borderId="4" xfId="6" applyFont="1" applyBorder="1" applyAlignment="1">
      <alignment horizontal="center" vertical="center" wrapText="1"/>
    </xf>
    <xf numFmtId="0" fontId="133" fillId="4" borderId="3" xfId="6" applyFont="1" applyFill="1" applyBorder="1" applyAlignment="1">
      <alignment horizontal="center" vertical="center" wrapText="1"/>
    </xf>
    <xf numFmtId="0" fontId="133" fillId="4" borderId="4" xfId="6" applyFont="1" applyFill="1" applyBorder="1" applyAlignment="1">
      <alignment horizontal="center" vertical="center" wrapText="1"/>
    </xf>
    <xf numFmtId="0" fontId="175" fillId="2" borderId="0" xfId="6" applyFont="1" applyFill="1" applyAlignment="1">
      <alignment horizontal="center"/>
    </xf>
    <xf numFmtId="0" fontId="133" fillId="3" borderId="1" xfId="6" applyFont="1" applyFill="1" applyBorder="1" applyAlignment="1">
      <alignment horizontal="center" vertical="center"/>
    </xf>
    <xf numFmtId="49" fontId="133" fillId="3" borderId="2" xfId="6" applyNumberFormat="1" applyFont="1" applyFill="1" applyBorder="1" applyAlignment="1">
      <alignment horizontal="center" vertical="center"/>
    </xf>
    <xf numFmtId="49" fontId="133" fillId="3" borderId="3" xfId="6" applyNumberFormat="1" applyFont="1" applyFill="1" applyBorder="1" applyAlignment="1">
      <alignment horizontal="center" vertical="center"/>
    </xf>
    <xf numFmtId="49" fontId="133" fillId="3" borderId="4" xfId="6" applyNumberFormat="1" applyFont="1" applyFill="1" applyBorder="1" applyAlignment="1">
      <alignment horizontal="center" vertical="center"/>
    </xf>
    <xf numFmtId="0" fontId="132" fillId="0" borderId="2" xfId="6" applyFont="1" applyBorder="1" applyAlignment="1">
      <alignment horizontal="center"/>
    </xf>
    <xf numFmtId="0" fontId="132" fillId="0" borderId="3" xfId="6" applyFont="1" applyBorder="1" applyAlignment="1">
      <alignment horizontal="center"/>
    </xf>
    <xf numFmtId="0" fontId="132" fillId="0" borderId="4" xfId="6" applyFont="1" applyBorder="1" applyAlignment="1">
      <alignment horizontal="center"/>
    </xf>
    <xf numFmtId="0" fontId="7" fillId="3" borderId="5" xfId="28" applyFont="1" applyFill="1" applyBorder="1" applyAlignment="1">
      <alignment horizontal="center" vertical="center" wrapText="1"/>
    </xf>
    <xf numFmtId="0" fontId="7" fillId="3" borderId="7" xfId="28" applyFont="1" applyFill="1" applyBorder="1" applyAlignment="1">
      <alignment horizontal="center" vertical="center" wrapText="1"/>
    </xf>
    <xf numFmtId="0" fontId="9" fillId="4" borderId="2" xfId="28" applyFont="1" applyFill="1" applyBorder="1" applyAlignment="1">
      <alignment horizontal="center" vertical="center" wrapText="1"/>
    </xf>
    <xf numFmtId="0" fontId="9" fillId="4" borderId="3" xfId="28" applyFont="1" applyFill="1" applyBorder="1" applyAlignment="1">
      <alignment horizontal="center" vertical="center" wrapText="1"/>
    </xf>
    <xf numFmtId="0" fontId="9" fillId="4" borderId="4" xfId="28" applyFont="1" applyFill="1" applyBorder="1" applyAlignment="1">
      <alignment horizontal="center" vertical="center" wrapText="1"/>
    </xf>
    <xf numFmtId="0" fontId="17" fillId="0" borderId="49" xfId="28" applyFont="1" applyBorder="1" applyAlignment="1">
      <alignment horizontal="center" vertical="center" wrapText="1"/>
    </xf>
    <xf numFmtId="0" fontId="17" fillId="0" borderId="50" xfId="28" applyFont="1" applyBorder="1" applyAlignment="1">
      <alignment horizontal="center" vertical="center" wrapText="1"/>
    </xf>
    <xf numFmtId="0" fontId="17" fillId="0" borderId="51" xfId="28" applyFont="1" applyBorder="1" applyAlignment="1">
      <alignment horizontal="center" vertical="center" wrapText="1"/>
    </xf>
    <xf numFmtId="0" fontId="77" fillId="2" borderId="33" xfId="28" applyFont="1" applyFill="1" applyBorder="1" applyAlignment="1">
      <alignment horizontal="left" vertical="top" wrapText="1"/>
    </xf>
    <xf numFmtId="0" fontId="78" fillId="2" borderId="30" xfId="28" applyFont="1" applyFill="1" applyBorder="1" applyAlignment="1">
      <alignment horizontal="left" vertical="top" wrapText="1"/>
    </xf>
    <xf numFmtId="0" fontId="78" fillId="2" borderId="31" xfId="28" applyFont="1" applyFill="1" applyBorder="1" applyAlignment="1">
      <alignment horizontal="left" vertical="top" wrapText="1"/>
    </xf>
    <xf numFmtId="0" fontId="7" fillId="3" borderId="2" xfId="28" applyFont="1" applyFill="1" applyBorder="1" applyAlignment="1">
      <alignment horizontal="center" vertical="center"/>
    </xf>
    <xf numFmtId="0" fontId="7" fillId="3" borderId="3" xfId="28" applyFont="1" applyFill="1" applyBorder="1" applyAlignment="1">
      <alignment horizontal="center" vertical="center"/>
    </xf>
    <xf numFmtId="0" fontId="7" fillId="3" borderId="4" xfId="28" applyFont="1" applyFill="1" applyBorder="1" applyAlignment="1">
      <alignment horizontal="center" vertical="center"/>
    </xf>
    <xf numFmtId="0" fontId="7" fillId="3" borderId="2" xfId="28" applyFont="1" applyFill="1" applyBorder="1" applyAlignment="1">
      <alignment horizontal="center" vertical="center" wrapText="1"/>
    </xf>
    <xf numFmtId="0" fontId="7" fillId="3" borderId="3" xfId="28" applyFont="1" applyFill="1" applyBorder="1" applyAlignment="1">
      <alignment horizontal="center" vertical="center" wrapText="1"/>
    </xf>
    <xf numFmtId="0" fontId="7" fillId="3" borderId="4" xfId="28" applyFont="1" applyFill="1" applyBorder="1" applyAlignment="1">
      <alignment horizontal="center" vertical="center" wrapText="1"/>
    </xf>
    <xf numFmtId="9" fontId="7" fillId="4" borderId="2" xfId="28" applyNumberFormat="1" applyFont="1" applyFill="1" applyBorder="1" applyAlignment="1">
      <alignment horizontal="center" vertical="center"/>
    </xf>
    <xf numFmtId="9" fontId="7" fillId="4" borderId="3" xfId="28" applyNumberFormat="1" applyFont="1" applyFill="1" applyBorder="1" applyAlignment="1">
      <alignment horizontal="center" vertical="center"/>
    </xf>
    <xf numFmtId="9" fontId="7" fillId="4" borderId="4" xfId="28" applyNumberFormat="1" applyFont="1" applyFill="1" applyBorder="1" applyAlignment="1">
      <alignment horizontal="center" vertical="center"/>
    </xf>
    <xf numFmtId="0" fontId="4" fillId="4" borderId="2" xfId="28" applyFont="1" applyFill="1" applyBorder="1" applyAlignment="1">
      <alignment horizontal="center" vertical="center"/>
    </xf>
    <xf numFmtId="0" fontId="4" fillId="4" borderId="3" xfId="28" applyFont="1" applyFill="1" applyBorder="1" applyAlignment="1">
      <alignment horizontal="center" vertical="center"/>
    </xf>
    <xf numFmtId="0" fontId="4" fillId="4" borderId="4" xfId="28" applyFont="1" applyFill="1" applyBorder="1" applyAlignment="1">
      <alignment horizontal="center" vertical="center"/>
    </xf>
    <xf numFmtId="0" fontId="10" fillId="4" borderId="2" xfId="28" applyFont="1" applyFill="1" applyBorder="1" applyAlignment="1">
      <alignment horizontal="center" vertical="center" wrapText="1"/>
    </xf>
    <xf numFmtId="0" fontId="10" fillId="4" borderId="3" xfId="28" applyFont="1" applyFill="1" applyBorder="1" applyAlignment="1">
      <alignment horizontal="center" vertical="center" wrapText="1"/>
    </xf>
    <xf numFmtId="0" fontId="10" fillId="4" borderId="4" xfId="28" applyFont="1" applyFill="1" applyBorder="1" applyAlignment="1">
      <alignment horizontal="center" vertical="center" wrapText="1"/>
    </xf>
    <xf numFmtId="9" fontId="7" fillId="4" borderId="15" xfId="28" applyNumberFormat="1" applyFont="1" applyFill="1" applyBorder="1" applyAlignment="1">
      <alignment horizontal="center" vertical="center"/>
    </xf>
    <xf numFmtId="0" fontId="9" fillId="3" borderId="2" xfId="28" applyFont="1" applyFill="1" applyBorder="1" applyAlignment="1">
      <alignment horizontal="center" vertical="center"/>
    </xf>
    <xf numFmtId="9" fontId="7" fillId="3" borderId="2" xfId="28" applyNumberFormat="1" applyFont="1" applyFill="1" applyBorder="1" applyAlignment="1">
      <alignment horizontal="center" vertical="center"/>
    </xf>
    <xf numFmtId="9" fontId="7" fillId="3" borderId="4" xfId="28" applyNumberFormat="1" applyFont="1" applyFill="1" applyBorder="1" applyAlignment="1">
      <alignment horizontal="center" vertical="center"/>
    </xf>
    <xf numFmtId="9" fontId="9" fillId="4" borderId="2" xfId="28" applyNumberFormat="1" applyFont="1" applyFill="1" applyBorder="1" applyAlignment="1">
      <alignment horizontal="center" vertical="center"/>
    </xf>
    <xf numFmtId="9" fontId="9" fillId="4" borderId="3" xfId="28" applyNumberFormat="1" applyFont="1" applyFill="1" applyBorder="1" applyAlignment="1">
      <alignment horizontal="center" vertical="center"/>
    </xf>
    <xf numFmtId="9" fontId="9" fillId="4" borderId="4" xfId="28" applyNumberFormat="1" applyFont="1" applyFill="1" applyBorder="1" applyAlignment="1">
      <alignment horizontal="center" vertical="center"/>
    </xf>
    <xf numFmtId="0" fontId="7" fillId="4" borderId="2" xfId="28" applyFont="1" applyFill="1" applyBorder="1" applyAlignment="1">
      <alignment horizontal="center" vertical="center"/>
    </xf>
    <xf numFmtId="0" fontId="7" fillId="4" borderId="3" xfId="28" applyFont="1" applyFill="1" applyBorder="1" applyAlignment="1">
      <alignment horizontal="center" vertical="center"/>
    </xf>
    <xf numFmtId="0" fontId="7" fillId="4" borderId="4" xfId="28" applyFont="1" applyFill="1" applyBorder="1" applyAlignment="1">
      <alignment horizontal="center" vertical="center"/>
    </xf>
    <xf numFmtId="0" fontId="9" fillId="4" borderId="2" xfId="28" applyFont="1" applyFill="1" applyBorder="1" applyAlignment="1">
      <alignment horizontal="center" vertical="center"/>
    </xf>
    <xf numFmtId="0" fontId="9" fillId="4" borderId="3" xfId="28" applyFont="1" applyFill="1" applyBorder="1" applyAlignment="1">
      <alignment horizontal="center" vertical="center"/>
    </xf>
    <xf numFmtId="0" fontId="9" fillId="4" borderId="4" xfId="28" applyFont="1" applyFill="1" applyBorder="1" applyAlignment="1">
      <alignment horizontal="center" vertical="center"/>
    </xf>
    <xf numFmtId="0" fontId="7" fillId="4" borderId="2" xfId="28" applyFont="1" applyFill="1" applyBorder="1" applyAlignment="1">
      <alignment horizontal="center" vertical="center" wrapText="1"/>
    </xf>
    <xf numFmtId="0" fontId="7" fillId="4" borderId="3" xfId="28" applyFont="1" applyFill="1" applyBorder="1" applyAlignment="1">
      <alignment horizontal="center" vertical="center" wrapText="1"/>
    </xf>
    <xf numFmtId="0" fontId="7" fillId="4" borderId="4" xfId="28" applyFont="1" applyFill="1" applyBorder="1" applyAlignment="1">
      <alignment horizontal="center" vertical="center" wrapText="1"/>
    </xf>
    <xf numFmtId="0" fontId="29" fillId="3" borderId="2" xfId="28" applyFont="1" applyFill="1" applyBorder="1" applyAlignment="1">
      <alignment horizontal="center" vertical="center" wrapText="1"/>
    </xf>
    <xf numFmtId="0" fontId="29" fillId="3" borderId="3" xfId="28" applyFont="1" applyFill="1" applyBorder="1" applyAlignment="1">
      <alignment horizontal="center" vertical="center" wrapText="1"/>
    </xf>
    <xf numFmtId="0" fontId="29" fillId="3" borderId="4" xfId="28" applyFont="1" applyFill="1" applyBorder="1" applyAlignment="1">
      <alignment horizontal="center" vertical="center" wrapText="1"/>
    </xf>
    <xf numFmtId="0" fontId="6" fillId="4" borderId="2" xfId="28" applyFont="1" applyFill="1" applyBorder="1" applyAlignment="1">
      <alignment horizontal="center" vertical="center" wrapText="1"/>
    </xf>
    <xf numFmtId="0" fontId="6" fillId="4" borderId="3" xfId="28" applyFont="1" applyFill="1" applyBorder="1" applyAlignment="1">
      <alignment horizontal="center" vertical="center" wrapText="1"/>
    </xf>
    <xf numFmtId="0" fontId="6" fillId="4" borderId="4" xfId="28" applyFont="1" applyFill="1" applyBorder="1" applyAlignment="1">
      <alignment horizontal="center" vertical="center" wrapText="1"/>
    </xf>
    <xf numFmtId="0" fontId="1" fillId="0" borderId="0" xfId="28" applyAlignment="1">
      <alignment horizontal="center"/>
    </xf>
    <xf numFmtId="0" fontId="2" fillId="0" borderId="0" xfId="28" applyFont="1" applyAlignment="1">
      <alignment horizontal="center" wrapText="1"/>
    </xf>
    <xf numFmtId="0" fontId="3" fillId="2" borderId="0" xfId="28" applyFont="1" applyFill="1" applyAlignment="1">
      <alignment horizontal="center"/>
    </xf>
    <xf numFmtId="49" fontId="5" fillId="3" borderId="2" xfId="28" applyNumberFormat="1" applyFont="1" applyFill="1" applyBorder="1" applyAlignment="1">
      <alignment horizontal="center" vertical="center"/>
    </xf>
    <xf numFmtId="49" fontId="5" fillId="3" borderId="3" xfId="28" applyNumberFormat="1" applyFont="1" applyFill="1" applyBorder="1" applyAlignment="1">
      <alignment horizontal="center" vertical="center"/>
    </xf>
    <xf numFmtId="49" fontId="5" fillId="3" borderId="4" xfId="28" applyNumberFormat="1" applyFont="1" applyFill="1" applyBorder="1" applyAlignment="1">
      <alignment horizontal="center" vertical="center"/>
    </xf>
    <xf numFmtId="0" fontId="5" fillId="3" borderId="2" xfId="28" applyFont="1" applyFill="1" applyBorder="1" applyAlignment="1">
      <alignment horizontal="center" vertical="center" wrapText="1"/>
    </xf>
    <xf numFmtId="0" fontId="5" fillId="3" borderId="3" xfId="28" applyFont="1" applyFill="1" applyBorder="1" applyAlignment="1">
      <alignment horizontal="center" vertical="center" wrapText="1"/>
    </xf>
    <xf numFmtId="0" fontId="5" fillId="3" borderId="4" xfId="28" applyFont="1" applyFill="1" applyBorder="1" applyAlignment="1">
      <alignment horizontal="center" vertical="center" wrapText="1"/>
    </xf>
    <xf numFmtId="0" fontId="4" fillId="0" borderId="2" xfId="28" applyFont="1" applyBorder="1" applyAlignment="1">
      <alignment horizontal="center"/>
    </xf>
    <xf numFmtId="0" fontId="4" fillId="0" borderId="3" xfId="28" applyFont="1" applyBorder="1" applyAlignment="1">
      <alignment horizontal="center"/>
    </xf>
    <xf numFmtId="0" fontId="4" fillId="0" borderId="4" xfId="28" applyFont="1" applyBorder="1" applyAlignment="1">
      <alignment horizontal="center"/>
    </xf>
    <xf numFmtId="0" fontId="6" fillId="0" borderId="10" xfId="28" applyFont="1" applyBorder="1" applyAlignment="1">
      <alignment horizontal="center" vertical="center" wrapText="1"/>
    </xf>
    <xf numFmtId="0" fontId="6" fillId="0" borderId="11" xfId="28" applyFont="1" applyBorder="1" applyAlignment="1">
      <alignment horizontal="center" vertical="center" wrapText="1"/>
    </xf>
    <xf numFmtId="0" fontId="6" fillId="0" borderId="12" xfId="28" applyFont="1" applyBorder="1" applyAlignment="1">
      <alignment horizontal="center" vertical="center" wrapText="1"/>
    </xf>
    <xf numFmtId="0" fontId="6" fillId="0" borderId="13" xfId="28" applyFont="1" applyBorder="1" applyAlignment="1">
      <alignment horizontal="center" vertical="center" wrapText="1"/>
    </xf>
    <xf numFmtId="0" fontId="6" fillId="0" borderId="0" xfId="28" applyFont="1" applyBorder="1" applyAlignment="1">
      <alignment horizontal="center" vertical="center" wrapText="1"/>
    </xf>
    <xf numFmtId="0" fontId="6" fillId="0" borderId="6" xfId="28" applyFont="1" applyBorder="1" applyAlignment="1">
      <alignment horizontal="center" vertical="center" wrapText="1"/>
    </xf>
    <xf numFmtId="0" fontId="9" fillId="3" borderId="2" xfId="26" applyFont="1" applyFill="1" applyBorder="1" applyAlignment="1">
      <alignment horizontal="center" vertical="center"/>
    </xf>
    <xf numFmtId="0" fontId="10" fillId="4" borderId="2" xfId="26" applyFont="1" applyFill="1" applyBorder="1" applyAlignment="1">
      <alignment horizontal="center" vertical="center" wrapText="1"/>
    </xf>
    <xf numFmtId="0" fontId="10" fillId="4" borderId="3" xfId="26" applyFont="1" applyFill="1" applyBorder="1" applyAlignment="1">
      <alignment horizontal="center" vertical="center" wrapText="1"/>
    </xf>
    <xf numFmtId="0" fontId="10" fillId="4" borderId="4" xfId="26" applyFont="1" applyFill="1" applyBorder="1" applyAlignment="1">
      <alignment horizontal="center" vertical="center" wrapText="1"/>
    </xf>
    <xf numFmtId="9" fontId="7" fillId="14" borderId="2" xfId="26" applyNumberFormat="1" applyFont="1" applyFill="1" applyBorder="1" applyAlignment="1">
      <alignment horizontal="center" vertical="center"/>
    </xf>
    <xf numFmtId="9" fontId="7" fillId="14" borderId="3" xfId="26" applyNumberFormat="1" applyFont="1" applyFill="1" applyBorder="1" applyAlignment="1">
      <alignment horizontal="center" vertical="center"/>
    </xf>
    <xf numFmtId="9" fontId="7" fillId="14" borderId="4" xfId="26" applyNumberFormat="1" applyFont="1" applyFill="1" applyBorder="1" applyAlignment="1">
      <alignment horizontal="center" vertical="center"/>
    </xf>
    <xf numFmtId="9" fontId="7" fillId="3" borderId="3" xfId="26" applyNumberFormat="1" applyFont="1" applyFill="1" applyBorder="1" applyAlignment="1">
      <alignment horizontal="center" vertical="center"/>
    </xf>
    <xf numFmtId="9" fontId="7" fillId="3" borderId="4" xfId="26" applyNumberFormat="1" applyFont="1" applyFill="1" applyBorder="1" applyAlignment="1">
      <alignment horizontal="center" vertical="center"/>
    </xf>
    <xf numFmtId="0" fontId="125" fillId="3" borderId="2" xfId="26" applyFont="1" applyFill="1" applyBorder="1" applyAlignment="1">
      <alignment horizontal="center" vertical="center" wrapText="1"/>
    </xf>
    <xf numFmtId="0" fontId="125" fillId="3" borderId="3" xfId="26" applyFont="1" applyFill="1" applyBorder="1" applyAlignment="1">
      <alignment horizontal="center" vertical="center" wrapText="1"/>
    </xf>
    <xf numFmtId="0" fontId="125" fillId="3" borderId="4" xfId="26" applyFont="1" applyFill="1" applyBorder="1" applyAlignment="1">
      <alignment horizontal="center" vertical="center" wrapText="1"/>
    </xf>
    <xf numFmtId="0" fontId="6" fillId="3" borderId="2" xfId="26" applyFont="1" applyFill="1" applyBorder="1" applyAlignment="1">
      <alignment horizontal="center" vertical="center" wrapText="1"/>
    </xf>
    <xf numFmtId="0" fontId="6" fillId="3" borderId="3" xfId="26" applyFont="1" applyFill="1" applyBorder="1" applyAlignment="1">
      <alignment horizontal="center" vertical="center" wrapText="1"/>
    </xf>
    <xf numFmtId="0" fontId="6" fillId="3" borderId="4" xfId="26" applyFont="1" applyFill="1" applyBorder="1" applyAlignment="1">
      <alignment horizontal="center" vertical="center" wrapText="1"/>
    </xf>
    <xf numFmtId="0" fontId="6" fillId="4" borderId="2" xfId="26" applyFont="1" applyFill="1" applyBorder="1" applyAlignment="1">
      <alignment horizontal="center" vertical="center" wrapText="1"/>
    </xf>
    <xf numFmtId="0" fontId="6" fillId="4" borderId="3" xfId="26" applyFont="1" applyFill="1" applyBorder="1" applyAlignment="1">
      <alignment horizontal="center" vertical="center" wrapText="1"/>
    </xf>
    <xf numFmtId="0" fontId="6" fillId="4" borderId="4" xfId="26" applyFont="1" applyFill="1" applyBorder="1" applyAlignment="1">
      <alignment horizontal="center" vertical="center" wrapText="1"/>
    </xf>
    <xf numFmtId="0" fontId="30" fillId="3" borderId="2" xfId="26" applyFont="1" applyFill="1" applyBorder="1" applyAlignment="1">
      <alignment horizontal="center" vertical="center" wrapText="1"/>
    </xf>
    <xf numFmtId="0" fontId="30" fillId="3" borderId="3" xfId="26" applyFont="1" applyFill="1" applyBorder="1" applyAlignment="1">
      <alignment horizontal="center" vertical="center" wrapText="1"/>
    </xf>
    <xf numFmtId="0" fontId="30" fillId="3" borderId="4" xfId="26" applyFont="1" applyFill="1" applyBorder="1" applyAlignment="1">
      <alignment horizontal="center" vertical="center" wrapText="1"/>
    </xf>
    <xf numFmtId="0" fontId="29" fillId="3" borderId="2" xfId="26" applyFont="1" applyFill="1" applyBorder="1" applyAlignment="1">
      <alignment horizontal="center" vertical="center"/>
    </xf>
    <xf numFmtId="0" fontId="29" fillId="3" borderId="3" xfId="26" applyFont="1" applyFill="1" applyBorder="1" applyAlignment="1">
      <alignment horizontal="center" vertical="center"/>
    </xf>
    <xf numFmtId="0" fontId="29" fillId="3" borderId="4" xfId="26" applyFont="1" applyFill="1" applyBorder="1" applyAlignment="1">
      <alignment horizontal="center" vertical="center"/>
    </xf>
    <xf numFmtId="0" fontId="1" fillId="0" borderId="0" xfId="26" applyFont="1" applyAlignment="1">
      <alignment horizontal="center" wrapText="1"/>
    </xf>
    <xf numFmtId="0" fontId="5" fillId="3" borderId="1" xfId="26" quotePrefix="1" applyFont="1" applyFill="1" applyBorder="1" applyAlignment="1">
      <alignment horizontal="center" vertical="center"/>
    </xf>
    <xf numFmtId="49" fontId="5" fillId="3" borderId="2" xfId="26" quotePrefix="1" applyNumberFormat="1" applyFont="1" applyFill="1" applyBorder="1" applyAlignment="1">
      <alignment horizontal="center" vertical="center"/>
    </xf>
    <xf numFmtId="0" fontId="29" fillId="0" borderId="5" xfId="26" applyFont="1" applyBorder="1" applyAlignment="1">
      <alignment vertical="center" wrapText="1"/>
    </xf>
    <xf numFmtId="0" fontId="29" fillId="0" borderId="9" xfId="26" applyFont="1" applyBorder="1" applyAlignment="1">
      <alignment vertical="center" wrapText="1"/>
    </xf>
    <xf numFmtId="0" fontId="29" fillId="0" borderId="7" xfId="26" applyFont="1" applyBorder="1" applyAlignment="1">
      <alignment vertical="center" wrapText="1"/>
    </xf>
    <xf numFmtId="0" fontId="29" fillId="0" borderId="11" xfId="26" applyFont="1" applyBorder="1" applyAlignment="1">
      <alignment horizontal="center" vertical="center"/>
    </xf>
    <xf numFmtId="0" fontId="29" fillId="0" borderId="12" xfId="26" applyFont="1" applyBorder="1" applyAlignment="1">
      <alignment horizontal="center" vertical="center"/>
    </xf>
    <xf numFmtId="0" fontId="29" fillId="0" borderId="0" xfId="26" applyFont="1" applyBorder="1" applyAlignment="1">
      <alignment horizontal="center" vertical="center"/>
    </xf>
    <xf numFmtId="0" fontId="29" fillId="0" borderId="6" xfId="26" applyFont="1" applyBorder="1" applyAlignment="1">
      <alignment horizontal="center" vertical="center"/>
    </xf>
    <xf numFmtId="0" fontId="29" fillId="0" borderId="15" xfId="26" applyFont="1" applyBorder="1" applyAlignment="1">
      <alignment horizontal="center" vertical="center"/>
    </xf>
    <xf numFmtId="0" fontId="29" fillId="0" borderId="8" xfId="26" applyFont="1" applyBorder="1" applyAlignment="1">
      <alignment horizontal="center" vertical="center"/>
    </xf>
    <xf numFmtId="9" fontId="37" fillId="0" borderId="2" xfId="26" applyNumberFormat="1" applyFont="1" applyFill="1" applyBorder="1" applyAlignment="1">
      <alignment horizontal="center" vertical="center"/>
    </xf>
    <xf numFmtId="9" fontId="37" fillId="0" borderId="3" xfId="26" applyNumberFormat="1" applyFont="1" applyFill="1" applyBorder="1" applyAlignment="1">
      <alignment horizontal="center" vertical="center"/>
    </xf>
    <xf numFmtId="9" fontId="37" fillId="0" borderId="4" xfId="26" applyNumberFormat="1" applyFont="1" applyFill="1" applyBorder="1" applyAlignment="1">
      <alignment horizontal="center" vertical="center"/>
    </xf>
    <xf numFmtId="9" fontId="4" fillId="0" borderId="2" xfId="26" applyNumberFormat="1" applyFont="1" applyFill="1" applyBorder="1" applyAlignment="1">
      <alignment horizontal="center" vertical="center" wrapText="1"/>
    </xf>
    <xf numFmtId="9" fontId="4" fillId="0" borderId="4" xfId="26" applyNumberFormat="1" applyFont="1" applyFill="1" applyBorder="1" applyAlignment="1">
      <alignment horizontal="center" vertical="center" wrapText="1"/>
    </xf>
    <xf numFmtId="0" fontId="36" fillId="3" borderId="2" xfId="26" applyFont="1" applyFill="1" applyBorder="1" applyAlignment="1">
      <alignment horizontal="left" vertical="center" wrapText="1"/>
    </xf>
    <xf numFmtId="0" fontId="36" fillId="3" borderId="3" xfId="26" applyFont="1" applyFill="1" applyBorder="1" applyAlignment="1">
      <alignment horizontal="left" vertical="center" wrapText="1"/>
    </xf>
    <xf numFmtId="0" fontId="36" fillId="3" borderId="4" xfId="26" applyFont="1" applyFill="1" applyBorder="1" applyAlignment="1">
      <alignment horizontal="left" vertical="center" wrapText="1"/>
    </xf>
    <xf numFmtId="0" fontId="36" fillId="3" borderId="2" xfId="26" applyFont="1" applyFill="1" applyBorder="1" applyAlignment="1">
      <alignment horizontal="center" vertical="center"/>
    </xf>
    <xf numFmtId="0" fontId="36" fillId="3" borderId="3" xfId="26" applyFont="1" applyFill="1" applyBorder="1" applyAlignment="1">
      <alignment horizontal="center" vertical="center"/>
    </xf>
    <xf numFmtId="0" fontId="36" fillId="3" borderId="4" xfId="26" applyFont="1" applyFill="1" applyBorder="1" applyAlignment="1">
      <alignment horizontal="center" vertical="center"/>
    </xf>
    <xf numFmtId="0" fontId="30" fillId="4" borderId="2" xfId="26" applyFont="1" applyFill="1" applyBorder="1" applyAlignment="1">
      <alignment horizontal="center" vertical="center" wrapText="1"/>
    </xf>
    <xf numFmtId="0" fontId="30" fillId="4" borderId="3" xfId="26" applyFont="1" applyFill="1" applyBorder="1" applyAlignment="1">
      <alignment horizontal="center" vertical="center" wrapText="1"/>
    </xf>
    <xf numFmtId="0" fontId="30" fillId="4" borderId="4" xfId="26" applyFont="1" applyFill="1" applyBorder="1" applyAlignment="1">
      <alignment horizontal="center" vertical="center" wrapText="1"/>
    </xf>
    <xf numFmtId="0" fontId="29" fillId="3" borderId="5" xfId="26" applyFont="1" applyFill="1" applyBorder="1" applyAlignment="1">
      <alignment horizontal="center" vertical="center" wrapText="1"/>
    </xf>
    <xf numFmtId="0" fontId="29" fillId="3" borderId="7" xfId="26" applyFont="1" applyFill="1" applyBorder="1" applyAlignment="1">
      <alignment horizontal="center" vertical="center" wrapText="1"/>
    </xf>
    <xf numFmtId="0" fontId="29" fillId="3" borderId="5" xfId="26" applyFont="1" applyFill="1" applyBorder="1" applyAlignment="1">
      <alignment vertical="center" wrapText="1"/>
    </xf>
    <xf numFmtId="0" fontId="29" fillId="3" borderId="9" xfId="26" applyFont="1" applyFill="1" applyBorder="1" applyAlignment="1">
      <alignment vertical="center" wrapText="1"/>
    </xf>
    <xf numFmtId="0" fontId="29" fillId="3" borderId="7" xfId="26" applyFont="1" applyFill="1" applyBorder="1" applyAlignment="1">
      <alignment vertical="center" wrapText="1"/>
    </xf>
    <xf numFmtId="0" fontId="29" fillId="3" borderId="10" xfId="26" applyFont="1" applyFill="1" applyBorder="1" applyAlignment="1">
      <alignment horizontal="center" vertical="center"/>
    </xf>
    <xf numFmtId="0" fontId="29" fillId="3" borderId="11" xfId="26" applyFont="1" applyFill="1" applyBorder="1" applyAlignment="1">
      <alignment horizontal="center" vertical="center"/>
    </xf>
    <xf numFmtId="0" fontId="29" fillId="3" borderId="12" xfId="26" applyFont="1" applyFill="1" applyBorder="1" applyAlignment="1">
      <alignment horizontal="center" vertical="center"/>
    </xf>
    <xf numFmtId="0" fontId="29" fillId="3" borderId="13" xfId="26" applyFont="1" applyFill="1" applyBorder="1" applyAlignment="1">
      <alignment horizontal="center" vertical="center"/>
    </xf>
    <xf numFmtId="0" fontId="29" fillId="3" borderId="0" xfId="26" applyFont="1" applyFill="1" applyBorder="1" applyAlignment="1">
      <alignment horizontal="center" vertical="center"/>
    </xf>
    <xf numFmtId="0" fontId="29" fillId="3" borderId="6" xfId="26" applyFont="1" applyFill="1" applyBorder="1" applyAlignment="1">
      <alignment horizontal="center" vertical="center"/>
    </xf>
    <xf numFmtId="0" fontId="29" fillId="3" borderId="14" xfId="26" applyFont="1" applyFill="1" applyBorder="1" applyAlignment="1">
      <alignment horizontal="center" vertical="center"/>
    </xf>
    <xf numFmtId="0" fontId="29" fillId="3" borderId="15" xfId="26" applyFont="1" applyFill="1" applyBorder="1" applyAlignment="1">
      <alignment horizontal="center" vertical="center"/>
    </xf>
    <xf numFmtId="0" fontId="29" fillId="3" borderId="8" xfId="26" applyFont="1" applyFill="1" applyBorder="1" applyAlignment="1">
      <alignment horizontal="center" vertical="center"/>
    </xf>
    <xf numFmtId="9" fontId="37" fillId="7" borderId="2" xfId="26" applyNumberFormat="1" applyFont="1" applyFill="1" applyBorder="1" applyAlignment="1">
      <alignment horizontal="center" vertical="center"/>
    </xf>
    <xf numFmtId="9" fontId="37" fillId="7" borderId="3" xfId="26" applyNumberFormat="1" applyFont="1" applyFill="1" applyBorder="1" applyAlignment="1">
      <alignment horizontal="center" vertical="center"/>
    </xf>
    <xf numFmtId="9" fontId="37" fillId="7" borderId="4" xfId="26" applyNumberFormat="1" applyFont="1" applyFill="1" applyBorder="1" applyAlignment="1">
      <alignment horizontal="center" vertical="center"/>
    </xf>
    <xf numFmtId="9" fontId="4" fillId="7" borderId="2" xfId="26" applyNumberFormat="1" applyFont="1" applyFill="1" applyBorder="1" applyAlignment="1">
      <alignment horizontal="center" vertical="center" wrapText="1"/>
    </xf>
    <xf numFmtId="9" fontId="4" fillId="7" borderId="4" xfId="26" applyNumberFormat="1" applyFont="1" applyFill="1" applyBorder="1" applyAlignment="1">
      <alignment horizontal="center" vertical="center" wrapText="1"/>
    </xf>
    <xf numFmtId="0" fontId="36" fillId="3" borderId="2" xfId="26" applyFont="1" applyFill="1" applyBorder="1" applyAlignment="1">
      <alignment horizontal="center" vertical="center" wrapText="1"/>
    </xf>
    <xf numFmtId="0" fontId="36" fillId="3" borderId="3" xfId="26" applyFont="1" applyFill="1" applyBorder="1" applyAlignment="1">
      <alignment horizontal="center" vertical="center" wrapText="1"/>
    </xf>
    <xf numFmtId="0" fontId="36" fillId="3" borderId="4" xfId="26" applyFont="1" applyFill="1" applyBorder="1" applyAlignment="1">
      <alignment horizontal="center" vertical="center" wrapText="1"/>
    </xf>
    <xf numFmtId="0" fontId="37" fillId="4" borderId="2" xfId="26" applyFont="1" applyFill="1" applyBorder="1" applyAlignment="1">
      <alignment horizontal="center" vertical="center"/>
    </xf>
    <xf numFmtId="0" fontId="37" fillId="4" borderId="3" xfId="26" applyFont="1" applyFill="1" applyBorder="1" applyAlignment="1">
      <alignment horizontal="center" vertical="center"/>
    </xf>
    <xf numFmtId="0" fontId="37" fillId="4" borderId="4" xfId="26" applyFont="1" applyFill="1" applyBorder="1" applyAlignment="1">
      <alignment horizontal="center" vertical="center"/>
    </xf>
    <xf numFmtId="9" fontId="37" fillId="3" borderId="2" xfId="26" applyNumberFormat="1" applyFont="1" applyFill="1" applyBorder="1" applyAlignment="1">
      <alignment horizontal="center" vertical="center"/>
    </xf>
    <xf numFmtId="9" fontId="37" fillId="3" borderId="3" xfId="26" applyNumberFormat="1" applyFont="1" applyFill="1" applyBorder="1" applyAlignment="1">
      <alignment horizontal="center" vertical="center"/>
    </xf>
    <xf numFmtId="9" fontId="37" fillId="3" borderId="4" xfId="26" applyNumberFormat="1" applyFont="1" applyFill="1" applyBorder="1" applyAlignment="1">
      <alignment horizontal="center" vertical="center"/>
    </xf>
    <xf numFmtId="0" fontId="35" fillId="3" borderId="10" xfId="26" applyFont="1" applyFill="1" applyBorder="1" applyAlignment="1">
      <alignment horizontal="left" vertical="center" wrapText="1"/>
    </xf>
    <xf numFmtId="0" fontId="35" fillId="3" borderId="11" xfId="26" applyFont="1" applyFill="1" applyBorder="1" applyAlignment="1">
      <alignment horizontal="left" vertical="center" wrapText="1"/>
    </xf>
    <xf numFmtId="0" fontId="35" fillId="3" borderId="12" xfId="26" applyFont="1" applyFill="1" applyBorder="1" applyAlignment="1">
      <alignment horizontal="left" vertical="center" wrapText="1"/>
    </xf>
    <xf numFmtId="0" fontId="35" fillId="3" borderId="13" xfId="26" applyFont="1" applyFill="1" applyBorder="1" applyAlignment="1">
      <alignment horizontal="left" vertical="center" wrapText="1"/>
    </xf>
    <xf numFmtId="0" fontId="35" fillId="3" borderId="0" xfId="26" applyFont="1" applyFill="1" applyBorder="1" applyAlignment="1">
      <alignment horizontal="left" vertical="center" wrapText="1"/>
    </xf>
    <xf numFmtId="0" fontId="35" fillId="3" borderId="6" xfId="26" applyFont="1" applyFill="1" applyBorder="1" applyAlignment="1">
      <alignment horizontal="left" vertical="center" wrapText="1"/>
    </xf>
    <xf numFmtId="0" fontId="35" fillId="3" borderId="14" xfId="26" applyFont="1" applyFill="1" applyBorder="1" applyAlignment="1">
      <alignment horizontal="left" vertical="center" wrapText="1"/>
    </xf>
    <xf numFmtId="0" fontId="35" fillId="3" borderId="15" xfId="26" applyFont="1" applyFill="1" applyBorder="1" applyAlignment="1">
      <alignment horizontal="left" vertical="center" wrapText="1"/>
    </xf>
    <xf numFmtId="0" fontId="35" fillId="3" borderId="8" xfId="26" applyFont="1" applyFill="1" applyBorder="1" applyAlignment="1">
      <alignment horizontal="left" vertical="center" wrapText="1"/>
    </xf>
    <xf numFmtId="0" fontId="37" fillId="3" borderId="2" xfId="26" applyFont="1" applyFill="1" applyBorder="1" applyAlignment="1">
      <alignment horizontal="center" vertical="center"/>
    </xf>
    <xf numFmtId="0" fontId="37" fillId="3" borderId="4" xfId="26" applyFont="1" applyFill="1" applyBorder="1" applyAlignment="1">
      <alignment horizontal="center" vertical="center"/>
    </xf>
    <xf numFmtId="0" fontId="29" fillId="3" borderId="2" xfId="26" applyFont="1" applyFill="1" applyBorder="1" applyAlignment="1">
      <alignment horizontal="center" vertical="center" wrapText="1"/>
    </xf>
    <xf numFmtId="0" fontId="29" fillId="3" borderId="3" xfId="26" applyFont="1" applyFill="1" applyBorder="1" applyAlignment="1">
      <alignment horizontal="center" vertical="center" wrapText="1"/>
    </xf>
    <xf numFmtId="0" fontId="29" fillId="3" borderId="4" xfId="26" applyFont="1" applyFill="1" applyBorder="1" applyAlignment="1">
      <alignment horizontal="center" vertical="center" wrapText="1"/>
    </xf>
    <xf numFmtId="0" fontId="30" fillId="4" borderId="2" xfId="26" applyFont="1" applyFill="1" applyBorder="1" applyAlignment="1">
      <alignment horizontal="center" vertical="center"/>
    </xf>
    <xf numFmtId="0" fontId="30" fillId="4" borderId="3" xfId="26" applyFont="1" applyFill="1" applyBorder="1" applyAlignment="1">
      <alignment horizontal="center" vertical="center"/>
    </xf>
    <xf numFmtId="0" fontId="30" fillId="4" borderId="4" xfId="26" applyFont="1" applyFill="1" applyBorder="1" applyAlignment="1">
      <alignment horizontal="center" vertical="center"/>
    </xf>
    <xf numFmtId="0" fontId="36" fillId="4" borderId="2" xfId="26" applyFont="1" applyFill="1" applyBorder="1" applyAlignment="1">
      <alignment horizontal="center" vertical="center"/>
    </xf>
    <xf numFmtId="0" fontId="36" fillId="4" borderId="3" xfId="26" applyFont="1" applyFill="1" applyBorder="1" applyAlignment="1">
      <alignment horizontal="center" vertical="center"/>
    </xf>
    <xf numFmtId="0" fontId="36" fillId="4" borderId="4" xfId="26" applyFont="1" applyFill="1" applyBorder="1" applyAlignment="1">
      <alignment horizontal="center" vertical="center"/>
    </xf>
    <xf numFmtId="0" fontId="6" fillId="0" borderId="10" xfId="26" applyFont="1" applyFill="1" applyBorder="1" applyAlignment="1">
      <alignment vertical="center" wrapText="1"/>
    </xf>
    <xf numFmtId="0" fontId="6" fillId="0" borderId="11" xfId="26" applyFont="1" applyFill="1" applyBorder="1" applyAlignment="1">
      <alignment vertical="center" wrapText="1"/>
    </xf>
    <xf numFmtId="0" fontId="6" fillId="0" borderId="12" xfId="26" applyFont="1" applyFill="1" applyBorder="1" applyAlignment="1">
      <alignment vertical="center" wrapText="1"/>
    </xf>
    <xf numFmtId="0" fontId="6" fillId="0" borderId="13" xfId="26" applyFont="1" applyFill="1" applyBorder="1" applyAlignment="1">
      <alignment vertical="center" wrapText="1"/>
    </xf>
    <xf numFmtId="0" fontId="6" fillId="0" borderId="0" xfId="26" applyFont="1" applyFill="1" applyBorder="1" applyAlignment="1">
      <alignment vertical="center" wrapText="1"/>
    </xf>
    <xf numFmtId="0" fontId="6" fillId="0" borderId="6" xfId="26" applyFont="1" applyFill="1" applyBorder="1" applyAlignment="1">
      <alignment vertical="center" wrapText="1"/>
    </xf>
    <xf numFmtId="0" fontId="6" fillId="0" borderId="14" xfId="26" applyFont="1" applyFill="1" applyBorder="1" applyAlignment="1">
      <alignment vertical="center" wrapText="1"/>
    </xf>
    <xf numFmtId="0" fontId="6" fillId="0" borderId="15" xfId="26" applyFont="1" applyFill="1" applyBorder="1" applyAlignment="1">
      <alignment vertical="center" wrapText="1"/>
    </xf>
    <xf numFmtId="0" fontId="6" fillId="0" borderId="8" xfId="26" applyFont="1" applyFill="1" applyBorder="1" applyAlignment="1">
      <alignment vertical="center" wrapText="1"/>
    </xf>
    <xf numFmtId="0" fontId="35" fillId="4" borderId="2" xfId="26" applyFont="1" applyFill="1" applyBorder="1" applyAlignment="1">
      <alignment horizontal="left" vertical="center" wrapText="1"/>
    </xf>
    <xf numFmtId="0" fontId="35" fillId="4" borderId="3" xfId="26" applyFont="1" applyFill="1" applyBorder="1" applyAlignment="1">
      <alignment horizontal="left" vertical="center" wrapText="1"/>
    </xf>
    <xf numFmtId="0" fontId="35" fillId="4" borderId="4" xfId="26" applyFont="1" applyFill="1" applyBorder="1" applyAlignment="1">
      <alignment horizontal="left" vertical="center" wrapText="1"/>
    </xf>
    <xf numFmtId="0" fontId="126" fillId="0" borderId="0" xfId="26" applyFont="1" applyAlignment="1">
      <alignment horizontal="center"/>
    </xf>
    <xf numFmtId="0" fontId="101" fillId="2" borderId="0" xfId="26" applyFont="1" applyFill="1" applyAlignment="1">
      <alignment horizontal="center"/>
    </xf>
    <xf numFmtId="0" fontId="36" fillId="3" borderId="1" xfId="26" applyFont="1" applyFill="1" applyBorder="1" applyAlignment="1">
      <alignment horizontal="center" vertical="center"/>
    </xf>
    <xf numFmtId="49" fontId="36" fillId="3" borderId="2" xfId="26" applyNumberFormat="1" applyFont="1" applyFill="1" applyBorder="1" applyAlignment="1">
      <alignment horizontal="center" vertical="center"/>
    </xf>
    <xf numFmtId="49" fontId="36" fillId="3" borderId="3" xfId="26" applyNumberFormat="1" applyFont="1" applyFill="1" applyBorder="1" applyAlignment="1">
      <alignment horizontal="center" vertical="center"/>
    </xf>
    <xf numFmtId="49" fontId="36" fillId="3" borderId="4" xfId="26" applyNumberFormat="1" applyFont="1" applyFill="1" applyBorder="1" applyAlignment="1">
      <alignment horizontal="center" vertical="center"/>
    </xf>
    <xf numFmtId="0" fontId="37" fillId="0" borderId="2" xfId="26" applyFont="1" applyBorder="1" applyAlignment="1">
      <alignment horizontal="center"/>
    </xf>
    <xf numFmtId="0" fontId="37" fillId="0" borderId="3" xfId="26" applyFont="1" applyBorder="1" applyAlignment="1">
      <alignment horizontal="center"/>
    </xf>
    <xf numFmtId="0" fontId="37" fillId="0" borderId="4" xfId="26" applyFont="1" applyBorder="1" applyAlignment="1">
      <alignment horizontal="center"/>
    </xf>
    <xf numFmtId="0" fontId="36" fillId="0" borderId="2" xfId="26" applyFont="1" applyBorder="1" applyAlignment="1">
      <alignment vertical="center" wrapText="1"/>
    </xf>
    <xf numFmtId="0" fontId="36" fillId="0" borderId="3" xfId="26" applyFont="1" applyBorder="1" applyAlignment="1">
      <alignment vertical="center" wrapText="1"/>
    </xf>
    <xf numFmtId="0" fontId="36" fillId="0" borderId="4" xfId="26" applyFont="1" applyBorder="1" applyAlignment="1">
      <alignment vertical="center" wrapText="1"/>
    </xf>
    <xf numFmtId="0" fontId="36" fillId="4" borderId="3" xfId="26" applyFont="1" applyFill="1" applyBorder="1" applyAlignment="1">
      <alignment horizontal="left" vertical="center" wrapText="1"/>
    </xf>
    <xf numFmtId="0" fontId="36" fillId="4" borderId="3" xfId="26" applyFont="1" applyFill="1" applyBorder="1" applyAlignment="1">
      <alignment horizontal="left" vertical="center"/>
    </xf>
    <xf numFmtId="0" fontId="36" fillId="4" borderId="4" xfId="26" applyFont="1" applyFill="1" applyBorder="1" applyAlignment="1">
      <alignment horizontal="left" vertical="center"/>
    </xf>
    <xf numFmtId="0" fontId="133" fillId="0" borderId="5" xfId="29" applyFont="1" applyFill="1" applyBorder="1" applyAlignment="1">
      <alignment horizontal="center" vertical="center" wrapText="1"/>
    </xf>
    <xf numFmtId="0" fontId="133" fillId="0" borderId="7" xfId="29" applyFont="1" applyFill="1" applyBorder="1" applyAlignment="1">
      <alignment horizontal="center" vertical="center" wrapText="1"/>
    </xf>
    <xf numFmtId="0" fontId="132" fillId="0" borderId="2" xfId="29" applyFont="1" applyFill="1" applyBorder="1" applyAlignment="1">
      <alignment horizontal="center" vertical="center" wrapText="1"/>
    </xf>
    <xf numFmtId="0" fontId="132" fillId="0" borderId="3" xfId="29" applyFont="1" applyFill="1" applyBorder="1" applyAlignment="1">
      <alignment horizontal="center" vertical="center" wrapText="1"/>
    </xf>
    <xf numFmtId="0" fontId="132" fillId="0" borderId="4" xfId="29" applyFont="1" applyFill="1" applyBorder="1" applyAlignment="1">
      <alignment horizontal="center" vertical="center" wrapText="1"/>
    </xf>
    <xf numFmtId="0" fontId="135" fillId="0" borderId="113" xfId="29" applyFont="1" applyFill="1" applyBorder="1" applyAlignment="1">
      <alignment horizontal="center" vertical="center" wrapText="1"/>
    </xf>
    <xf numFmtId="0" fontId="135" fillId="0" borderId="114" xfId="29" applyFont="1" applyFill="1" applyBorder="1" applyAlignment="1">
      <alignment horizontal="center" vertical="center" wrapText="1"/>
    </xf>
    <xf numFmtId="9" fontId="132" fillId="0" borderId="0" xfId="29" applyNumberFormat="1" applyFont="1" applyFill="1" applyBorder="1" applyAlignment="1">
      <alignment horizontal="center" vertical="center" wrapText="1"/>
    </xf>
    <xf numFmtId="9" fontId="132" fillId="0" borderId="6" xfId="29" applyNumberFormat="1" applyFont="1" applyFill="1" applyBorder="1" applyAlignment="1">
      <alignment horizontal="center" vertical="center" wrapText="1"/>
    </xf>
    <xf numFmtId="9" fontId="132" fillId="0" borderId="15" xfId="29" applyNumberFormat="1" applyFont="1" applyFill="1" applyBorder="1" applyAlignment="1">
      <alignment horizontal="center" vertical="center" wrapText="1"/>
    </xf>
    <xf numFmtId="9" fontId="132" fillId="0" borderId="8" xfId="29" applyNumberFormat="1" applyFont="1" applyFill="1" applyBorder="1" applyAlignment="1">
      <alignment horizontal="center" vertical="center" wrapText="1"/>
    </xf>
    <xf numFmtId="9" fontId="133" fillId="0" borderId="2" xfId="29" applyNumberFormat="1" applyFont="1" applyFill="1" applyBorder="1" applyAlignment="1">
      <alignment horizontal="center" vertical="center"/>
    </xf>
    <xf numFmtId="9" fontId="133" fillId="0" borderId="4" xfId="29" applyNumberFormat="1" applyFont="1" applyFill="1" applyBorder="1" applyAlignment="1">
      <alignment horizontal="center" vertical="center"/>
    </xf>
    <xf numFmtId="0" fontId="133" fillId="0" borderId="2" xfId="29" applyFont="1" applyFill="1" applyBorder="1" applyAlignment="1">
      <alignment horizontal="center" vertical="center" wrapText="1"/>
    </xf>
    <xf numFmtId="0" fontId="133" fillId="0" borderId="3" xfId="29" applyFont="1" applyFill="1" applyBorder="1" applyAlignment="1">
      <alignment horizontal="center" vertical="center" wrapText="1"/>
    </xf>
    <xf numFmtId="0" fontId="133" fillId="0" borderId="4" xfId="29" applyFont="1" applyFill="1" applyBorder="1" applyAlignment="1">
      <alignment horizontal="center" vertical="center" wrapText="1"/>
    </xf>
    <xf numFmtId="0" fontId="133" fillId="0" borderId="2" xfId="29" applyFont="1" applyFill="1" applyBorder="1" applyAlignment="1">
      <alignment horizontal="center" vertical="center"/>
    </xf>
    <xf numFmtId="0" fontId="133" fillId="0" borderId="3" xfId="29" applyFont="1" applyFill="1" applyBorder="1" applyAlignment="1">
      <alignment horizontal="center" vertical="center"/>
    </xf>
    <xf numFmtId="0" fontId="133" fillId="0" borderId="4" xfId="29" applyFont="1" applyFill="1" applyBorder="1" applyAlignment="1">
      <alignment horizontal="center" vertical="center"/>
    </xf>
    <xf numFmtId="0" fontId="132" fillId="0" borderId="2" xfId="29" applyFont="1" applyFill="1" applyBorder="1" applyAlignment="1">
      <alignment horizontal="center" vertical="center"/>
    </xf>
    <xf numFmtId="0" fontId="132" fillId="0" borderId="3" xfId="29" applyFont="1" applyFill="1" applyBorder="1" applyAlignment="1">
      <alignment horizontal="center" vertical="center"/>
    </xf>
    <xf numFmtId="0" fontId="132" fillId="0" borderId="4" xfId="29" applyFont="1" applyFill="1" applyBorder="1" applyAlignment="1">
      <alignment horizontal="center" vertical="center"/>
    </xf>
    <xf numFmtId="9" fontId="132" fillId="0" borderId="2" xfId="29" applyNumberFormat="1" applyFont="1" applyFill="1" applyBorder="1" applyAlignment="1">
      <alignment horizontal="center" vertical="center"/>
    </xf>
    <xf numFmtId="9" fontId="132" fillId="0" borderId="3" xfId="29" applyNumberFormat="1" applyFont="1" applyFill="1" applyBorder="1" applyAlignment="1">
      <alignment horizontal="center" vertical="center"/>
    </xf>
    <xf numFmtId="9" fontId="132" fillId="0" borderId="4" xfId="29" applyNumberFormat="1" applyFont="1" applyFill="1" applyBorder="1" applyAlignment="1">
      <alignment horizontal="center" vertical="center"/>
    </xf>
    <xf numFmtId="9" fontId="133" fillId="0" borderId="3" xfId="29" applyNumberFormat="1" applyFont="1" applyFill="1" applyBorder="1" applyAlignment="1">
      <alignment horizontal="center" vertical="center"/>
    </xf>
    <xf numFmtId="9" fontId="133" fillId="0" borderId="15" xfId="29" applyNumberFormat="1" applyFont="1" applyFill="1" applyBorder="1" applyAlignment="1">
      <alignment horizontal="center" vertical="center"/>
    </xf>
    <xf numFmtId="3" fontId="132" fillId="0" borderId="2" xfId="29" applyNumberFormat="1" applyFont="1" applyFill="1" applyBorder="1" applyAlignment="1">
      <alignment horizontal="center" vertical="center" wrapText="1"/>
    </xf>
    <xf numFmtId="3" fontId="132" fillId="0" borderId="3" xfId="29" applyNumberFormat="1" applyFont="1" applyFill="1" applyBorder="1" applyAlignment="1">
      <alignment horizontal="center" vertical="center" wrapText="1"/>
    </xf>
    <xf numFmtId="3" fontId="132" fillId="0" borderId="4" xfId="29" applyNumberFormat="1" applyFont="1" applyFill="1" applyBorder="1" applyAlignment="1">
      <alignment horizontal="center" vertical="center" wrapText="1"/>
    </xf>
    <xf numFmtId="0" fontId="129" fillId="0" borderId="0" xfId="29" applyFont="1" applyAlignment="1">
      <alignment horizontal="center"/>
    </xf>
    <xf numFmtId="0" fontId="130" fillId="0" borderId="0" xfId="29" applyFont="1" applyFill="1" applyAlignment="1">
      <alignment horizontal="center"/>
    </xf>
    <xf numFmtId="0" fontId="132" fillId="0" borderId="2" xfId="29" applyFont="1" applyFill="1" applyBorder="1" applyAlignment="1">
      <alignment horizontal="center"/>
    </xf>
    <xf numFmtId="0" fontId="132" fillId="0" borderId="3" xfId="29" applyFont="1" applyFill="1" applyBorder="1" applyAlignment="1">
      <alignment horizontal="center"/>
    </xf>
    <xf numFmtId="0" fontId="132" fillId="0" borderId="4" xfId="29" applyFont="1" applyFill="1" applyBorder="1" applyAlignment="1">
      <alignment horizontal="center"/>
    </xf>
    <xf numFmtId="0" fontId="7" fillId="0" borderId="5" xfId="26" applyFont="1" applyBorder="1" applyAlignment="1">
      <alignment vertical="center" wrapText="1"/>
    </xf>
    <xf numFmtId="0" fontId="7" fillId="0" borderId="9" xfId="26" applyFont="1" applyBorder="1" applyAlignment="1">
      <alignment vertical="center" wrapText="1"/>
    </xf>
    <xf numFmtId="0" fontId="7" fillId="0" borderId="7" xfId="26" applyFont="1" applyBorder="1" applyAlignment="1">
      <alignment vertical="center" wrapText="1"/>
    </xf>
    <xf numFmtId="0" fontId="7" fillId="0" borderId="10" xfId="26" applyFont="1" applyBorder="1" applyAlignment="1">
      <alignment horizontal="center" vertical="center"/>
    </xf>
    <xf numFmtId="0" fontId="7" fillId="0" borderId="11" xfId="26" applyFont="1" applyBorder="1" applyAlignment="1">
      <alignment horizontal="center" vertical="center"/>
    </xf>
    <xf numFmtId="0" fontId="7" fillId="0" borderId="12" xfId="26" applyFont="1" applyBorder="1" applyAlignment="1">
      <alignment horizontal="center" vertical="center"/>
    </xf>
    <xf numFmtId="0" fontId="7" fillId="0" borderId="13" xfId="26" applyFont="1" applyBorder="1" applyAlignment="1">
      <alignment horizontal="center" vertical="center"/>
    </xf>
    <xf numFmtId="0" fontId="7" fillId="0" borderId="0" xfId="26" applyFont="1" applyBorder="1" applyAlignment="1">
      <alignment horizontal="center" vertical="center"/>
    </xf>
    <xf numFmtId="0" fontId="7" fillId="0" borderId="6" xfId="26" applyFont="1" applyBorder="1" applyAlignment="1">
      <alignment horizontal="center" vertical="center"/>
    </xf>
    <xf numFmtId="0" fontId="7" fillId="0" borderId="14" xfId="26" applyFont="1" applyBorder="1" applyAlignment="1">
      <alignment horizontal="center" vertical="center"/>
    </xf>
    <xf numFmtId="0" fontId="7" fillId="0" borderId="15" xfId="26" applyFont="1" applyBorder="1" applyAlignment="1">
      <alignment horizontal="center" vertical="center"/>
    </xf>
    <xf numFmtId="0" fontId="7" fillId="0" borderId="8" xfId="26" applyFont="1" applyBorder="1" applyAlignment="1">
      <alignment horizontal="center" vertical="center"/>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2" xfId="26" applyFont="1" applyBorder="1" applyAlignment="1">
      <alignment horizontal="center" vertical="center" wrapText="1"/>
    </xf>
    <xf numFmtId="0" fontId="6" fillId="0" borderId="13"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6" xfId="26" applyFont="1" applyBorder="1" applyAlignment="1">
      <alignment horizontal="center" vertical="center" wrapText="1"/>
    </xf>
    <xf numFmtId="0" fontId="6" fillId="0" borderId="14" xfId="26" applyFont="1" applyBorder="1" applyAlignment="1">
      <alignment horizontal="center" vertical="center" wrapText="1"/>
    </xf>
    <xf numFmtId="0" fontId="6" fillId="0" borderId="15" xfId="26" applyFont="1" applyBorder="1" applyAlignment="1">
      <alignment horizontal="center" vertical="center" wrapText="1"/>
    </xf>
    <xf numFmtId="0" fontId="6" fillId="0" borderId="8" xfId="26" applyFont="1" applyBorder="1" applyAlignment="1">
      <alignment horizontal="center" vertical="center" wrapText="1"/>
    </xf>
    <xf numFmtId="0" fontId="9" fillId="4" borderId="14" xfId="26" applyFont="1" applyFill="1" applyBorder="1" applyAlignment="1">
      <alignment horizontal="center" vertical="center"/>
    </xf>
    <xf numFmtId="0" fontId="9" fillId="4" borderId="15" xfId="26" applyFont="1" applyFill="1" applyBorder="1" applyAlignment="1">
      <alignment horizontal="center" vertical="center"/>
    </xf>
    <xf numFmtId="0" fontId="9" fillId="4" borderId="8" xfId="26" applyFont="1" applyFill="1" applyBorder="1" applyAlignment="1">
      <alignment horizontal="center" vertical="center"/>
    </xf>
    <xf numFmtId="0" fontId="28" fillId="3" borderId="2" xfId="26" applyFont="1" applyFill="1" applyBorder="1" applyAlignment="1">
      <alignment horizontal="center" vertical="center"/>
    </xf>
    <xf numFmtId="0" fontId="28" fillId="3" borderId="3" xfId="26" applyFont="1" applyFill="1" applyBorder="1" applyAlignment="1">
      <alignment horizontal="center" vertical="center"/>
    </xf>
    <xf numFmtId="0" fontId="28" fillId="3" borderId="4" xfId="26" applyFont="1" applyFill="1" applyBorder="1" applyAlignment="1">
      <alignment horizontal="center" vertical="center"/>
    </xf>
    <xf numFmtId="9" fontId="7" fillId="4" borderId="2" xfId="32" applyNumberFormat="1" applyFont="1" applyFill="1" applyBorder="1" applyAlignment="1">
      <alignment horizontal="center" vertical="center"/>
    </xf>
    <xf numFmtId="9" fontId="7" fillId="4" borderId="15" xfId="32" applyNumberFormat="1" applyFont="1" applyFill="1" applyBorder="1" applyAlignment="1">
      <alignment horizontal="center" vertical="center"/>
    </xf>
    <xf numFmtId="9" fontId="7" fillId="4" borderId="3" xfId="32" applyNumberFormat="1" applyFont="1" applyFill="1" applyBorder="1" applyAlignment="1">
      <alignment horizontal="center" vertical="center"/>
    </xf>
    <xf numFmtId="9" fontId="7" fillId="4" borderId="4" xfId="32" applyNumberFormat="1" applyFont="1" applyFill="1" applyBorder="1" applyAlignment="1">
      <alignment horizontal="center" vertical="center"/>
    </xf>
    <xf numFmtId="0" fontId="14" fillId="3" borderId="2" xfId="32" applyFont="1" applyFill="1" applyBorder="1" applyAlignment="1">
      <alignment horizontal="center" vertical="center" wrapText="1"/>
    </xf>
    <xf numFmtId="0" fontId="14" fillId="3" borderId="3" xfId="32" applyFont="1" applyFill="1" applyBorder="1" applyAlignment="1">
      <alignment horizontal="center" vertical="center" wrapText="1"/>
    </xf>
    <xf numFmtId="0" fontId="14" fillId="3" borderId="4" xfId="32" applyFont="1" applyFill="1" applyBorder="1" applyAlignment="1">
      <alignment horizontal="center" vertical="center" wrapText="1"/>
    </xf>
    <xf numFmtId="0" fontId="7" fillId="3" borderId="2" xfId="32" applyFont="1" applyFill="1" applyBorder="1" applyAlignment="1">
      <alignment horizontal="center" vertical="center"/>
    </xf>
    <xf numFmtId="0" fontId="7" fillId="3" borderId="3" xfId="32" applyFont="1" applyFill="1" applyBorder="1" applyAlignment="1">
      <alignment horizontal="center" vertical="center"/>
    </xf>
    <xf numFmtId="0" fontId="7" fillId="3" borderId="4" xfId="32" applyFont="1" applyFill="1" applyBorder="1" applyAlignment="1">
      <alignment horizontal="center" vertical="center"/>
    </xf>
    <xf numFmtId="0" fontId="7" fillId="3" borderId="5" xfId="32" applyFont="1" applyFill="1" applyBorder="1" applyAlignment="1">
      <alignment horizontal="center" vertical="center" wrapText="1"/>
    </xf>
    <xf numFmtId="0" fontId="7" fillId="3" borderId="7" xfId="32" applyFont="1" applyFill="1" applyBorder="1" applyAlignment="1">
      <alignment horizontal="center" vertical="center" wrapText="1"/>
    </xf>
    <xf numFmtId="0" fontId="9" fillId="4" borderId="2" xfId="32" applyFont="1" applyFill="1" applyBorder="1" applyAlignment="1">
      <alignment horizontal="center" vertical="center" wrapText="1"/>
    </xf>
    <xf numFmtId="0" fontId="9" fillId="4" borderId="3" xfId="32" applyFont="1" applyFill="1" applyBorder="1" applyAlignment="1">
      <alignment horizontal="center" vertical="center" wrapText="1"/>
    </xf>
    <xf numFmtId="0" fontId="9" fillId="4" borderId="4" xfId="32" applyFont="1" applyFill="1" applyBorder="1" applyAlignment="1">
      <alignment horizontal="center" vertical="center" wrapText="1"/>
    </xf>
    <xf numFmtId="0" fontId="4" fillId="4" borderId="2" xfId="32" applyFont="1" applyFill="1" applyBorder="1" applyAlignment="1">
      <alignment horizontal="center" vertical="center"/>
    </xf>
    <xf numFmtId="0" fontId="4" fillId="4" borderId="3" xfId="32" applyFont="1" applyFill="1" applyBorder="1" applyAlignment="1">
      <alignment horizontal="center" vertical="center"/>
    </xf>
    <xf numFmtId="0" fontId="4" fillId="4" borderId="4" xfId="32" applyFont="1" applyFill="1" applyBorder="1" applyAlignment="1">
      <alignment horizontal="center" vertical="center"/>
    </xf>
    <xf numFmtId="9" fontId="7" fillId="4" borderId="11" xfId="32" applyNumberFormat="1" applyFont="1" applyFill="1" applyBorder="1" applyAlignment="1">
      <alignment horizontal="center" vertical="center"/>
    </xf>
    <xf numFmtId="0" fontId="9" fillId="4" borderId="2" xfId="32" applyFont="1" applyFill="1" applyBorder="1" applyAlignment="1">
      <alignment horizontal="center" vertical="center"/>
    </xf>
    <xf numFmtId="0" fontId="9" fillId="4" borderId="3" xfId="32" applyFont="1" applyFill="1" applyBorder="1" applyAlignment="1">
      <alignment horizontal="center" vertical="center"/>
    </xf>
    <xf numFmtId="0" fontId="9" fillId="4" borderId="4" xfId="32" applyFont="1" applyFill="1" applyBorder="1" applyAlignment="1">
      <alignment horizontal="center" vertical="center"/>
    </xf>
    <xf numFmtId="0" fontId="30" fillId="3" borderId="2" xfId="32" applyFont="1" applyFill="1" applyBorder="1" applyAlignment="1">
      <alignment horizontal="center" vertical="center" wrapText="1"/>
    </xf>
    <xf numFmtId="0" fontId="30" fillId="3" borderId="3" xfId="32" applyFont="1" applyFill="1" applyBorder="1" applyAlignment="1">
      <alignment horizontal="center" vertical="center" wrapText="1"/>
    </xf>
    <xf numFmtId="0" fontId="30" fillId="3" borderId="4" xfId="32" applyFont="1" applyFill="1" applyBorder="1" applyAlignment="1">
      <alignment horizontal="center" vertical="center" wrapText="1"/>
    </xf>
    <xf numFmtId="0" fontId="9" fillId="3" borderId="2" xfId="32" applyFont="1" applyFill="1" applyBorder="1" applyAlignment="1">
      <alignment horizontal="center" vertical="center"/>
    </xf>
    <xf numFmtId="0" fontId="9" fillId="3" borderId="3" xfId="32" applyFont="1" applyFill="1" applyBorder="1" applyAlignment="1">
      <alignment horizontal="center" vertical="center"/>
    </xf>
    <xf numFmtId="0" fontId="9" fillId="3" borderId="4" xfId="32" applyFont="1" applyFill="1" applyBorder="1" applyAlignment="1">
      <alignment horizontal="center" vertical="center"/>
    </xf>
    <xf numFmtId="0" fontId="4" fillId="0" borderId="2" xfId="32" applyFont="1" applyBorder="1" applyAlignment="1">
      <alignment horizontal="center"/>
    </xf>
    <xf numFmtId="0" fontId="4" fillId="0" borderId="3" xfId="32" applyFont="1" applyBorder="1" applyAlignment="1">
      <alignment horizontal="center"/>
    </xf>
    <xf numFmtId="0" fontId="4" fillId="0" borderId="4" xfId="32" applyFont="1" applyBorder="1" applyAlignment="1">
      <alignment horizontal="center"/>
    </xf>
    <xf numFmtId="0" fontId="5" fillId="0" borderId="10" xfId="32" applyFont="1" applyBorder="1" applyAlignment="1">
      <alignment horizontal="center" vertical="center" wrapText="1"/>
    </xf>
    <xf numFmtId="0" fontId="5" fillId="0" borderId="11" xfId="32" applyFont="1" applyBorder="1" applyAlignment="1">
      <alignment horizontal="center" vertical="center" wrapText="1"/>
    </xf>
    <xf numFmtId="0" fontId="5" fillId="0" borderId="12" xfId="32" applyFont="1" applyBorder="1" applyAlignment="1">
      <alignment horizontal="center" vertical="center" wrapText="1"/>
    </xf>
    <xf numFmtId="0" fontId="5" fillId="0" borderId="13" xfId="32" applyFont="1" applyBorder="1" applyAlignment="1">
      <alignment horizontal="center" vertical="center" wrapText="1"/>
    </xf>
    <xf numFmtId="0" fontId="5" fillId="0" borderId="0" xfId="32" applyFont="1" applyBorder="1" applyAlignment="1">
      <alignment horizontal="center" vertical="center" wrapText="1"/>
    </xf>
    <xf numFmtId="0" fontId="5" fillId="0" borderId="6" xfId="32" applyFont="1" applyBorder="1" applyAlignment="1">
      <alignment horizontal="center" vertical="center" wrapText="1"/>
    </xf>
    <xf numFmtId="0" fontId="5" fillId="0" borderId="14" xfId="32" applyFont="1" applyBorder="1" applyAlignment="1">
      <alignment horizontal="center" vertical="center" wrapText="1"/>
    </xf>
    <xf numFmtId="0" fontId="5" fillId="0" borderId="15" xfId="32" applyFont="1" applyBorder="1" applyAlignment="1">
      <alignment horizontal="center" vertical="center" wrapText="1"/>
    </xf>
    <xf numFmtId="0" fontId="5" fillId="0" borderId="8" xfId="32" applyFont="1" applyBorder="1" applyAlignment="1">
      <alignment horizontal="center" vertical="center" wrapText="1"/>
    </xf>
    <xf numFmtId="0" fontId="5" fillId="4" borderId="3" xfId="32" applyFont="1" applyFill="1" applyBorder="1" applyAlignment="1">
      <alignment horizontal="center" vertical="center" wrapText="1"/>
    </xf>
    <xf numFmtId="0" fontId="5" fillId="4" borderId="3" xfId="32" applyFont="1" applyFill="1" applyBorder="1" applyAlignment="1">
      <alignment horizontal="center" vertical="center"/>
    </xf>
    <xf numFmtId="0" fontId="5" fillId="4" borderId="4" xfId="32" applyFont="1" applyFill="1" applyBorder="1" applyAlignment="1">
      <alignment horizontal="center" vertical="center"/>
    </xf>
    <xf numFmtId="0" fontId="5" fillId="3" borderId="5" xfId="32" applyFont="1" applyFill="1" applyBorder="1" applyAlignment="1">
      <alignment horizontal="center" vertical="center" wrapText="1"/>
    </xf>
    <xf numFmtId="0" fontId="5" fillId="3" borderId="7" xfId="32" applyFont="1" applyFill="1" applyBorder="1" applyAlignment="1">
      <alignment horizontal="center" vertical="center" wrapText="1"/>
    </xf>
    <xf numFmtId="0" fontId="5" fillId="4" borderId="2" xfId="32" applyFont="1" applyFill="1" applyBorder="1" applyAlignment="1">
      <alignment horizontal="center" vertical="center" wrapText="1"/>
    </xf>
    <xf numFmtId="0" fontId="5" fillId="4" borderId="4" xfId="32" applyFont="1" applyFill="1" applyBorder="1" applyAlignment="1">
      <alignment horizontal="center" vertical="center" wrapText="1"/>
    </xf>
    <xf numFmtId="0" fontId="5" fillId="3" borderId="2" xfId="32" applyFont="1" applyFill="1" applyBorder="1" applyAlignment="1">
      <alignment horizontal="center" vertical="center" wrapText="1"/>
    </xf>
    <xf numFmtId="0" fontId="5" fillId="3" borderId="3" xfId="32" applyFont="1" applyFill="1" applyBorder="1" applyAlignment="1">
      <alignment horizontal="center" vertical="center" wrapText="1"/>
    </xf>
    <xf numFmtId="0" fontId="5" fillId="3" borderId="4" xfId="32" applyFont="1" applyFill="1" applyBorder="1" applyAlignment="1">
      <alignment horizontal="center" vertical="center" wrapText="1"/>
    </xf>
    <xf numFmtId="0" fontId="129" fillId="0" borderId="0" xfId="32" applyFont="1" applyAlignment="1">
      <alignment horizontal="center"/>
    </xf>
    <xf numFmtId="0" fontId="2" fillId="0" borderId="0" xfId="32" applyFont="1" applyAlignment="1">
      <alignment horizontal="center" wrapText="1"/>
    </xf>
    <xf numFmtId="0" fontId="3" fillId="2" borderId="0" xfId="32" applyFont="1" applyFill="1" applyAlignment="1">
      <alignment horizontal="center"/>
    </xf>
    <xf numFmtId="0" fontId="5" fillId="3" borderId="1" xfId="32" applyFont="1" applyFill="1" applyBorder="1" applyAlignment="1">
      <alignment horizontal="center" vertical="center"/>
    </xf>
    <xf numFmtId="49" fontId="5" fillId="3" borderId="2" xfId="32" applyNumberFormat="1" applyFont="1" applyFill="1" applyBorder="1" applyAlignment="1">
      <alignment horizontal="center" vertical="center"/>
    </xf>
    <xf numFmtId="49" fontId="5" fillId="3" borderId="3" xfId="32" applyNumberFormat="1" applyFont="1" applyFill="1" applyBorder="1" applyAlignment="1">
      <alignment horizontal="center" vertical="center"/>
    </xf>
    <xf numFmtId="49" fontId="5" fillId="3" borderId="4" xfId="32" applyNumberFormat="1" applyFont="1" applyFill="1" applyBorder="1" applyAlignment="1">
      <alignment horizontal="center" vertical="center"/>
    </xf>
    <xf numFmtId="0" fontId="150" fillId="3" borderId="67" xfId="26" applyFont="1" applyFill="1" applyBorder="1" applyAlignment="1">
      <alignment horizontal="center" vertical="center" wrapText="1"/>
    </xf>
    <xf numFmtId="0" fontId="150" fillId="3" borderId="68" xfId="26" applyFont="1" applyFill="1" applyBorder="1" applyAlignment="1">
      <alignment horizontal="center" vertical="center" wrapText="1"/>
    </xf>
    <xf numFmtId="0" fontId="151" fillId="3" borderId="62" xfId="26" applyFont="1" applyFill="1" applyBorder="1" applyAlignment="1">
      <alignment horizontal="center" vertical="center" wrapText="1"/>
    </xf>
    <xf numFmtId="0" fontId="151" fillId="3" borderId="3" xfId="26" applyFont="1" applyFill="1" applyBorder="1" applyAlignment="1">
      <alignment horizontal="center" vertical="center" wrapText="1"/>
    </xf>
    <xf numFmtId="0" fontId="151" fillId="3" borderId="61" xfId="26" applyFont="1" applyFill="1" applyBorder="1" applyAlignment="1">
      <alignment horizontal="center" vertical="center" wrapText="1"/>
    </xf>
    <xf numFmtId="0" fontId="156" fillId="3" borderId="2" xfId="26" applyFont="1" applyFill="1" applyBorder="1" applyAlignment="1">
      <alignment horizontal="center" vertical="center"/>
    </xf>
    <xf numFmtId="0" fontId="156" fillId="3" borderId="3" xfId="26" applyFont="1" applyFill="1" applyBorder="1" applyAlignment="1">
      <alignment horizontal="center" vertical="center"/>
    </xf>
    <xf numFmtId="0" fontId="156" fillId="3" borderId="61" xfId="26" applyFont="1" applyFill="1" applyBorder="1" applyAlignment="1">
      <alignment horizontal="center" vertical="center"/>
    </xf>
    <xf numFmtId="0" fontId="154" fillId="3" borderId="2" xfId="26" applyFont="1" applyFill="1" applyBorder="1" applyAlignment="1">
      <alignment horizontal="center" vertical="center" wrapText="1"/>
    </xf>
    <xf numFmtId="0" fontId="154" fillId="3" borderId="3" xfId="26" applyFont="1" applyFill="1" applyBorder="1" applyAlignment="1">
      <alignment horizontal="center" vertical="center" wrapText="1"/>
    </xf>
    <xf numFmtId="0" fontId="154" fillId="3" borderId="61" xfId="26" applyFont="1" applyFill="1" applyBorder="1" applyAlignment="1">
      <alignment horizontal="center" vertical="center" wrapText="1"/>
    </xf>
    <xf numFmtId="0" fontId="159" fillId="3" borderId="2" xfId="26" applyFont="1" applyFill="1" applyBorder="1" applyAlignment="1">
      <alignment horizontal="center" vertical="center"/>
    </xf>
    <xf numFmtId="0" fontId="159" fillId="3" borderId="3" xfId="26" applyFont="1" applyFill="1" applyBorder="1" applyAlignment="1">
      <alignment horizontal="center" vertical="center"/>
    </xf>
    <xf numFmtId="0" fontId="159" fillId="3" borderId="61" xfId="26" applyFont="1" applyFill="1" applyBorder="1" applyAlignment="1">
      <alignment horizontal="center" vertical="center"/>
    </xf>
    <xf numFmtId="0" fontId="160" fillId="3" borderId="0" xfId="26" applyFont="1" applyFill="1" applyBorder="1" applyAlignment="1">
      <alignment horizontal="center" vertical="center"/>
    </xf>
    <xf numFmtId="0" fontId="154" fillId="3" borderId="0" xfId="26" applyFont="1" applyFill="1" applyBorder="1" applyAlignment="1">
      <alignment horizontal="center" vertical="center" wrapText="1"/>
    </xf>
    <xf numFmtId="0" fontId="160" fillId="3" borderId="2" xfId="26" applyFont="1" applyFill="1" applyBorder="1" applyAlignment="1">
      <alignment horizontal="center" vertical="center"/>
    </xf>
    <xf numFmtId="0" fontId="160" fillId="3" borderId="3" xfId="26" applyFont="1" applyFill="1" applyBorder="1" applyAlignment="1">
      <alignment horizontal="center" vertical="center"/>
    </xf>
    <xf numFmtId="0" fontId="160" fillId="3" borderId="61" xfId="26" applyFont="1" applyFill="1" applyBorder="1" applyAlignment="1">
      <alignment horizontal="center" vertical="center"/>
    </xf>
    <xf numFmtId="9" fontId="145" fillId="3" borderId="0" xfId="26" applyNumberFormat="1" applyFont="1" applyFill="1" applyBorder="1" applyAlignment="1">
      <alignment horizontal="center" vertical="top"/>
    </xf>
    <xf numFmtId="9" fontId="150" fillId="3" borderId="14" xfId="26" applyNumberFormat="1" applyFont="1" applyFill="1" applyBorder="1" applyAlignment="1">
      <alignment horizontal="center" vertical="center"/>
    </xf>
    <xf numFmtId="9" fontId="150" fillId="3" borderId="15" xfId="26" applyNumberFormat="1" applyFont="1" applyFill="1" applyBorder="1" applyAlignment="1">
      <alignment horizontal="center" vertical="center"/>
    </xf>
    <xf numFmtId="9" fontId="150" fillId="3" borderId="66" xfId="26" applyNumberFormat="1" applyFont="1" applyFill="1" applyBorder="1" applyAlignment="1">
      <alignment horizontal="center" vertical="center"/>
    </xf>
    <xf numFmtId="9" fontId="145" fillId="3" borderId="3" xfId="26" applyNumberFormat="1" applyFont="1" applyFill="1" applyBorder="1" applyAlignment="1">
      <alignment horizontal="center" vertical="top"/>
    </xf>
    <xf numFmtId="9" fontId="145" fillId="3" borderId="61" xfId="26" applyNumberFormat="1" applyFont="1" applyFill="1" applyBorder="1" applyAlignment="1">
      <alignment horizontal="center" vertical="top"/>
    </xf>
    <xf numFmtId="9" fontId="150" fillId="3" borderId="2" xfId="26" applyNumberFormat="1" applyFont="1" applyFill="1" applyBorder="1" applyAlignment="1">
      <alignment horizontal="center" vertical="center"/>
    </xf>
    <xf numFmtId="9" fontId="150" fillId="3" borderId="3" xfId="26" applyNumberFormat="1" applyFont="1" applyFill="1" applyBorder="1" applyAlignment="1">
      <alignment horizontal="center" vertical="center"/>
    </xf>
    <xf numFmtId="9" fontId="150" fillId="3" borderId="61" xfId="26" applyNumberFormat="1" applyFont="1" applyFill="1" applyBorder="1" applyAlignment="1">
      <alignment horizontal="center" vertical="center"/>
    </xf>
    <xf numFmtId="0" fontId="149" fillId="3" borderId="2" xfId="26" applyFont="1" applyFill="1" applyBorder="1" applyAlignment="1">
      <alignment horizontal="center" vertical="center" wrapText="1"/>
    </xf>
    <xf numFmtId="0" fontId="46" fillId="3" borderId="3" xfId="26" applyFont="1" applyFill="1" applyBorder="1" applyAlignment="1">
      <alignment horizontal="center" vertical="center" wrapText="1"/>
    </xf>
    <xf numFmtId="0" fontId="46" fillId="3" borderId="61" xfId="26" applyFont="1" applyFill="1" applyBorder="1" applyAlignment="1">
      <alignment horizontal="center" vertical="center" wrapText="1"/>
    </xf>
    <xf numFmtId="0" fontId="156" fillId="3" borderId="2" xfId="26" applyFont="1" applyFill="1" applyBorder="1" applyAlignment="1">
      <alignment horizontal="center" vertical="center" wrapText="1"/>
    </xf>
    <xf numFmtId="0" fontId="156" fillId="3" borderId="3" xfId="26" applyFont="1" applyFill="1" applyBorder="1" applyAlignment="1">
      <alignment horizontal="center" vertical="center" wrapText="1"/>
    </xf>
    <xf numFmtId="0" fontId="156" fillId="3" borderId="61" xfId="26" applyFont="1" applyFill="1" applyBorder="1" applyAlignment="1">
      <alignment horizontal="center" vertical="center" wrapText="1"/>
    </xf>
    <xf numFmtId="0" fontId="150" fillId="3" borderId="2" xfId="26" applyFont="1" applyFill="1" applyBorder="1" applyAlignment="1">
      <alignment horizontal="center" vertical="center"/>
    </xf>
    <xf numFmtId="0" fontId="150" fillId="3" borderId="3" xfId="26" applyFont="1" applyFill="1" applyBorder="1" applyAlignment="1">
      <alignment horizontal="center" vertical="center"/>
    </xf>
    <xf numFmtId="0" fontId="150" fillId="3" borderId="61" xfId="26" applyFont="1" applyFill="1" applyBorder="1" applyAlignment="1">
      <alignment horizontal="center" vertical="center"/>
    </xf>
    <xf numFmtId="0" fontId="158" fillId="3" borderId="14" xfId="26" applyFont="1" applyFill="1" applyBorder="1" applyAlignment="1">
      <alignment horizontal="center" vertical="center"/>
    </xf>
    <xf numFmtId="0" fontId="158" fillId="3" borderId="15" xfId="26" applyFont="1" applyFill="1" applyBorder="1" applyAlignment="1">
      <alignment horizontal="center" vertical="center"/>
    </xf>
    <xf numFmtId="0" fontId="158" fillId="3" borderId="66" xfId="26" applyFont="1" applyFill="1" applyBorder="1" applyAlignment="1">
      <alignment horizontal="center" vertical="center"/>
    </xf>
    <xf numFmtId="0" fontId="151" fillId="4" borderId="62" xfId="26" applyFont="1" applyFill="1" applyBorder="1" applyAlignment="1">
      <alignment horizontal="center" vertical="center"/>
    </xf>
    <xf numFmtId="0" fontId="151" fillId="4" borderId="3" xfId="26" applyFont="1" applyFill="1" applyBorder="1" applyAlignment="1">
      <alignment horizontal="center" vertical="center"/>
    </xf>
    <xf numFmtId="0" fontId="151" fillId="4" borderId="61" xfId="26" applyFont="1" applyFill="1" applyBorder="1" applyAlignment="1">
      <alignment horizontal="center" vertical="center"/>
    </xf>
    <xf numFmtId="0" fontId="146" fillId="4" borderId="62" xfId="26" applyFont="1" applyFill="1" applyBorder="1" applyAlignment="1">
      <alignment horizontal="center" vertical="center"/>
    </xf>
    <xf numFmtId="0" fontId="146" fillId="4" borderId="3" xfId="26" applyFont="1" applyFill="1" applyBorder="1" applyAlignment="1">
      <alignment horizontal="center" vertical="center"/>
    </xf>
    <xf numFmtId="0" fontId="146" fillId="4" borderId="61" xfId="26" applyFont="1" applyFill="1" applyBorder="1" applyAlignment="1">
      <alignment horizontal="center" vertical="center"/>
    </xf>
    <xf numFmtId="49" fontId="154" fillId="0" borderId="30" xfId="26" applyNumberFormat="1" applyFont="1" applyFill="1" applyBorder="1" applyAlignment="1" applyProtection="1">
      <alignment horizontal="center" vertical="center" wrapText="1"/>
      <protection locked="0"/>
    </xf>
    <xf numFmtId="49" fontId="154" fillId="0" borderId="31" xfId="26" applyNumberFormat="1" applyFont="1" applyFill="1" applyBorder="1" applyAlignment="1" applyProtection="1">
      <alignment horizontal="center" vertical="center" wrapText="1"/>
      <protection locked="0"/>
    </xf>
    <xf numFmtId="0" fontId="148" fillId="3" borderId="124" xfId="26" applyFont="1" applyFill="1" applyBorder="1" applyAlignment="1" applyProtection="1">
      <alignment horizontal="left" vertical="top" wrapText="1"/>
      <protection locked="0"/>
    </xf>
    <xf numFmtId="0" fontId="148" fillId="3" borderId="18" xfId="26" applyFont="1" applyFill="1" applyBorder="1" applyAlignment="1">
      <alignment horizontal="left" vertical="top" wrapText="1"/>
    </xf>
    <xf numFmtId="0" fontId="148" fillId="3" borderId="19" xfId="26" applyFont="1" applyFill="1" applyBorder="1" applyAlignment="1">
      <alignment horizontal="left" vertical="top"/>
    </xf>
    <xf numFmtId="0" fontId="151" fillId="4" borderId="62" xfId="26" applyFont="1" applyFill="1" applyBorder="1" applyAlignment="1">
      <alignment horizontal="center" vertical="center" wrapText="1"/>
    </xf>
    <xf numFmtId="0" fontId="151" fillId="4" borderId="3" xfId="26" applyFont="1" applyFill="1" applyBorder="1" applyAlignment="1">
      <alignment horizontal="center" vertical="center" wrapText="1"/>
    </xf>
    <xf numFmtId="0" fontId="151" fillId="4" borderId="61" xfId="26" applyFont="1" applyFill="1" applyBorder="1" applyAlignment="1">
      <alignment horizontal="center" vertical="center" wrapText="1"/>
    </xf>
    <xf numFmtId="9" fontId="150" fillId="3" borderId="2" xfId="26" applyNumberFormat="1" applyFont="1" applyFill="1" applyBorder="1" applyAlignment="1">
      <alignment horizontal="center" vertical="top"/>
    </xf>
    <xf numFmtId="9" fontId="150" fillId="3" borderId="11" xfId="26" applyNumberFormat="1" applyFont="1" applyFill="1" applyBorder="1" applyAlignment="1">
      <alignment horizontal="center" vertical="top"/>
    </xf>
    <xf numFmtId="9" fontId="150" fillId="3" borderId="3" xfId="26" applyNumberFormat="1" applyFont="1" applyFill="1" applyBorder="1" applyAlignment="1">
      <alignment horizontal="center" vertical="top"/>
    </xf>
    <xf numFmtId="9" fontId="150" fillId="3" borderId="61" xfId="26" applyNumberFormat="1" applyFont="1" applyFill="1" applyBorder="1" applyAlignment="1">
      <alignment horizontal="center" vertical="top"/>
    </xf>
    <xf numFmtId="0" fontId="150" fillId="3" borderId="62" xfId="26" applyFont="1" applyFill="1" applyBorder="1" applyAlignment="1">
      <alignment horizontal="center" vertical="center" wrapText="1"/>
    </xf>
    <xf numFmtId="0" fontId="150" fillId="3" borderId="3" xfId="26" applyFont="1" applyFill="1" applyBorder="1" applyAlignment="1">
      <alignment horizontal="center" vertical="center" wrapText="1"/>
    </xf>
    <xf numFmtId="0" fontId="150" fillId="3" borderId="61" xfId="26" applyFont="1" applyFill="1" applyBorder="1" applyAlignment="1">
      <alignment horizontal="center" vertical="center" wrapText="1"/>
    </xf>
    <xf numFmtId="0" fontId="143" fillId="0" borderId="0" xfId="26" applyFont="1" applyAlignment="1">
      <alignment horizontal="center"/>
    </xf>
    <xf numFmtId="0" fontId="144" fillId="0" borderId="23" xfId="26" applyFont="1" applyBorder="1" applyAlignment="1">
      <alignment horizontal="center" wrapText="1"/>
    </xf>
    <xf numFmtId="0" fontId="145" fillId="2" borderId="33" xfId="26" applyFont="1" applyFill="1" applyBorder="1" applyAlignment="1">
      <alignment horizontal="center"/>
    </xf>
    <xf numFmtId="0" fontId="145" fillId="2" borderId="30" xfId="26" applyFont="1" applyFill="1" applyBorder="1" applyAlignment="1">
      <alignment horizontal="center"/>
    </xf>
    <xf numFmtId="0" fontId="145" fillId="2" borderId="31" xfId="26" applyFont="1" applyFill="1" applyBorder="1" applyAlignment="1">
      <alignment horizontal="center"/>
    </xf>
    <xf numFmtId="0" fontId="146" fillId="0" borderId="109" xfId="26" applyFont="1" applyBorder="1" applyAlignment="1">
      <alignment horizontal="center" vertical="center" wrapText="1"/>
    </xf>
    <xf numFmtId="0" fontId="146" fillId="0" borderId="110" xfId="26" applyFont="1" applyBorder="1" applyAlignment="1">
      <alignment horizontal="center" vertical="center" wrapText="1"/>
    </xf>
    <xf numFmtId="0" fontId="146" fillId="0" borderId="107" xfId="26" applyFont="1" applyBorder="1" applyAlignment="1">
      <alignment horizontal="center" vertical="center" wrapText="1"/>
    </xf>
    <xf numFmtId="49" fontId="146" fillId="3" borderId="2" xfId="26" applyNumberFormat="1" applyFont="1" applyFill="1" applyBorder="1" applyAlignment="1">
      <alignment horizontal="center" vertical="center"/>
    </xf>
    <xf numFmtId="49" fontId="146" fillId="3" borderId="3" xfId="26" applyNumberFormat="1" applyFont="1" applyFill="1" applyBorder="1" applyAlignment="1">
      <alignment horizontal="center" vertical="center"/>
    </xf>
    <xf numFmtId="49" fontId="146" fillId="3" borderId="61" xfId="26" applyNumberFormat="1" applyFont="1" applyFill="1" applyBorder="1" applyAlignment="1">
      <alignment horizontal="center" vertical="center"/>
    </xf>
    <xf numFmtId="0" fontId="146" fillId="3" borderId="2" xfId="26" applyFont="1" applyFill="1" applyBorder="1" applyAlignment="1">
      <alignment horizontal="center" vertical="center" wrapText="1"/>
    </xf>
    <xf numFmtId="0" fontId="146" fillId="3" borderId="3" xfId="26" applyFont="1" applyFill="1" applyBorder="1" applyAlignment="1">
      <alignment horizontal="center" vertical="center" wrapText="1"/>
    </xf>
    <xf numFmtId="0" fontId="146" fillId="3" borderId="61" xfId="26" applyFont="1" applyFill="1" applyBorder="1" applyAlignment="1">
      <alignment horizontal="center" vertical="center" wrapText="1"/>
    </xf>
    <xf numFmtId="0" fontId="146" fillId="0" borderId="62" xfId="26" applyFont="1" applyBorder="1" applyAlignment="1">
      <alignment horizontal="center"/>
    </xf>
    <xf numFmtId="0" fontId="146" fillId="0" borderId="3" xfId="26" applyFont="1" applyBorder="1" applyAlignment="1">
      <alignment horizontal="center"/>
    </xf>
    <xf numFmtId="0" fontId="146" fillId="0" borderId="61" xfId="26" applyFont="1" applyBorder="1" applyAlignment="1">
      <alignment horizontal="center"/>
    </xf>
    <xf numFmtId="0" fontId="148" fillId="4" borderId="33" xfId="26" applyFont="1" applyFill="1" applyBorder="1" applyAlignment="1">
      <alignment vertical="center" wrapText="1"/>
    </xf>
    <xf numFmtId="0" fontId="148" fillId="4" borderId="30" xfId="26" applyFont="1" applyFill="1" applyBorder="1" applyAlignment="1">
      <alignment vertical="center" wrapText="1"/>
    </xf>
    <xf numFmtId="0" fontId="148" fillId="4" borderId="31" xfId="26" applyFont="1" applyFill="1" applyBorder="1" applyAlignment="1">
      <alignment vertical="center" wrapText="1"/>
    </xf>
    <xf numFmtId="0" fontId="150" fillId="3" borderId="73" xfId="26" applyFont="1" applyFill="1" applyBorder="1" applyAlignment="1">
      <alignment horizontal="center" vertical="center" wrapText="1"/>
    </xf>
    <xf numFmtId="0" fontId="150" fillId="3" borderId="69" xfId="26" applyFont="1" applyFill="1" applyBorder="1" applyAlignment="1">
      <alignment horizontal="center" vertical="center" wrapText="1"/>
    </xf>
    <xf numFmtId="0" fontId="148" fillId="4" borderId="14" xfId="26" applyFont="1" applyFill="1" applyBorder="1" applyAlignment="1">
      <alignment horizontal="center" vertical="center" wrapText="1"/>
    </xf>
    <xf numFmtId="0" fontId="148" fillId="4" borderId="15" xfId="26" applyFont="1" applyFill="1" applyBorder="1" applyAlignment="1">
      <alignment horizontal="center" vertical="center" wrapText="1"/>
    </xf>
    <xf numFmtId="0" fontId="148" fillId="4" borderId="66" xfId="26" applyFont="1" applyFill="1" applyBorder="1" applyAlignment="1">
      <alignment horizontal="center" vertical="center" wrapText="1"/>
    </xf>
    <xf numFmtId="0" fontId="96" fillId="0" borderId="2" xfId="32" applyFont="1" applyFill="1" applyBorder="1" applyAlignment="1">
      <alignment horizontal="center" vertical="center" wrapText="1"/>
    </xf>
    <xf numFmtId="0" fontId="96" fillId="0" borderId="3" xfId="32" applyFont="1" applyFill="1" applyBorder="1" applyAlignment="1">
      <alignment horizontal="center" vertical="center" wrapText="1"/>
    </xf>
    <xf numFmtId="0" fontId="96" fillId="0" borderId="4" xfId="32" applyFont="1" applyFill="1" applyBorder="1" applyAlignment="1">
      <alignment horizontal="center" vertical="center" wrapText="1"/>
    </xf>
    <xf numFmtId="0" fontId="96" fillId="3" borderId="2" xfId="32" applyFont="1" applyFill="1" applyBorder="1" applyAlignment="1">
      <alignment horizontal="center" vertical="center"/>
    </xf>
    <xf numFmtId="0" fontId="96" fillId="3" borderId="3" xfId="32" applyFont="1" applyFill="1" applyBorder="1" applyAlignment="1">
      <alignment horizontal="center" vertical="center"/>
    </xf>
    <xf numFmtId="0" fontId="96" fillId="3" borderId="4" xfId="32" applyFont="1" applyFill="1" applyBorder="1" applyAlignment="1">
      <alignment horizontal="center" vertical="center"/>
    </xf>
    <xf numFmtId="0" fontId="96" fillId="4" borderId="2" xfId="32" applyFont="1" applyFill="1" applyBorder="1" applyAlignment="1">
      <alignment horizontal="center" vertical="center" wrapText="1"/>
    </xf>
    <xf numFmtId="0" fontId="96" fillId="4" borderId="3" xfId="32" applyFont="1" applyFill="1" applyBorder="1" applyAlignment="1">
      <alignment horizontal="center" vertical="center" wrapText="1"/>
    </xf>
    <xf numFmtId="0" fontId="96" fillId="4" borderId="4" xfId="32" applyFont="1" applyFill="1" applyBorder="1" applyAlignment="1">
      <alignment horizontal="center" vertical="center" wrapText="1"/>
    </xf>
    <xf numFmtId="0" fontId="46" fillId="0" borderId="26" xfId="32" applyFont="1" applyBorder="1" applyAlignment="1">
      <alignment horizontal="center"/>
    </xf>
    <xf numFmtId="0" fontId="46" fillId="0" borderId="27" xfId="32" applyFont="1" applyBorder="1" applyAlignment="1">
      <alignment horizontal="center"/>
    </xf>
    <xf numFmtId="0" fontId="46" fillId="0" borderId="28" xfId="32" applyFont="1" applyBorder="1" applyAlignment="1">
      <alignment horizontal="center"/>
    </xf>
    <xf numFmtId="0" fontId="6" fillId="3" borderId="5" xfId="32" applyFont="1" applyFill="1" applyBorder="1" applyAlignment="1">
      <alignment horizontal="center" vertical="center" wrapText="1"/>
    </xf>
    <xf numFmtId="0" fontId="6" fillId="3" borderId="7" xfId="32" applyFont="1" applyFill="1" applyBorder="1" applyAlignment="1">
      <alignment horizontal="center" vertical="center" wrapText="1"/>
    </xf>
    <xf numFmtId="0" fontId="8" fillId="4" borderId="2" xfId="32" applyFont="1" applyFill="1" applyBorder="1" applyAlignment="1">
      <alignment horizontal="center" vertical="center" wrapText="1"/>
    </xf>
    <xf numFmtId="0" fontId="8" fillId="4" borderId="3" xfId="32" applyFont="1" applyFill="1" applyBorder="1" applyAlignment="1">
      <alignment horizontal="center" vertical="center" wrapText="1"/>
    </xf>
    <xf numFmtId="0" fontId="8" fillId="4" borderId="4" xfId="32" applyFont="1" applyFill="1" applyBorder="1" applyAlignment="1">
      <alignment horizontal="center" vertical="center" wrapText="1"/>
    </xf>
    <xf numFmtId="9" fontId="107" fillId="3" borderId="2" xfId="32" applyNumberFormat="1" applyFont="1" applyFill="1" applyBorder="1" applyAlignment="1">
      <alignment horizontal="center" vertical="center"/>
    </xf>
    <xf numFmtId="9" fontId="107" fillId="3" borderId="3" xfId="32" applyNumberFormat="1" applyFont="1" applyFill="1" applyBorder="1" applyAlignment="1">
      <alignment horizontal="center" vertical="center"/>
    </xf>
    <xf numFmtId="9" fontId="107" fillId="3" borderId="4" xfId="32" applyNumberFormat="1" applyFont="1" applyFill="1" applyBorder="1" applyAlignment="1">
      <alignment horizontal="center" vertical="center"/>
    </xf>
    <xf numFmtId="9" fontId="8" fillId="4" borderId="2" xfId="32" applyNumberFormat="1" applyFont="1" applyFill="1" applyBorder="1" applyAlignment="1">
      <alignment horizontal="center" vertical="center"/>
    </xf>
    <xf numFmtId="9" fontId="8" fillId="4" borderId="4" xfId="32" applyNumberFormat="1" applyFont="1" applyFill="1" applyBorder="1" applyAlignment="1">
      <alignment horizontal="center" vertical="center"/>
    </xf>
    <xf numFmtId="9" fontId="95" fillId="0" borderId="2" xfId="32" applyNumberFormat="1" applyFont="1" applyFill="1" applyBorder="1" applyAlignment="1">
      <alignment horizontal="center" vertical="center"/>
    </xf>
    <xf numFmtId="9" fontId="95" fillId="0" borderId="3" xfId="32" applyNumberFormat="1" applyFont="1" applyFill="1" applyBorder="1" applyAlignment="1">
      <alignment horizontal="center" vertical="center"/>
    </xf>
    <xf numFmtId="9" fontId="95" fillId="0" borderId="4" xfId="32" applyNumberFormat="1" applyFont="1" applyFill="1" applyBorder="1" applyAlignment="1">
      <alignment horizontal="center" vertical="center"/>
    </xf>
    <xf numFmtId="9" fontId="93" fillId="4" borderId="2" xfId="32" applyNumberFormat="1" applyFont="1" applyFill="1" applyBorder="1" applyAlignment="1">
      <alignment horizontal="center" vertical="center"/>
    </xf>
    <xf numFmtId="9" fontId="93" fillId="4" borderId="4" xfId="32" applyNumberFormat="1" applyFont="1" applyFill="1" applyBorder="1" applyAlignment="1">
      <alignment horizontal="center" vertical="center"/>
    </xf>
    <xf numFmtId="0" fontId="96" fillId="3" borderId="2" xfId="32" applyFont="1" applyFill="1" applyBorder="1" applyAlignment="1">
      <alignment horizontal="center" vertical="center" wrapText="1"/>
    </xf>
    <xf numFmtId="0" fontId="96" fillId="3" borderId="3" xfId="32" applyFont="1" applyFill="1" applyBorder="1" applyAlignment="1">
      <alignment horizontal="center" vertical="center" wrapText="1"/>
    </xf>
    <xf numFmtId="0" fontId="96" fillId="3" borderId="4" xfId="32" applyFont="1" applyFill="1" applyBorder="1" applyAlignment="1">
      <alignment horizontal="center" vertical="center" wrapText="1"/>
    </xf>
    <xf numFmtId="0" fontId="8" fillId="4" borderId="2" xfId="32" applyFont="1" applyFill="1" applyBorder="1" applyAlignment="1">
      <alignment horizontal="center" vertical="center"/>
    </xf>
    <xf numFmtId="0" fontId="8" fillId="4" borderId="3" xfId="32" applyFont="1" applyFill="1" applyBorder="1" applyAlignment="1">
      <alignment horizontal="center" vertical="center"/>
    </xf>
    <xf numFmtId="0" fontId="8" fillId="4" borderId="4" xfId="32" applyFont="1" applyFill="1" applyBorder="1" applyAlignment="1">
      <alignment horizontal="center" vertical="center"/>
    </xf>
    <xf numFmtId="9" fontId="6" fillId="0" borderId="2" xfId="32" applyNumberFormat="1" applyFont="1" applyFill="1" applyBorder="1" applyAlignment="1">
      <alignment horizontal="center" vertical="center"/>
    </xf>
    <xf numFmtId="9" fontId="6" fillId="0" borderId="11" xfId="32" applyNumberFormat="1" applyFont="1" applyFill="1" applyBorder="1" applyAlignment="1">
      <alignment horizontal="center" vertical="center"/>
    </xf>
    <xf numFmtId="9" fontId="6" fillId="0" borderId="3" xfId="32" applyNumberFormat="1" applyFont="1" applyFill="1" applyBorder="1" applyAlignment="1">
      <alignment horizontal="center" vertical="center"/>
    </xf>
    <xf numFmtId="9" fontId="6" fillId="0" borderId="4" xfId="32" applyNumberFormat="1" applyFont="1" applyFill="1" applyBorder="1" applyAlignment="1">
      <alignment horizontal="center" vertical="center"/>
    </xf>
    <xf numFmtId="9" fontId="93" fillId="4" borderId="2" xfId="32" applyNumberFormat="1" applyFont="1" applyFill="1" applyBorder="1" applyAlignment="1">
      <alignment horizontal="center" vertical="center" wrapText="1"/>
    </xf>
    <xf numFmtId="9" fontId="93" fillId="4" borderId="4" xfId="32" applyNumberFormat="1" applyFont="1" applyFill="1" applyBorder="1" applyAlignment="1">
      <alignment horizontal="center" vertical="center" wrapText="1"/>
    </xf>
    <xf numFmtId="9" fontId="6" fillId="4" borderId="2" xfId="32" applyNumberFormat="1" applyFont="1" applyFill="1" applyBorder="1" applyAlignment="1">
      <alignment horizontal="center" vertical="center"/>
    </xf>
    <xf numFmtId="9" fontId="6" fillId="4" borderId="15" xfId="32" applyNumberFormat="1" applyFont="1" applyFill="1" applyBorder="1" applyAlignment="1">
      <alignment horizontal="center" vertical="center"/>
    </xf>
    <xf numFmtId="9" fontId="6" fillId="4" borderId="3" xfId="32" applyNumberFormat="1" applyFont="1" applyFill="1" applyBorder="1" applyAlignment="1">
      <alignment horizontal="center" vertical="center"/>
    </xf>
    <xf numFmtId="9" fontId="6" fillId="4" borderId="4" xfId="32" applyNumberFormat="1" applyFont="1" applyFill="1" applyBorder="1" applyAlignment="1">
      <alignment horizontal="center" vertical="center"/>
    </xf>
    <xf numFmtId="0" fontId="6" fillId="3" borderId="2" xfId="32" applyFont="1" applyFill="1" applyBorder="1" applyAlignment="1">
      <alignment horizontal="center" vertical="center" wrapText="1"/>
    </xf>
    <xf numFmtId="0" fontId="6" fillId="3" borderId="3" xfId="32" applyFont="1" applyFill="1" applyBorder="1" applyAlignment="1">
      <alignment horizontal="center" vertical="center" wrapText="1"/>
    </xf>
    <xf numFmtId="0" fontId="6" fillId="3" borderId="4" xfId="32" applyFont="1" applyFill="1" applyBorder="1" applyAlignment="1">
      <alignment horizontal="center" vertical="center" wrapText="1"/>
    </xf>
    <xf numFmtId="0" fontId="6" fillId="0" borderId="2" xfId="32" applyFont="1" applyFill="1" applyBorder="1" applyAlignment="1">
      <alignment horizontal="center" vertical="center"/>
    </xf>
    <xf numFmtId="0" fontId="6" fillId="0" borderId="3" xfId="32" applyFont="1" applyFill="1" applyBorder="1" applyAlignment="1">
      <alignment horizontal="center" vertical="center"/>
    </xf>
    <xf numFmtId="0" fontId="6" fillId="0" borderId="4" xfId="32" applyFont="1" applyFill="1" applyBorder="1" applyAlignment="1">
      <alignment horizontal="center" vertical="center"/>
    </xf>
    <xf numFmtId="0" fontId="6" fillId="3" borderId="2" xfId="32" applyFont="1" applyFill="1" applyBorder="1" applyAlignment="1">
      <alignment horizontal="center" vertical="center"/>
    </xf>
    <xf numFmtId="0" fontId="6" fillId="3" borderId="3" xfId="32" applyFont="1" applyFill="1" applyBorder="1" applyAlignment="1">
      <alignment horizontal="center" vertical="center"/>
    </xf>
    <xf numFmtId="0" fontId="6" fillId="3" borderId="4" xfId="32" applyFont="1" applyFill="1" applyBorder="1" applyAlignment="1">
      <alignment horizontal="center" vertical="center"/>
    </xf>
    <xf numFmtId="3" fontId="8" fillId="0" borderId="2" xfId="32" applyNumberFormat="1" applyFont="1" applyFill="1" applyBorder="1" applyAlignment="1">
      <alignment horizontal="center" vertical="center"/>
    </xf>
    <xf numFmtId="3" fontId="8" fillId="0" borderId="3" xfId="32" applyNumberFormat="1" applyFont="1" applyFill="1" applyBorder="1" applyAlignment="1">
      <alignment horizontal="center" vertical="center"/>
    </xf>
    <xf numFmtId="3" fontId="8" fillId="0" borderId="4" xfId="32" applyNumberFormat="1" applyFont="1" applyFill="1" applyBorder="1" applyAlignment="1">
      <alignment horizontal="center" vertical="center"/>
    </xf>
    <xf numFmtId="0" fontId="95" fillId="4" borderId="2" xfId="32" applyFont="1" applyFill="1" applyBorder="1" applyAlignment="1">
      <alignment horizontal="center" vertical="center" wrapText="1"/>
    </xf>
    <xf numFmtId="0" fontId="95" fillId="4" borderId="3" xfId="32" applyFont="1" applyFill="1" applyBorder="1" applyAlignment="1">
      <alignment horizontal="center" vertical="center" wrapText="1"/>
    </xf>
    <xf numFmtId="0" fontId="95" fillId="4" borderId="4" xfId="32" applyFont="1" applyFill="1" applyBorder="1" applyAlignment="1">
      <alignment horizontal="center" vertical="center" wrapText="1"/>
    </xf>
    <xf numFmtId="3" fontId="8" fillId="2" borderId="2" xfId="32" applyNumberFormat="1" applyFont="1" applyFill="1" applyBorder="1" applyAlignment="1">
      <alignment horizontal="center" vertical="center"/>
    </xf>
    <xf numFmtId="3" fontId="8" fillId="2" borderId="3" xfId="32" applyNumberFormat="1" applyFont="1" applyFill="1" applyBorder="1" applyAlignment="1">
      <alignment horizontal="center" vertical="center"/>
    </xf>
    <xf numFmtId="3" fontId="8" fillId="2" borderId="4" xfId="32" applyNumberFormat="1" applyFont="1" applyFill="1" applyBorder="1" applyAlignment="1">
      <alignment horizontal="center" vertical="center"/>
    </xf>
    <xf numFmtId="0" fontId="35" fillId="3" borderId="2" xfId="32" applyFont="1" applyFill="1" applyBorder="1" applyAlignment="1">
      <alignment horizontal="center" vertical="center" wrapText="1"/>
    </xf>
    <xf numFmtId="0" fontId="35" fillId="3" borderId="3" xfId="32" applyFont="1" applyFill="1" applyBorder="1" applyAlignment="1">
      <alignment horizontal="center" vertical="center" wrapText="1"/>
    </xf>
    <xf numFmtId="0" fontId="35" fillId="3" borderId="4" xfId="32" applyFont="1" applyFill="1" applyBorder="1" applyAlignment="1">
      <alignment horizontal="center" vertical="center" wrapText="1"/>
    </xf>
    <xf numFmtId="0" fontId="35" fillId="3" borderId="2" xfId="32" applyFont="1" applyFill="1" applyBorder="1" applyAlignment="1">
      <alignment horizontal="center" vertical="center"/>
    </xf>
    <xf numFmtId="0" fontId="35" fillId="3" borderId="3" xfId="32" applyFont="1" applyFill="1" applyBorder="1" applyAlignment="1">
      <alignment horizontal="center" vertical="center"/>
    </xf>
    <xf numFmtId="0" fontId="35" fillId="3" borderId="4" xfId="32" applyFont="1" applyFill="1" applyBorder="1" applyAlignment="1">
      <alignment horizontal="center" vertical="center"/>
    </xf>
    <xf numFmtId="0" fontId="8" fillId="0" borderId="2" xfId="32" applyFont="1" applyBorder="1" applyAlignment="1">
      <alignment horizontal="center"/>
    </xf>
    <xf numFmtId="0" fontId="8" fillId="0" borderId="3" xfId="32" applyFont="1" applyBorder="1" applyAlignment="1">
      <alignment horizontal="center"/>
    </xf>
    <xf numFmtId="0" fontId="8" fillId="0" borderId="4" xfId="32" applyFont="1" applyBorder="1" applyAlignment="1">
      <alignment horizontal="center"/>
    </xf>
    <xf numFmtId="0" fontId="6" fillId="0" borderId="2" xfId="32" applyFont="1" applyBorder="1" applyAlignment="1">
      <alignment horizontal="center" vertical="center" wrapText="1"/>
    </xf>
    <xf numFmtId="0" fontId="6" fillId="0" borderId="3" xfId="32" applyFont="1" applyBorder="1" applyAlignment="1">
      <alignment horizontal="center" vertical="center" wrapText="1"/>
    </xf>
    <xf numFmtId="0" fontId="6" fillId="0" borderId="4" xfId="32" applyFont="1" applyBorder="1" applyAlignment="1">
      <alignment horizontal="center" vertical="center" wrapText="1"/>
    </xf>
    <xf numFmtId="0" fontId="6" fillId="4" borderId="2" xfId="32" applyFont="1" applyFill="1" applyBorder="1" applyAlignment="1">
      <alignment horizontal="center" vertical="center" wrapText="1"/>
    </xf>
    <xf numFmtId="0" fontId="6" fillId="4" borderId="3" xfId="32" applyFont="1" applyFill="1" applyBorder="1" applyAlignment="1">
      <alignment horizontal="center" vertical="center" wrapText="1"/>
    </xf>
    <xf numFmtId="0" fontId="6" fillId="4" borderId="4" xfId="32" applyFont="1" applyFill="1" applyBorder="1" applyAlignment="1">
      <alignment horizontal="center" vertical="center" wrapText="1"/>
    </xf>
    <xf numFmtId="0" fontId="93" fillId="4" borderId="2" xfId="32" applyFont="1" applyFill="1" applyBorder="1" applyAlignment="1">
      <alignment horizontal="center" vertical="center" wrapText="1"/>
    </xf>
    <xf numFmtId="0" fontId="93" fillId="4" borderId="3" xfId="32" applyFont="1" applyFill="1" applyBorder="1" applyAlignment="1">
      <alignment horizontal="center" vertical="center" wrapText="1"/>
    </xf>
    <xf numFmtId="0" fontId="93" fillId="4" borderId="4" xfId="32" applyFont="1" applyFill="1" applyBorder="1" applyAlignment="1">
      <alignment horizontal="center" vertical="center" wrapText="1"/>
    </xf>
    <xf numFmtId="0" fontId="81" fillId="0" borderId="0" xfId="32" applyFont="1" applyAlignment="1">
      <alignment horizontal="center" wrapText="1"/>
    </xf>
    <xf numFmtId="0" fontId="92" fillId="2" borderId="0" xfId="32" applyFont="1" applyFill="1" applyAlignment="1">
      <alignment horizontal="center"/>
    </xf>
    <xf numFmtId="0" fontId="35" fillId="3" borderId="1" xfId="32" applyFont="1" applyFill="1" applyBorder="1" applyAlignment="1">
      <alignment horizontal="center" vertical="center"/>
    </xf>
    <xf numFmtId="49" fontId="6" fillId="3" borderId="2" xfId="32" applyNumberFormat="1" applyFont="1" applyFill="1" applyBorder="1" applyAlignment="1">
      <alignment horizontal="center" vertical="center"/>
    </xf>
    <xf numFmtId="49" fontId="6" fillId="3" borderId="3" xfId="32" applyNumberFormat="1" applyFont="1" applyFill="1" applyBorder="1" applyAlignment="1">
      <alignment horizontal="center" vertical="center"/>
    </xf>
    <xf numFmtId="49" fontId="6" fillId="3" borderId="4" xfId="32" applyNumberFormat="1" applyFont="1" applyFill="1" applyBorder="1" applyAlignment="1">
      <alignment horizontal="center" vertical="center"/>
    </xf>
    <xf numFmtId="0" fontId="7" fillId="3" borderId="2" xfId="32" applyFont="1" applyFill="1" applyBorder="1" applyAlignment="1">
      <alignment horizontal="center" vertical="center" wrapText="1"/>
    </xf>
    <xf numFmtId="0" fontId="7" fillId="3" borderId="3" xfId="32" applyFont="1" applyFill="1" applyBorder="1" applyAlignment="1">
      <alignment horizontal="center" vertical="center" wrapText="1"/>
    </xf>
    <xf numFmtId="0" fontId="7" fillId="3" borderId="4" xfId="32" applyFont="1" applyFill="1" applyBorder="1" applyAlignment="1">
      <alignment horizontal="center" vertical="center" wrapText="1"/>
    </xf>
    <xf numFmtId="9" fontId="50" fillId="3" borderId="3" xfId="32" applyNumberFormat="1" applyFont="1" applyFill="1" applyBorder="1" applyAlignment="1">
      <alignment horizontal="center" vertical="center"/>
    </xf>
    <xf numFmtId="9" fontId="50" fillId="3" borderId="4" xfId="32" applyNumberFormat="1" applyFont="1" applyFill="1" applyBorder="1" applyAlignment="1">
      <alignment horizontal="center" vertical="center"/>
    </xf>
    <xf numFmtId="0" fontId="7" fillId="4" borderId="2" xfId="32" applyFont="1" applyFill="1" applyBorder="1" applyAlignment="1">
      <alignment horizontal="center" vertical="center" wrapText="1"/>
    </xf>
    <xf numFmtId="0" fontId="7" fillId="4" borderId="3" xfId="32" applyFont="1" applyFill="1" applyBorder="1" applyAlignment="1">
      <alignment horizontal="center" vertical="center"/>
    </xf>
    <xf numFmtId="0" fontId="7" fillId="4" borderId="4" xfId="32" applyFont="1" applyFill="1" applyBorder="1" applyAlignment="1">
      <alignment horizontal="center" vertical="center"/>
    </xf>
    <xf numFmtId="0" fontId="30" fillId="3" borderId="2" xfId="32" applyFont="1" applyFill="1" applyBorder="1" applyAlignment="1">
      <alignment horizontal="left" vertical="center" wrapText="1"/>
    </xf>
    <xf numFmtId="0" fontId="30" fillId="3" borderId="3" xfId="32" applyFont="1" applyFill="1" applyBorder="1" applyAlignment="1">
      <alignment horizontal="left" vertical="center" wrapText="1"/>
    </xf>
    <xf numFmtId="0" fontId="30" fillId="3" borderId="4" xfId="32" applyFont="1" applyFill="1" applyBorder="1" applyAlignment="1">
      <alignment horizontal="left" vertical="center" wrapText="1"/>
    </xf>
    <xf numFmtId="0" fontId="49" fillId="4" borderId="3" xfId="32" applyFont="1" applyFill="1" applyBorder="1" applyAlignment="1">
      <alignment horizontal="center" vertical="center" wrapText="1"/>
    </xf>
    <xf numFmtId="0" fontId="49" fillId="4" borderId="3" xfId="32" applyFont="1" applyFill="1" applyBorder="1" applyAlignment="1">
      <alignment horizontal="center" vertical="center"/>
    </xf>
    <xf numFmtId="0" fontId="49" fillId="4" borderId="4" xfId="32" applyFont="1" applyFill="1" applyBorder="1" applyAlignment="1">
      <alignment horizontal="center" vertical="center"/>
    </xf>
    <xf numFmtId="0" fontId="10" fillId="4" borderId="2" xfId="32" applyFont="1" applyFill="1" applyBorder="1" applyAlignment="1">
      <alignment horizontal="center" vertical="center" wrapText="1"/>
    </xf>
    <xf numFmtId="0" fontId="10" fillId="4" borderId="3" xfId="32" applyFont="1" applyFill="1" applyBorder="1" applyAlignment="1">
      <alignment horizontal="center" vertical="center" wrapText="1"/>
    </xf>
    <xf numFmtId="0" fontId="10" fillId="4" borderId="4" xfId="32" applyFont="1" applyFill="1" applyBorder="1" applyAlignment="1">
      <alignment horizontal="center" vertical="center" wrapText="1"/>
    </xf>
    <xf numFmtId="9" fontId="9" fillId="4" borderId="2" xfId="32" applyNumberFormat="1" applyFont="1" applyFill="1" applyBorder="1" applyAlignment="1">
      <alignment horizontal="center" vertical="center"/>
    </xf>
    <xf numFmtId="9" fontId="9" fillId="4" borderId="11" xfId="32" applyNumberFormat="1" applyFont="1" applyFill="1" applyBorder="1" applyAlignment="1">
      <alignment horizontal="center" vertical="center"/>
    </xf>
    <xf numFmtId="9" fontId="9" fillId="4" borderId="3" xfId="32" applyNumberFormat="1" applyFont="1" applyFill="1" applyBorder="1" applyAlignment="1">
      <alignment horizontal="center" vertical="center"/>
    </xf>
    <xf numFmtId="9" fontId="9" fillId="4" borderId="4" xfId="32" applyNumberFormat="1" applyFont="1" applyFill="1" applyBorder="1" applyAlignment="1">
      <alignment horizontal="center" vertical="center"/>
    </xf>
    <xf numFmtId="9" fontId="7" fillId="3" borderId="3" xfId="32" applyNumberFormat="1" applyFont="1" applyFill="1" applyBorder="1" applyAlignment="1">
      <alignment horizontal="center" vertical="center"/>
    </xf>
    <xf numFmtId="9" fontId="7" fillId="3" borderId="4" xfId="32" applyNumberFormat="1" applyFont="1" applyFill="1" applyBorder="1" applyAlignment="1">
      <alignment horizontal="center" vertical="center"/>
    </xf>
    <xf numFmtId="0" fontId="7" fillId="4" borderId="2" xfId="32" applyFont="1" applyFill="1" applyBorder="1" applyAlignment="1">
      <alignment horizontal="center" vertical="center"/>
    </xf>
    <xf numFmtId="0" fontId="29" fillId="3" borderId="2" xfId="32" applyFont="1" applyFill="1" applyBorder="1" applyAlignment="1">
      <alignment horizontal="center" vertical="center" wrapText="1"/>
    </xf>
    <xf numFmtId="0" fontId="29" fillId="3" borderId="3" xfId="32" applyFont="1" applyFill="1" applyBorder="1" applyAlignment="1">
      <alignment horizontal="center" vertical="center" wrapText="1"/>
    </xf>
    <xf numFmtId="0" fontId="29" fillId="3" borderId="4" xfId="32" applyFont="1" applyFill="1" applyBorder="1" applyAlignment="1">
      <alignment horizontal="center" vertical="center" wrapText="1"/>
    </xf>
    <xf numFmtId="49" fontId="5" fillId="3" borderId="2" xfId="32" quotePrefix="1" applyNumberFormat="1" applyFont="1" applyFill="1" applyBorder="1" applyAlignment="1">
      <alignment horizontal="center" vertical="center"/>
    </xf>
    <xf numFmtId="0" fontId="5" fillId="3" borderId="1" xfId="32" applyFont="1" applyFill="1" applyBorder="1" applyAlignment="1">
      <alignment horizontal="center" vertical="center" wrapText="1"/>
    </xf>
    <xf numFmtId="0" fontId="7" fillId="0" borderId="2" xfId="32" applyFont="1" applyFill="1" applyBorder="1" applyAlignment="1">
      <alignment horizontal="center" vertical="center" wrapText="1"/>
    </xf>
    <xf numFmtId="0" fontId="7" fillId="0" borderId="15" xfId="32" applyFont="1" applyFill="1" applyBorder="1" applyAlignment="1">
      <alignment horizontal="center" vertical="center" wrapText="1"/>
    </xf>
    <xf numFmtId="0" fontId="7" fillId="0" borderId="3" xfId="32" applyFont="1" applyFill="1" applyBorder="1" applyAlignment="1">
      <alignment horizontal="center" vertical="center" wrapText="1"/>
    </xf>
    <xf numFmtId="0" fontId="7" fillId="0" borderId="4" xfId="32" applyFont="1" applyFill="1" applyBorder="1" applyAlignment="1">
      <alignment horizontal="center" vertical="center" wrapText="1"/>
    </xf>
    <xf numFmtId="0" fontId="7" fillId="0" borderId="2" xfId="32" applyFont="1" applyFill="1" applyBorder="1" applyAlignment="1">
      <alignment horizontal="center" vertical="center"/>
    </xf>
    <xf numFmtId="0" fontId="7" fillId="0" borderId="3" xfId="32" applyFont="1" applyFill="1" applyBorder="1" applyAlignment="1">
      <alignment horizontal="center" vertical="center"/>
    </xf>
    <xf numFmtId="0" fontId="7" fillId="0" borderId="4" xfId="32" applyFont="1" applyFill="1" applyBorder="1" applyAlignment="1">
      <alignment horizontal="center" vertical="center"/>
    </xf>
    <xf numFmtId="0" fontId="7" fillId="0" borderId="5" xfId="32" applyFont="1" applyFill="1" applyBorder="1" applyAlignment="1">
      <alignment horizontal="center" vertical="center" wrapText="1"/>
    </xf>
    <xf numFmtId="0" fontId="7" fillId="0" borderId="7" xfId="32" applyFont="1" applyFill="1" applyBorder="1" applyAlignment="1">
      <alignment horizontal="center" vertical="center" wrapText="1"/>
    </xf>
    <xf numFmtId="0" fontId="9" fillId="0" borderId="2" xfId="32" applyFont="1" applyFill="1" applyBorder="1" applyAlignment="1">
      <alignment horizontal="center" vertical="center" wrapText="1"/>
    </xf>
    <xf numFmtId="0" fontId="9" fillId="0" borderId="3" xfId="32" applyFont="1" applyFill="1" applyBorder="1" applyAlignment="1">
      <alignment horizontal="center" vertical="center" wrapText="1"/>
    </xf>
    <xf numFmtId="0" fontId="9" fillId="0" borderId="4" xfId="32" applyFont="1" applyFill="1" applyBorder="1" applyAlignment="1">
      <alignment horizontal="center" vertical="center" wrapText="1"/>
    </xf>
    <xf numFmtId="0" fontId="7" fillId="0" borderId="5" xfId="32" applyFont="1" applyFill="1" applyBorder="1" applyAlignment="1">
      <alignment vertical="center" wrapText="1"/>
    </xf>
    <xf numFmtId="0" fontId="7" fillId="0" borderId="9" xfId="32" applyFont="1" applyFill="1" applyBorder="1" applyAlignment="1">
      <alignment vertical="center" wrapText="1"/>
    </xf>
    <xf numFmtId="0" fontId="7" fillId="0" borderId="7" xfId="32" applyFont="1" applyFill="1" applyBorder="1" applyAlignment="1">
      <alignment vertical="center" wrapText="1"/>
    </xf>
    <xf numFmtId="0" fontId="7" fillId="0" borderId="10" xfId="32" applyFont="1" applyFill="1" applyBorder="1" applyAlignment="1">
      <alignment horizontal="center" vertical="center" wrapText="1"/>
    </xf>
    <xf numFmtId="0" fontId="7" fillId="0" borderId="11" xfId="32" applyFont="1" applyFill="1" applyBorder="1" applyAlignment="1">
      <alignment horizontal="center" vertical="center" wrapText="1"/>
    </xf>
    <xf numFmtId="0" fontId="7" fillId="0" borderId="12" xfId="32" applyFont="1" applyFill="1" applyBorder="1" applyAlignment="1">
      <alignment horizontal="center" vertical="center" wrapText="1"/>
    </xf>
    <xf numFmtId="0" fontId="7" fillId="0" borderId="13" xfId="32" applyFont="1" applyFill="1" applyBorder="1" applyAlignment="1">
      <alignment horizontal="center" vertical="center" wrapText="1"/>
    </xf>
    <xf numFmtId="0" fontId="7" fillId="0" borderId="0" xfId="32" applyFont="1" applyFill="1" applyBorder="1" applyAlignment="1">
      <alignment horizontal="center" vertical="center" wrapText="1"/>
    </xf>
    <xf numFmtId="0" fontId="7" fillId="0" borderId="6" xfId="32" applyFont="1" applyFill="1" applyBorder="1" applyAlignment="1">
      <alignment horizontal="center" vertical="center" wrapText="1"/>
    </xf>
    <xf numFmtId="0" fontId="7" fillId="0" borderId="14" xfId="32" applyFont="1" applyFill="1" applyBorder="1" applyAlignment="1">
      <alignment horizontal="center" vertical="center" wrapText="1"/>
    </xf>
    <xf numFmtId="0" fontId="7" fillId="0" borderId="8" xfId="32" applyFont="1" applyFill="1" applyBorder="1" applyAlignment="1">
      <alignment horizontal="center" vertical="center" wrapText="1"/>
    </xf>
    <xf numFmtId="9" fontId="7" fillId="0" borderId="2" xfId="32" applyNumberFormat="1" applyFont="1" applyFill="1" applyBorder="1" applyAlignment="1">
      <alignment horizontal="center" vertical="center"/>
    </xf>
    <xf numFmtId="9" fontId="7" fillId="0" borderId="11" xfId="32" applyNumberFormat="1" applyFont="1" applyFill="1" applyBorder="1" applyAlignment="1">
      <alignment horizontal="center" vertical="center"/>
    </xf>
    <xf numFmtId="9" fontId="7" fillId="0" borderId="3" xfId="32" applyNumberFormat="1" applyFont="1" applyFill="1" applyBorder="1" applyAlignment="1">
      <alignment horizontal="center" vertical="center"/>
    </xf>
    <xf numFmtId="9" fontId="7" fillId="0" borderId="4" xfId="32" applyNumberFormat="1" applyFont="1" applyFill="1" applyBorder="1" applyAlignment="1">
      <alignment horizontal="center" vertical="center"/>
    </xf>
    <xf numFmtId="0" fontId="4" fillId="0" borderId="2" xfId="32" applyFont="1" applyFill="1" applyBorder="1" applyAlignment="1">
      <alignment horizontal="center" vertical="center"/>
    </xf>
    <xf numFmtId="0" fontId="4" fillId="0" borderId="3" xfId="32" applyFont="1" applyFill="1" applyBorder="1" applyAlignment="1">
      <alignment horizontal="center" vertical="center"/>
    </xf>
    <xf numFmtId="0" fontId="4" fillId="0" borderId="4" xfId="32" applyFont="1" applyFill="1" applyBorder="1" applyAlignment="1">
      <alignment horizontal="center" vertical="center"/>
    </xf>
    <xf numFmtId="9" fontId="9" fillId="0" borderId="2" xfId="32" applyNumberFormat="1" applyFont="1" applyFill="1" applyBorder="1" applyAlignment="1">
      <alignment horizontal="center" vertical="center"/>
    </xf>
    <xf numFmtId="9" fontId="9" fillId="0" borderId="3" xfId="32" applyNumberFormat="1" applyFont="1" applyFill="1" applyBorder="1" applyAlignment="1">
      <alignment horizontal="center" vertical="center"/>
    </xf>
    <xf numFmtId="9" fontId="9" fillId="0" borderId="4" xfId="32" applyNumberFormat="1" applyFont="1" applyFill="1" applyBorder="1" applyAlignment="1">
      <alignment horizontal="center" vertical="center"/>
    </xf>
    <xf numFmtId="0" fontId="30" fillId="0" borderId="2" xfId="32" applyFont="1" applyFill="1" applyBorder="1" applyAlignment="1">
      <alignment horizontal="center" vertical="center" wrapText="1"/>
    </xf>
    <xf numFmtId="0" fontId="101" fillId="0" borderId="3" xfId="32" applyFont="1" applyFill="1" applyBorder="1" applyAlignment="1">
      <alignment horizontal="center" vertical="center" wrapText="1"/>
    </xf>
    <xf numFmtId="0" fontId="101" fillId="0" borderId="4" xfId="32" applyFont="1" applyFill="1" applyBorder="1" applyAlignment="1">
      <alignment horizontal="center" vertical="center" wrapText="1"/>
    </xf>
    <xf numFmtId="0" fontId="30" fillId="0" borderId="3" xfId="32" applyFont="1" applyFill="1" applyBorder="1" applyAlignment="1">
      <alignment horizontal="center" vertical="center" wrapText="1"/>
    </xf>
    <xf numFmtId="0" fontId="30" fillId="0" borderId="4" xfId="32" applyFont="1" applyFill="1" applyBorder="1" applyAlignment="1">
      <alignment horizontal="center" vertical="center" wrapText="1"/>
    </xf>
    <xf numFmtId="0" fontId="30" fillId="0" borderId="2" xfId="32" applyFont="1" applyFill="1" applyBorder="1" applyAlignment="1">
      <alignment horizontal="center" vertical="center"/>
    </xf>
    <xf numFmtId="0" fontId="30" fillId="0" borderId="3" xfId="32" applyFont="1" applyFill="1" applyBorder="1" applyAlignment="1">
      <alignment horizontal="center" vertical="center"/>
    </xf>
    <xf numFmtId="0" fontId="30" fillId="0" borderId="4" xfId="32" applyFont="1" applyFill="1" applyBorder="1" applyAlignment="1">
      <alignment horizontal="center" vertical="center"/>
    </xf>
    <xf numFmtId="0" fontId="180" fillId="0" borderId="3" xfId="32" applyFill="1" applyBorder="1" applyAlignment="1">
      <alignment horizontal="center" vertical="center"/>
    </xf>
    <xf numFmtId="0" fontId="180" fillId="0" borderId="4" xfId="32" applyFill="1" applyBorder="1" applyAlignment="1">
      <alignment horizontal="center" vertical="center"/>
    </xf>
    <xf numFmtId="0" fontId="35" fillId="0" borderId="2" xfId="32" applyFont="1" applyFill="1" applyBorder="1" applyAlignment="1">
      <alignment horizontal="left" vertical="center" wrapText="1"/>
    </xf>
    <xf numFmtId="0" fontId="29" fillId="0" borderId="3" xfId="32" applyFont="1" applyFill="1" applyBorder="1" applyAlignment="1">
      <alignment horizontal="left" vertical="center" wrapText="1"/>
    </xf>
    <xf numFmtId="0" fontId="29" fillId="0" borderId="4" xfId="32" applyFont="1" applyFill="1" applyBorder="1" applyAlignment="1">
      <alignment horizontal="left" vertical="center" wrapText="1"/>
    </xf>
    <xf numFmtId="0" fontId="9" fillId="0" borderId="2" xfId="32" applyFont="1" applyFill="1" applyBorder="1" applyAlignment="1">
      <alignment horizontal="center" vertical="center"/>
    </xf>
    <xf numFmtId="0" fontId="9" fillId="0" borderId="3" xfId="32" applyFont="1" applyFill="1" applyBorder="1" applyAlignment="1">
      <alignment horizontal="center" vertical="center"/>
    </xf>
    <xf numFmtId="0" fontId="9" fillId="0" borderId="4" xfId="32" applyFont="1" applyFill="1" applyBorder="1" applyAlignment="1">
      <alignment horizontal="center" vertical="center"/>
    </xf>
    <xf numFmtId="0" fontId="35" fillId="0" borderId="2" xfId="32" applyFont="1" applyFill="1" applyBorder="1" applyAlignment="1">
      <alignment horizontal="center" vertical="center" wrapText="1"/>
    </xf>
    <xf numFmtId="0" fontId="35" fillId="0" borderId="3" xfId="32" applyFont="1" applyFill="1" applyBorder="1" applyAlignment="1">
      <alignment horizontal="center" vertical="center" wrapText="1"/>
    </xf>
    <xf numFmtId="0" fontId="35" fillId="0" borderId="4" xfId="32" applyFont="1" applyFill="1" applyBorder="1" applyAlignment="1">
      <alignment horizontal="center" vertical="center" wrapText="1"/>
    </xf>
    <xf numFmtId="0" fontId="35" fillId="0" borderId="3" xfId="32" applyFont="1" applyFill="1" applyBorder="1" applyAlignment="1">
      <alignment horizontal="left" vertical="center" wrapText="1"/>
    </xf>
    <xf numFmtId="0" fontId="35" fillId="0" borderId="4" xfId="32" applyFont="1" applyFill="1" applyBorder="1" applyAlignment="1">
      <alignment horizontal="left" vertical="center" wrapText="1"/>
    </xf>
    <xf numFmtId="0" fontId="35" fillId="0" borderId="2" xfId="32" applyFont="1" applyFill="1" applyBorder="1" applyAlignment="1">
      <alignment horizontal="center" vertical="center"/>
    </xf>
    <xf numFmtId="0" fontId="35" fillId="0" borderId="3" xfId="32" applyFont="1" applyFill="1" applyBorder="1" applyAlignment="1">
      <alignment horizontal="center" vertical="center"/>
    </xf>
    <xf numFmtId="0" fontId="35" fillId="0" borderId="4" xfId="32" applyFont="1" applyFill="1" applyBorder="1" applyAlignment="1">
      <alignment horizontal="center" vertical="center"/>
    </xf>
    <xf numFmtId="0" fontId="4" fillId="0" borderId="2" xfId="32" applyFont="1" applyFill="1" applyBorder="1" applyAlignment="1">
      <alignment horizontal="center"/>
    </xf>
    <xf numFmtId="0" fontId="4" fillId="0" borderId="3" xfId="32" applyFont="1" applyFill="1" applyBorder="1" applyAlignment="1">
      <alignment horizontal="center"/>
    </xf>
    <xf numFmtId="0" fontId="4" fillId="0" borderId="4" xfId="32" applyFont="1" applyFill="1" applyBorder="1" applyAlignment="1">
      <alignment horizontal="center"/>
    </xf>
    <xf numFmtId="0" fontId="17" fillId="0" borderId="2" xfId="32" applyFont="1" applyFill="1" applyBorder="1" applyAlignment="1">
      <alignment horizontal="center" vertical="center" wrapText="1"/>
    </xf>
    <xf numFmtId="0" fontId="17" fillId="0" borderId="3" xfId="32" applyFont="1" applyFill="1" applyBorder="1" applyAlignment="1">
      <alignment horizontal="center" vertical="center" wrapText="1"/>
    </xf>
    <xf numFmtId="0" fontId="17" fillId="0" borderId="4" xfId="32" applyFont="1" applyFill="1" applyBorder="1" applyAlignment="1">
      <alignment horizontal="center" vertical="center" wrapText="1"/>
    </xf>
    <xf numFmtId="0" fontId="2" fillId="0" borderId="0" xfId="32" applyFont="1" applyFill="1" applyAlignment="1">
      <alignment horizontal="center" wrapText="1"/>
    </xf>
    <xf numFmtId="0" fontId="3" fillId="0" borderId="0" xfId="32" applyFont="1" applyFill="1" applyAlignment="1">
      <alignment horizontal="center"/>
    </xf>
    <xf numFmtId="0" fontId="37" fillId="0" borderId="1" xfId="32" applyFont="1" applyFill="1" applyBorder="1" applyAlignment="1">
      <alignment horizontal="center" vertical="center" wrapText="1"/>
    </xf>
    <xf numFmtId="49" fontId="37" fillId="0" borderId="2" xfId="32" applyNumberFormat="1" applyFont="1" applyFill="1" applyBorder="1" applyAlignment="1">
      <alignment horizontal="center" vertical="center" wrapText="1"/>
    </xf>
    <xf numFmtId="49" fontId="37" fillId="0" borderId="3" xfId="32" applyNumberFormat="1" applyFont="1" applyFill="1" applyBorder="1" applyAlignment="1">
      <alignment horizontal="center" vertical="center" wrapText="1"/>
    </xf>
    <xf numFmtId="49" fontId="37" fillId="0" borderId="4" xfId="32" applyNumberFormat="1" applyFont="1" applyFill="1" applyBorder="1" applyAlignment="1">
      <alignment horizontal="center" vertical="center" wrapText="1"/>
    </xf>
    <xf numFmtId="0" fontId="4" fillId="0" borderId="2" xfId="32" applyFont="1" applyFill="1" applyBorder="1" applyAlignment="1">
      <alignment horizontal="center" vertical="center" wrapText="1"/>
    </xf>
    <xf numFmtId="0" fontId="4" fillId="0" borderId="3" xfId="32" applyFont="1" applyFill="1" applyBorder="1" applyAlignment="1">
      <alignment horizontal="center" vertical="center" wrapText="1"/>
    </xf>
    <xf numFmtId="0" fontId="4" fillId="0" borderId="4" xfId="32" applyFont="1" applyFill="1" applyBorder="1" applyAlignment="1">
      <alignment horizontal="center" vertical="center" wrapText="1"/>
    </xf>
    <xf numFmtId="9" fontId="10" fillId="4" borderId="2" xfId="32" applyNumberFormat="1" applyFont="1" applyFill="1" applyBorder="1" applyAlignment="1">
      <alignment horizontal="center" vertical="center"/>
    </xf>
    <xf numFmtId="9" fontId="10" fillId="4" borderId="3" xfId="32" applyNumberFormat="1" applyFont="1" applyFill="1" applyBorder="1" applyAlignment="1">
      <alignment horizontal="center" vertical="center"/>
    </xf>
    <xf numFmtId="9" fontId="10" fillId="4" borderId="4" xfId="32" applyNumberFormat="1" applyFont="1" applyFill="1" applyBorder="1" applyAlignment="1">
      <alignment horizontal="center" vertical="center"/>
    </xf>
    <xf numFmtId="0" fontId="5" fillId="4" borderId="3" xfId="32" applyFont="1" applyFill="1" applyBorder="1" applyAlignment="1">
      <alignment horizontal="left" vertical="center" wrapText="1"/>
    </xf>
    <xf numFmtId="0" fontId="5" fillId="4" borderId="4" xfId="32" applyFont="1" applyFill="1" applyBorder="1" applyAlignment="1">
      <alignment horizontal="left" vertical="center" wrapText="1"/>
    </xf>
    <xf numFmtId="0" fontId="129" fillId="0" borderId="0" xfId="32" applyFont="1" applyAlignment="1">
      <alignment horizontal="center" wrapText="1"/>
    </xf>
    <xf numFmtId="0" fontId="2" fillId="0" borderId="0" xfId="32" applyFont="1" applyAlignment="1">
      <alignment horizont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0" fillId="0" borderId="15" xfId="0" applyBorder="1" applyAlignment="1">
      <alignment horizontal="center"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5" fillId="0" borderId="8" xfId="0" applyFont="1" applyBorder="1" applyAlignment="1">
      <alignment vertical="center" wrapText="1"/>
    </xf>
    <xf numFmtId="0" fontId="5" fillId="4" borderId="2"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4" xfId="0" applyFont="1" applyFill="1" applyBorder="1" applyAlignment="1">
      <alignment horizontal="left" vertical="center" wrapText="1"/>
    </xf>
    <xf numFmtId="0" fontId="9" fillId="3" borderId="2"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0" xfId="0" applyFont="1" applyFill="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4" borderId="3"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123" fillId="4" borderId="2" xfId="0" applyFont="1" applyFill="1" applyBorder="1" applyAlignment="1">
      <alignment horizontal="center" vertical="center" wrapText="1"/>
    </xf>
    <xf numFmtId="0" fontId="123" fillId="4" borderId="3" xfId="0" applyFont="1" applyFill="1" applyBorder="1" applyAlignment="1">
      <alignment horizontal="center" vertical="center" wrapText="1"/>
    </xf>
    <xf numFmtId="0" fontId="123" fillId="4" borderId="4" xfId="0" applyFont="1" applyFill="1" applyBorder="1" applyAlignment="1">
      <alignment horizontal="center" vertical="center" wrapText="1"/>
    </xf>
    <xf numFmtId="9" fontId="123" fillId="4" borderId="3" xfId="0" applyNumberFormat="1" applyFont="1" applyFill="1" applyBorder="1" applyAlignment="1">
      <alignment horizontal="center" vertical="center"/>
    </xf>
    <xf numFmtId="9" fontId="123" fillId="4" borderId="4" xfId="0" applyNumberFormat="1" applyFont="1" applyFill="1" applyBorder="1" applyAlignment="1">
      <alignment horizontal="center" vertical="center"/>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47" fillId="0" borderId="0" xfId="26" applyFont="1" applyAlignment="1">
      <alignment horizontal="center" wrapText="1"/>
    </xf>
    <xf numFmtId="0" fontId="2" fillId="0" borderId="0" xfId="0" applyFont="1" applyAlignment="1">
      <alignment horizont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1" fillId="0" borderId="0" xfId="0" applyFont="1" applyAlignment="1">
      <alignment horizont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7" fillId="4" borderId="2" xfId="0" applyFont="1" applyFill="1" applyBorder="1" applyAlignment="1">
      <alignment horizontal="center" vertical="justify"/>
    </xf>
    <xf numFmtId="0" fontId="7" fillId="4" borderId="3" xfId="0" applyFont="1" applyFill="1" applyBorder="1" applyAlignment="1">
      <alignment horizontal="center" vertical="justify"/>
    </xf>
    <xf numFmtId="0" fontId="7" fillId="4" borderId="4" xfId="0" applyFont="1" applyFill="1" applyBorder="1" applyAlignment="1">
      <alignment horizontal="center" vertical="justify"/>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6" xfId="0" applyFont="1" applyBorder="1" applyAlignment="1">
      <alignment horizontal="center" wrapText="1"/>
    </xf>
    <xf numFmtId="0" fontId="7" fillId="0" borderId="14" xfId="0" applyFont="1" applyBorder="1" applyAlignment="1">
      <alignment horizontal="center" wrapText="1"/>
    </xf>
    <xf numFmtId="0" fontId="7" fillId="0" borderId="15" xfId="0" applyFont="1" applyBorder="1" applyAlignment="1">
      <alignment horizontal="center" wrapText="1"/>
    </xf>
    <xf numFmtId="0" fontId="7" fillId="0" borderId="8"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0" fontId="29" fillId="3" borderId="35" xfId="0" applyFont="1" applyFill="1" applyBorder="1" applyAlignment="1">
      <alignment horizontal="center" vertical="center" wrapText="1"/>
    </xf>
    <xf numFmtId="0" fontId="29" fillId="3" borderId="34" xfId="0" applyFont="1" applyFill="1" applyBorder="1" applyAlignment="1">
      <alignment horizontal="center" vertical="center" wrapText="1"/>
    </xf>
    <xf numFmtId="0" fontId="29" fillId="3" borderId="48" xfId="0" applyFont="1" applyFill="1" applyBorder="1" applyAlignment="1">
      <alignment horizontal="center" vertical="center" wrapText="1"/>
    </xf>
    <xf numFmtId="9" fontId="7" fillId="3" borderId="2" xfId="0" applyNumberFormat="1" applyFont="1" applyFill="1" applyBorder="1" applyAlignment="1">
      <alignment horizontal="center" vertical="center"/>
    </xf>
    <xf numFmtId="9" fontId="7" fillId="3" borderId="3" xfId="0" applyNumberFormat="1" applyFont="1" applyFill="1" applyBorder="1" applyAlignment="1">
      <alignment horizontal="center" vertical="center"/>
    </xf>
    <xf numFmtId="9" fontId="7" fillId="3" borderId="4" xfId="0" applyNumberFormat="1" applyFont="1" applyFill="1" applyBorder="1" applyAlignment="1">
      <alignment horizontal="center" vertical="center"/>
    </xf>
  </cellXfs>
  <cellStyles count="34">
    <cellStyle name="Comma 2" xfId="4"/>
    <cellStyle name="Comma 2 2" xfId="7"/>
    <cellStyle name="Comma 2 3" xfId="22"/>
    <cellStyle name="Comma 3" xfId="5"/>
    <cellStyle name="Comma 3 2" xfId="8"/>
    <cellStyle name="Comma 3 2 2" xfId="9"/>
    <cellStyle name="Comma 4" xfId="10"/>
    <cellStyle name="Comma 5" xfId="3"/>
    <cellStyle name="Comma 5 2" xfId="24"/>
    <cellStyle name="Comma 5 3" xfId="25"/>
    <cellStyle name="Comma 6" xfId="23"/>
    <cellStyle name="Comma 7" xfId="33"/>
    <cellStyle name="Comma0" xfId="11"/>
    <cellStyle name="Currency0" xfId="12"/>
    <cellStyle name="Date" xfId="13"/>
    <cellStyle name="Fixed" xfId="14"/>
    <cellStyle name="Normal" xfId="0" builtinId="0"/>
    <cellStyle name="Normal 2" xfId="6"/>
    <cellStyle name="Normal 2 2" xfId="21"/>
    <cellStyle name="Normal 2 3" xfId="26"/>
    <cellStyle name="Normal 24" xfId="15"/>
    <cellStyle name="Normal 3" xfId="2"/>
    <cellStyle name="Normal 3 2" xfId="29"/>
    <cellStyle name="Normal 4" xfId="16"/>
    <cellStyle name="Normal 4 2" xfId="17"/>
    <cellStyle name="Normal 4 3" xfId="28"/>
    <cellStyle name="Normal 5" xfId="32"/>
    <cellStyle name="Percent" xfId="1" builtinId="5"/>
    <cellStyle name="Percent 2" xfId="18"/>
    <cellStyle name="Percent 2 2" xfId="30"/>
    <cellStyle name="Percent 2 3" xfId="31"/>
    <cellStyle name="Percent 3" xfId="20"/>
    <cellStyle name="Percent 3 2" xfId="27"/>
    <cellStyle name="Style 1" xfId="19"/>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externalLink" Target="externalLinks/externalLink25.xml"/><Relationship Id="rId74" Type="http://schemas.openxmlformats.org/officeDocument/2006/relationships/externalLink" Target="externalLinks/externalLink33.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externalLink" Target="externalLinks/externalLink30.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valion.cenalia.GOV/Desktop/PBA/PBA%202021-2023/PBA%202021-2023%20Faza%20II/Dokumenti%20i%20PBA/Aneks%201%20Excel%20PBA%202020-2022/Materiale/Emanuela%203%20Institucionet%20e%20vogl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y_data/Redi/redi/2005/2005%20buletini%20Korrik%202006/Sample%20Buletini%202005%20Prill_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y_data/Redi/redi/2007/File-i%20i%20punes/buletini%20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xml:space="preserve">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xml:space="preserve"> </v>
          </cell>
          <cell r="BS12" t="str">
            <v xml:space="preserve"> </v>
          </cell>
          <cell r="BT12" t="str">
            <v xml:space="preserve"> </v>
          </cell>
          <cell r="BV12" t="str">
            <v xml:space="preserve"> </v>
          </cell>
          <cell r="CE12" t="str">
            <v xml:space="preserve">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xml:space="preserve"> </v>
          </cell>
          <cell r="BS15" t="str">
            <v xml:space="preserve"> </v>
          </cell>
          <cell r="BT15" t="str">
            <v xml:space="preserve"> </v>
          </cell>
          <cell r="BV15" t="str">
            <v xml:space="preserve">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xml:space="preserve">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xml:space="preserve">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xml:space="preserve">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xml:space="preserve">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
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
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
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xml:space="preserve">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 Prokuroria Pergjithshme"/>
      <sheetName val="29-KLGJ 01110"/>
      <sheetName val="29-KLGJ 03310"/>
      <sheetName val="30-Gjykata Kushtetuese"/>
      <sheetName val="35-KLP"/>
      <sheetName val="41-SPAK"/>
      <sheetName val="55-Shkolla e Magjistratures"/>
      <sheetName val="63-03320-ILD"/>
      <sheetName val="63-03330-KPR"/>
      <sheetName val="63-03340-KPA"/>
      <sheetName val="63-03360-KP"/>
      <sheetName val="66-Avokati Popullit"/>
      <sheetName val="73-KQZ"/>
      <sheetName val="76-ILDKPKI"/>
      <sheetName val="90. K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xml:space="preserve"> </v>
          </cell>
          <cell r="AF37" t="str">
            <v xml:space="preserve"> </v>
          </cell>
          <cell r="AG37">
            <v>25</v>
          </cell>
        </row>
        <row r="38">
          <cell r="D38">
            <v>15</v>
          </cell>
          <cell r="AE38" t="str">
            <v xml:space="preserve"> </v>
          </cell>
          <cell r="AF38" t="str">
            <v xml:space="preserve"> </v>
          </cell>
          <cell r="AG38">
            <v>15</v>
          </cell>
        </row>
        <row r="39">
          <cell r="D39">
            <v>40</v>
          </cell>
          <cell r="AG39">
            <v>40</v>
          </cell>
        </row>
        <row r="40">
          <cell r="D40">
            <v>25</v>
          </cell>
          <cell r="AG40">
            <v>25</v>
          </cell>
          <cell r="AH40" t="str">
            <v xml:space="preserve"> </v>
          </cell>
        </row>
        <row r="41">
          <cell r="D41">
            <v>7.6</v>
          </cell>
          <cell r="AG41">
            <v>7.6</v>
          </cell>
          <cell r="AI41" t="str">
            <v xml:space="preserve"> </v>
          </cell>
        </row>
        <row r="42">
          <cell r="D42">
            <v>15</v>
          </cell>
          <cell r="AG42" t="str">
            <v xml:space="preserve"> </v>
          </cell>
          <cell r="AH42">
            <v>15</v>
          </cell>
        </row>
        <row r="43">
          <cell r="D43">
            <v>15</v>
          </cell>
          <cell r="AG43" t="str">
            <v xml:space="preserve">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xml:space="preserve">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xml:space="preserve"> </v>
          </cell>
          <cell r="AQ133">
            <v>1</v>
          </cell>
        </row>
        <row r="134">
          <cell r="D134" t="str">
            <v>ok</v>
          </cell>
          <cell r="AP134" t="str">
            <v xml:space="preserve">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xml:space="preserve">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xml:space="preserve">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xml:space="preserve">                              </v>
          </cell>
          <cell r="AE7">
            <v>1994</v>
          </cell>
          <cell r="AI7">
            <v>1995</v>
          </cell>
          <cell r="AM7">
            <v>1996</v>
          </cell>
          <cell r="AQ7">
            <v>1997</v>
          </cell>
          <cell r="AU7">
            <v>1998</v>
          </cell>
          <cell r="BC7" t="str">
            <v>(Percent of total)</v>
          </cell>
        </row>
        <row r="8">
          <cell r="G8" t="str">
            <v>(In millions of U.S. dollars)</v>
          </cell>
          <cell r="AD8" t="str">
            <v xml:space="preserve">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xml:space="preserve"> </v>
          </cell>
          <cell r="AV34" t="str">
            <v xml:space="preserve">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xml:space="preserve"> </v>
          </cell>
          <cell r="AV35" t="str">
            <v xml:space="preserve">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40"/>
  <sheetViews>
    <sheetView tabSelected="1" workbookViewId="0">
      <selection activeCell="Q17" sqref="Q17"/>
    </sheetView>
  </sheetViews>
  <sheetFormatPr defaultRowHeight="15" x14ac:dyDescent="0.25"/>
  <cols>
    <col min="1" max="1" width="25.140625" customWidth="1"/>
    <col min="2" max="3" width="14.140625" customWidth="1"/>
    <col min="4" max="4" width="14.85546875" customWidth="1"/>
    <col min="5" max="5" width="15.42578125" customWidth="1"/>
  </cols>
  <sheetData>
    <row r="1" spans="1:5" x14ac:dyDescent="0.25">
      <c r="A1" s="263" t="s">
        <v>881</v>
      </c>
      <c r="B1" s="263"/>
      <c r="C1" s="263"/>
      <c r="D1" s="263"/>
      <c r="E1" s="263"/>
    </row>
    <row r="2" spans="1:5" x14ac:dyDescent="0.25">
      <c r="A2" s="1416" t="s">
        <v>882</v>
      </c>
      <c r="B2" s="1416"/>
      <c r="C2" s="1416"/>
      <c r="D2" s="1416"/>
      <c r="E2" s="1416"/>
    </row>
    <row r="3" spans="1:5" ht="21.75" thickBot="1" x14ac:dyDescent="0.4">
      <c r="A3" s="1417" t="s">
        <v>883</v>
      </c>
      <c r="B3" s="1417"/>
      <c r="C3" s="1417"/>
      <c r="D3" s="1417"/>
      <c r="E3" s="1417"/>
    </row>
    <row r="4" spans="1:5" ht="30.75" thickBot="1" x14ac:dyDescent="0.3">
      <c r="A4" s="71" t="s">
        <v>0</v>
      </c>
      <c r="B4" s="1418" t="s">
        <v>167</v>
      </c>
      <c r="C4" s="1418"/>
      <c r="D4" s="1418"/>
      <c r="E4" s="1418"/>
    </row>
    <row r="5" spans="1:5" ht="15.75" thickBot="1" x14ac:dyDescent="0.3">
      <c r="A5" s="71" t="s">
        <v>1</v>
      </c>
      <c r="B5" s="1419" t="s">
        <v>431</v>
      </c>
      <c r="C5" s="1420"/>
      <c r="D5" s="1420"/>
      <c r="E5" s="1421"/>
    </row>
    <row r="6" spans="1:5" ht="30.75" thickBot="1" x14ac:dyDescent="0.3">
      <c r="A6" s="71" t="s">
        <v>3</v>
      </c>
      <c r="B6" s="1422" t="s">
        <v>843</v>
      </c>
      <c r="C6" s="1423"/>
      <c r="D6" s="1423"/>
      <c r="E6" s="1424"/>
    </row>
    <row r="7" spans="1:5" ht="21" customHeight="1" thickBot="1" x14ac:dyDescent="0.3">
      <c r="A7" s="1425" t="s">
        <v>4</v>
      </c>
      <c r="B7" s="1426"/>
      <c r="C7" s="1426"/>
      <c r="D7" s="1426"/>
      <c r="E7" s="1427"/>
    </row>
    <row r="8" spans="1:5" ht="15.75" thickBot="1" x14ac:dyDescent="0.3">
      <c r="A8" s="1428" t="s">
        <v>884</v>
      </c>
      <c r="B8" s="1429"/>
      <c r="C8" s="1429"/>
      <c r="D8" s="1429"/>
      <c r="E8" s="1430"/>
    </row>
    <row r="9" spans="1:5" ht="15.75" thickBot="1" x14ac:dyDescent="0.3">
      <c r="A9" s="1428"/>
      <c r="B9" s="1429"/>
      <c r="C9" s="1429"/>
      <c r="D9" s="1429"/>
      <c r="E9" s="1430"/>
    </row>
    <row r="10" spans="1:5" ht="15.75" thickBot="1" x14ac:dyDescent="0.3">
      <c r="A10" s="1428"/>
      <c r="B10" s="1429"/>
      <c r="C10" s="1429"/>
      <c r="D10" s="1429"/>
      <c r="E10" s="1430"/>
    </row>
    <row r="11" spans="1:5" ht="52.5" customHeight="1" thickBot="1" x14ac:dyDescent="0.3">
      <c r="A11" s="72" t="s">
        <v>5</v>
      </c>
      <c r="B11" s="1431" t="s">
        <v>885</v>
      </c>
      <c r="C11" s="1432"/>
      <c r="D11" s="1432"/>
      <c r="E11" s="1433"/>
    </row>
    <row r="12" spans="1:5" x14ac:dyDescent="0.25">
      <c r="A12" s="1434" t="s">
        <v>6</v>
      </c>
      <c r="B12" s="73">
        <v>2020</v>
      </c>
      <c r="C12" s="73">
        <v>2021</v>
      </c>
      <c r="D12" s="73">
        <v>2022</v>
      </c>
      <c r="E12" s="73">
        <v>2023</v>
      </c>
    </row>
    <row r="13" spans="1:5" ht="15.75" thickBot="1" x14ac:dyDescent="0.3">
      <c r="A13" s="1435"/>
      <c r="B13" s="74" t="s">
        <v>7</v>
      </c>
      <c r="C13" s="74" t="s">
        <v>8</v>
      </c>
      <c r="D13" s="74" t="s">
        <v>8</v>
      </c>
      <c r="E13" s="74" t="s">
        <v>8</v>
      </c>
    </row>
    <row r="14" spans="1:5" ht="30.75" thickBot="1" x14ac:dyDescent="0.3">
      <c r="A14" s="184" t="s">
        <v>886</v>
      </c>
      <c r="B14" s="75">
        <v>1</v>
      </c>
      <c r="C14" s="75">
        <v>1</v>
      </c>
      <c r="D14" s="75">
        <v>1</v>
      </c>
      <c r="E14" s="75">
        <v>1</v>
      </c>
    </row>
    <row r="15" spans="1:5" ht="51" customHeight="1" thickBot="1" x14ac:dyDescent="0.3">
      <c r="A15" s="79" t="s">
        <v>9</v>
      </c>
      <c r="B15" s="1436" t="s">
        <v>887</v>
      </c>
      <c r="C15" s="1437"/>
      <c r="D15" s="1437"/>
      <c r="E15" s="1438"/>
    </row>
    <row r="16" spans="1:5" ht="24" customHeight="1" thickBot="1" x14ac:dyDescent="0.3">
      <c r="A16" s="1422" t="s">
        <v>10</v>
      </c>
      <c r="B16" s="1423"/>
      <c r="C16" s="1423"/>
      <c r="D16" s="1423"/>
      <c r="E16" s="1424"/>
    </row>
    <row r="17" spans="1:5" ht="30.75" thickBot="1" x14ac:dyDescent="0.3">
      <c r="A17" s="99" t="s">
        <v>888</v>
      </c>
      <c r="B17" s="264">
        <v>190</v>
      </c>
      <c r="C17" s="265">
        <v>205</v>
      </c>
      <c r="D17" s="265">
        <v>206</v>
      </c>
      <c r="E17" s="265">
        <v>206</v>
      </c>
    </row>
    <row r="18" spans="1:5" ht="45.75" thickBot="1" x14ac:dyDescent="0.3">
      <c r="A18" s="101" t="s">
        <v>889</v>
      </c>
      <c r="B18" s="264">
        <v>95</v>
      </c>
      <c r="C18" s="264">
        <v>105</v>
      </c>
      <c r="D18" s="264">
        <v>106</v>
      </c>
      <c r="E18" s="264">
        <v>106</v>
      </c>
    </row>
    <row r="19" spans="1:5" ht="21" customHeight="1" thickBot="1" x14ac:dyDescent="0.3">
      <c r="A19" s="1413" t="s">
        <v>11</v>
      </c>
      <c r="B19" s="1414"/>
      <c r="C19" s="1414"/>
      <c r="D19" s="1414"/>
      <c r="E19" s="1415"/>
    </row>
    <row r="20" spans="1:5" ht="21.75" customHeight="1" thickBot="1" x14ac:dyDescent="0.3">
      <c r="A20" s="1413" t="s">
        <v>12</v>
      </c>
      <c r="B20" s="1414"/>
      <c r="C20" s="1414"/>
      <c r="D20" s="1414"/>
      <c r="E20" s="1415"/>
    </row>
    <row r="21" spans="1:5" ht="39.75" customHeight="1" thickBot="1" x14ac:dyDescent="0.3">
      <c r="A21" s="81" t="s">
        <v>13</v>
      </c>
      <c r="B21" s="1436" t="s">
        <v>174</v>
      </c>
      <c r="C21" s="1414"/>
      <c r="D21" s="1414"/>
      <c r="E21" s="1415"/>
    </row>
    <row r="22" spans="1:5" ht="52.5" customHeight="1" thickBot="1" x14ac:dyDescent="0.3">
      <c r="A22" s="78" t="s">
        <v>14</v>
      </c>
      <c r="B22" s="1439" t="s">
        <v>890</v>
      </c>
      <c r="C22" s="1440"/>
      <c r="D22" s="1440"/>
      <c r="E22" s="1441"/>
    </row>
    <row r="23" spans="1:5" ht="23.25" customHeight="1" thickBot="1" x14ac:dyDescent="0.3">
      <c r="A23" s="78" t="s">
        <v>15</v>
      </c>
      <c r="B23" s="1442" t="s">
        <v>891</v>
      </c>
      <c r="C23" s="1443"/>
      <c r="D23" s="1443"/>
      <c r="E23" s="1444"/>
    </row>
    <row r="24" spans="1:5" x14ac:dyDescent="0.25">
      <c r="A24" s="1434"/>
      <c r="B24" s="266">
        <v>2020</v>
      </c>
      <c r="C24" s="266">
        <v>2021</v>
      </c>
      <c r="D24" s="266">
        <v>2022</v>
      </c>
      <c r="E24" s="266">
        <v>2023</v>
      </c>
    </row>
    <row r="25" spans="1:5" ht="15.75" thickBot="1" x14ac:dyDescent="0.3">
      <c r="A25" s="1435"/>
      <c r="B25" s="82" t="s">
        <v>7</v>
      </c>
      <c r="C25" s="82" t="s">
        <v>8</v>
      </c>
      <c r="D25" s="82" t="s">
        <v>8</v>
      </c>
      <c r="E25" s="82" t="s">
        <v>8</v>
      </c>
    </row>
    <row r="26" spans="1:5" ht="15.75" thickBot="1" x14ac:dyDescent="0.3">
      <c r="A26" s="78" t="s">
        <v>16</v>
      </c>
      <c r="B26" s="267">
        <v>285</v>
      </c>
      <c r="C26" s="83">
        <v>310</v>
      </c>
      <c r="D26" s="83">
        <v>312</v>
      </c>
      <c r="E26" s="83">
        <v>312</v>
      </c>
    </row>
    <row r="27" spans="1:5" ht="15.75" thickBot="1" x14ac:dyDescent="0.3">
      <c r="A27" s="78" t="s">
        <v>17</v>
      </c>
      <c r="B27" s="83">
        <f>B56</f>
        <v>154800</v>
      </c>
      <c r="C27" s="83">
        <f t="shared" ref="C27:E27" si="0">C56</f>
        <v>161300</v>
      </c>
      <c r="D27" s="83">
        <f t="shared" si="0"/>
        <v>161800</v>
      </c>
      <c r="E27" s="83">
        <f t="shared" si="0"/>
        <v>162300</v>
      </c>
    </row>
    <row r="28" spans="1:5" ht="15.75" thickBot="1" x14ac:dyDescent="0.3">
      <c r="A28" s="78" t="s">
        <v>18</v>
      </c>
      <c r="B28" s="83">
        <f>B27/B26</f>
        <v>543.15789473684208</v>
      </c>
      <c r="C28" s="83">
        <f t="shared" ref="C28:E28" si="1">C27/C26</f>
        <v>520.32258064516134</v>
      </c>
      <c r="D28" s="83">
        <f t="shared" si="1"/>
        <v>518.58974358974353</v>
      </c>
      <c r="E28" s="83">
        <f t="shared" si="1"/>
        <v>520.19230769230774</v>
      </c>
    </row>
    <row r="29" spans="1:5" ht="15.75" thickBot="1" x14ac:dyDescent="0.3">
      <c r="A29" s="78" t="s">
        <v>19</v>
      </c>
      <c r="B29" s="211" t="s">
        <v>20</v>
      </c>
      <c r="C29" s="84">
        <f>C26/B26-1</f>
        <v>8.7719298245614086E-2</v>
      </c>
      <c r="D29" s="84">
        <f t="shared" ref="D29:E31" si="2">D26/C26-1</f>
        <v>6.4516129032257119E-3</v>
      </c>
      <c r="E29" s="84">
        <f t="shared" si="2"/>
        <v>0</v>
      </c>
    </row>
    <row r="30" spans="1:5" ht="30.75" thickBot="1" x14ac:dyDescent="0.3">
      <c r="A30" s="78" t="s">
        <v>21</v>
      </c>
      <c r="B30" s="211" t="s">
        <v>20</v>
      </c>
      <c r="C30" s="84">
        <f>C27/B27-1</f>
        <v>4.1989664082687339E-2</v>
      </c>
      <c r="D30" s="84">
        <f t="shared" si="2"/>
        <v>3.0998140111593298E-3</v>
      </c>
      <c r="E30" s="84">
        <f t="shared" si="2"/>
        <v>3.0902348578492056E-3</v>
      </c>
    </row>
    <row r="31" spans="1:5" ht="30.75" thickBot="1" x14ac:dyDescent="0.3">
      <c r="A31" s="78" t="s">
        <v>22</v>
      </c>
      <c r="B31" s="211" t="s">
        <v>20</v>
      </c>
      <c r="C31" s="84">
        <f>C28/B28-1</f>
        <v>-4.2041760440109877E-2</v>
      </c>
      <c r="D31" s="84">
        <f t="shared" si="2"/>
        <v>-3.3303130017329208E-3</v>
      </c>
      <c r="E31" s="84">
        <f t="shared" si="2"/>
        <v>3.0902348578494276E-3</v>
      </c>
    </row>
    <row r="32" spans="1:5" ht="21" customHeight="1" thickBot="1" x14ac:dyDescent="0.3">
      <c r="A32" s="1436" t="s">
        <v>394</v>
      </c>
      <c r="B32" s="1437"/>
      <c r="C32" s="1437"/>
      <c r="D32" s="1437"/>
      <c r="E32" s="1438"/>
    </row>
    <row r="33" spans="1:5" x14ac:dyDescent="0.25">
      <c r="A33" s="1434"/>
      <c r="B33" s="266">
        <v>2020</v>
      </c>
      <c r="C33" s="266">
        <v>2021</v>
      </c>
      <c r="D33" s="266">
        <v>2022</v>
      </c>
      <c r="E33" s="266">
        <v>2023</v>
      </c>
    </row>
    <row r="34" spans="1:5" ht="15.75" thickBot="1" x14ac:dyDescent="0.3">
      <c r="A34" s="1435"/>
      <c r="B34" s="82" t="s">
        <v>7</v>
      </c>
      <c r="C34" s="82" t="s">
        <v>8</v>
      </c>
      <c r="D34" s="82" t="s">
        <v>8</v>
      </c>
      <c r="E34" s="82" t="s">
        <v>8</v>
      </c>
    </row>
    <row r="35" spans="1:5" ht="15.75" thickBot="1" x14ac:dyDescent="0.3">
      <c r="A35" s="85" t="s">
        <v>23</v>
      </c>
      <c r="B35" s="86">
        <f>B36+B37</f>
        <v>103800</v>
      </c>
      <c r="C35" s="86">
        <f t="shared" ref="C35:E35" si="3">C36+C37</f>
        <v>105300</v>
      </c>
      <c r="D35" s="86">
        <f t="shared" si="3"/>
        <v>105300</v>
      </c>
      <c r="E35" s="86">
        <f t="shared" si="3"/>
        <v>105300</v>
      </c>
    </row>
    <row r="36" spans="1:5" ht="15.75" thickBot="1" x14ac:dyDescent="0.3">
      <c r="A36" s="87" t="s">
        <v>175</v>
      </c>
      <c r="B36" s="88">
        <v>103800</v>
      </c>
      <c r="C36" s="88">
        <v>105300</v>
      </c>
      <c r="D36" s="88">
        <v>105300</v>
      </c>
      <c r="E36" s="88">
        <v>105300</v>
      </c>
    </row>
    <row r="37" spans="1:5" ht="15.75" thickBot="1" x14ac:dyDescent="0.3">
      <c r="A37" s="87" t="s">
        <v>176</v>
      </c>
      <c r="B37" s="268"/>
      <c r="C37" s="86"/>
      <c r="D37" s="86"/>
      <c r="E37" s="86"/>
    </row>
    <row r="38" spans="1:5" ht="30.75" thickBot="1" x14ac:dyDescent="0.3">
      <c r="A38" s="85" t="s">
        <v>24</v>
      </c>
      <c r="B38" s="86">
        <f>B39</f>
        <v>15500</v>
      </c>
      <c r="C38" s="86">
        <f>C39+C40</f>
        <v>16000</v>
      </c>
      <c r="D38" s="86">
        <f t="shared" ref="D38:E38" si="4">D39+D40</f>
        <v>16000</v>
      </c>
      <c r="E38" s="86">
        <f t="shared" si="4"/>
        <v>16000</v>
      </c>
    </row>
    <row r="39" spans="1:5" ht="15.75" thickBot="1" x14ac:dyDescent="0.3">
      <c r="A39" s="87" t="s">
        <v>175</v>
      </c>
      <c r="B39" s="88">
        <v>15500</v>
      </c>
      <c r="C39" s="86">
        <v>16000</v>
      </c>
      <c r="D39" s="86">
        <v>16000</v>
      </c>
      <c r="E39" s="86">
        <v>16000</v>
      </c>
    </row>
    <row r="40" spans="1:5" ht="15.75" thickBot="1" x14ac:dyDescent="0.3">
      <c r="A40" s="87" t="s">
        <v>176</v>
      </c>
      <c r="B40" s="88"/>
      <c r="C40" s="86"/>
      <c r="D40" s="86"/>
      <c r="E40" s="86"/>
    </row>
    <row r="41" spans="1:5" ht="15.75" thickBot="1" x14ac:dyDescent="0.3">
      <c r="A41" s="85" t="s">
        <v>25</v>
      </c>
      <c r="B41" s="88">
        <f>B42</f>
        <v>35500</v>
      </c>
      <c r="C41" s="269">
        <f>C42+C43</f>
        <v>40000</v>
      </c>
      <c r="D41" s="269">
        <f t="shared" ref="D41:E41" si="5">D42+D43</f>
        <v>40500</v>
      </c>
      <c r="E41" s="269">
        <f t="shared" si="5"/>
        <v>41000</v>
      </c>
    </row>
    <row r="42" spans="1:5" ht="15.75" thickBot="1" x14ac:dyDescent="0.3">
      <c r="A42" s="87" t="s">
        <v>175</v>
      </c>
      <c r="B42" s="88">
        <v>35500</v>
      </c>
      <c r="C42" s="269">
        <v>40000</v>
      </c>
      <c r="D42" s="269">
        <v>40500</v>
      </c>
      <c r="E42" s="269">
        <v>41000</v>
      </c>
    </row>
    <row r="43" spans="1:5" ht="15.75" thickBot="1" x14ac:dyDescent="0.3">
      <c r="A43" s="87" t="s">
        <v>176</v>
      </c>
      <c r="B43" s="88"/>
      <c r="C43" s="86"/>
      <c r="D43" s="86"/>
      <c r="E43" s="86"/>
    </row>
    <row r="44" spans="1:5" ht="15.75" thickBot="1" x14ac:dyDescent="0.3">
      <c r="A44" s="85" t="s">
        <v>26</v>
      </c>
      <c r="B44" s="88"/>
      <c r="C44" s="86"/>
      <c r="D44" s="86"/>
      <c r="E44" s="86"/>
    </row>
    <row r="45" spans="1:5" ht="15.75" thickBot="1" x14ac:dyDescent="0.3">
      <c r="A45" s="87" t="s">
        <v>175</v>
      </c>
      <c r="B45" s="88"/>
      <c r="C45" s="86"/>
      <c r="D45" s="86"/>
      <c r="E45" s="86"/>
    </row>
    <row r="46" spans="1:5" ht="15.75" thickBot="1" x14ac:dyDescent="0.3">
      <c r="A46" s="87" t="s">
        <v>176</v>
      </c>
      <c r="B46" s="88"/>
      <c r="C46" s="86"/>
      <c r="D46" s="86"/>
      <c r="E46" s="86"/>
    </row>
    <row r="47" spans="1:5" ht="30.75" thickBot="1" x14ac:dyDescent="0.3">
      <c r="A47" s="85" t="s">
        <v>27</v>
      </c>
      <c r="B47" s="88"/>
      <c r="C47" s="86"/>
      <c r="D47" s="86"/>
      <c r="E47" s="86"/>
    </row>
    <row r="48" spans="1:5" ht="15.75" thickBot="1" x14ac:dyDescent="0.3">
      <c r="A48" s="87" t="s">
        <v>175</v>
      </c>
      <c r="B48" s="88"/>
      <c r="C48" s="86"/>
      <c r="D48" s="86"/>
      <c r="E48" s="86"/>
    </row>
    <row r="49" spans="1:5" ht="15.75" thickBot="1" x14ac:dyDescent="0.3">
      <c r="A49" s="87" t="s">
        <v>176</v>
      </c>
      <c r="B49" s="88"/>
      <c r="C49" s="86"/>
      <c r="D49" s="86"/>
      <c r="E49" s="86"/>
    </row>
    <row r="50" spans="1:5" ht="15.75" thickBot="1" x14ac:dyDescent="0.3">
      <c r="A50" s="85" t="s">
        <v>28</v>
      </c>
      <c r="B50" s="88"/>
      <c r="C50" s="86"/>
      <c r="D50" s="86"/>
      <c r="E50" s="86"/>
    </row>
    <row r="51" spans="1:5" ht="15.75" thickBot="1" x14ac:dyDescent="0.3">
      <c r="A51" s="87" t="s">
        <v>175</v>
      </c>
      <c r="B51" s="88"/>
      <c r="C51" s="86"/>
      <c r="D51" s="86"/>
      <c r="E51" s="86"/>
    </row>
    <row r="52" spans="1:5" ht="15.75" thickBot="1" x14ac:dyDescent="0.3">
      <c r="A52" s="87" t="s">
        <v>176</v>
      </c>
      <c r="B52" s="88"/>
      <c r="C52" s="86"/>
      <c r="D52" s="86"/>
      <c r="E52" s="86"/>
    </row>
    <row r="53" spans="1:5" ht="30.75" thickBot="1" x14ac:dyDescent="0.3">
      <c r="A53" s="85" t="s">
        <v>29</v>
      </c>
      <c r="B53" s="88">
        <f>B54</f>
        <v>0</v>
      </c>
      <c r="C53" s="86">
        <v>0</v>
      </c>
      <c r="D53" s="86">
        <f>C53*1.03*0.99</f>
        <v>0</v>
      </c>
      <c r="E53" s="86">
        <f>D53*1.03*0.99</f>
        <v>0</v>
      </c>
    </row>
    <row r="54" spans="1:5" ht="15.75" thickBot="1" x14ac:dyDescent="0.3">
      <c r="A54" s="87" t="s">
        <v>175</v>
      </c>
      <c r="B54" s="88"/>
      <c r="C54" s="90"/>
      <c r="D54" s="90"/>
      <c r="E54" s="90"/>
    </row>
    <row r="55" spans="1:5" ht="15.75" thickBot="1" x14ac:dyDescent="0.3">
      <c r="A55" s="87" t="s">
        <v>176</v>
      </c>
      <c r="B55" s="88"/>
      <c r="C55" s="91"/>
      <c r="D55" s="90"/>
      <c r="E55" s="90"/>
    </row>
    <row r="56" spans="1:5" ht="30.75" thickBot="1" x14ac:dyDescent="0.3">
      <c r="A56" s="92" t="s">
        <v>30</v>
      </c>
      <c r="B56" s="88">
        <f>B53+B50+B47+B44+B41+B38+B35</f>
        <v>154800</v>
      </c>
      <c r="C56" s="88">
        <f t="shared" ref="C56:E56" si="6">C53+C50+C47+C44+C41+C38+C35</f>
        <v>161300</v>
      </c>
      <c r="D56" s="88">
        <f t="shared" si="6"/>
        <v>161800</v>
      </c>
      <c r="E56" s="88">
        <f t="shared" si="6"/>
        <v>162300</v>
      </c>
    </row>
    <row r="57" spans="1:5" ht="23.25" customHeight="1" thickBot="1" x14ac:dyDescent="0.3">
      <c r="A57" s="93" t="s">
        <v>31</v>
      </c>
      <c r="B57" s="94">
        <f>IF(B56-B27=0,0,"Error")</f>
        <v>0</v>
      </c>
      <c r="C57" s="94">
        <f>IF(C56-C27=0,0,"Error")</f>
        <v>0</v>
      </c>
      <c r="D57" s="94">
        <f>IF(D56-D27=0,0,"Error")</f>
        <v>0</v>
      </c>
      <c r="E57" s="94">
        <f>IF(E56-E27=0,0,"Error")</f>
        <v>0</v>
      </c>
    </row>
    <row r="58" spans="1:5" ht="48.75" customHeight="1" thickBot="1" x14ac:dyDescent="0.3">
      <c r="A58" s="79" t="s">
        <v>47</v>
      </c>
      <c r="B58" s="1436" t="s">
        <v>892</v>
      </c>
      <c r="C58" s="1437"/>
      <c r="D58" s="1437"/>
      <c r="E58" s="1438"/>
    </row>
    <row r="59" spans="1:5" ht="22.5" customHeight="1" thickBot="1" x14ac:dyDescent="0.3">
      <c r="A59" s="1422" t="s">
        <v>48</v>
      </c>
      <c r="B59" s="1423"/>
      <c r="C59" s="1423"/>
      <c r="D59" s="1423"/>
      <c r="E59" s="1424"/>
    </row>
    <row r="60" spans="1:5" ht="30.75" thickBot="1" x14ac:dyDescent="0.3">
      <c r="A60" s="99" t="s">
        <v>893</v>
      </c>
      <c r="B60" s="270">
        <v>26</v>
      </c>
      <c r="C60" s="271">
        <v>30</v>
      </c>
      <c r="D60" s="271">
        <v>30</v>
      </c>
      <c r="E60" s="271">
        <v>30</v>
      </c>
    </row>
    <row r="61" spans="1:5" ht="30.75" thickBot="1" x14ac:dyDescent="0.3">
      <c r="A61" s="272" t="s">
        <v>894</v>
      </c>
      <c r="B61" s="273">
        <v>210</v>
      </c>
      <c r="C61" s="273">
        <v>220</v>
      </c>
      <c r="D61" s="273">
        <v>220</v>
      </c>
      <c r="E61" s="273">
        <v>220</v>
      </c>
    </row>
    <row r="62" spans="1:5" ht="15.75" thickBot="1" x14ac:dyDescent="0.3">
      <c r="A62" s="1413" t="s">
        <v>49</v>
      </c>
      <c r="B62" s="1414"/>
      <c r="C62" s="1414"/>
      <c r="D62" s="1414"/>
      <c r="E62" s="1415"/>
    </row>
    <row r="63" spans="1:5" ht="15.75" thickBot="1" x14ac:dyDescent="0.3">
      <c r="A63" s="1413" t="s">
        <v>12</v>
      </c>
      <c r="B63" s="1414"/>
      <c r="C63" s="1414"/>
      <c r="D63" s="1414"/>
      <c r="E63" s="1415"/>
    </row>
    <row r="64" spans="1:5" ht="15.75" thickBot="1" x14ac:dyDescent="0.3">
      <c r="A64" s="81" t="s">
        <v>13</v>
      </c>
      <c r="B64" s="1436" t="s">
        <v>895</v>
      </c>
      <c r="C64" s="1414"/>
      <c r="D64" s="1414"/>
      <c r="E64" s="1415"/>
    </row>
    <row r="65" spans="1:5" ht="49.5" customHeight="1" thickBot="1" x14ac:dyDescent="0.3">
      <c r="A65" s="78" t="s">
        <v>14</v>
      </c>
      <c r="B65" s="1439" t="s">
        <v>896</v>
      </c>
      <c r="C65" s="1440"/>
      <c r="D65" s="1440"/>
      <c r="E65" s="1441"/>
    </row>
    <row r="66" spans="1:5" ht="15.75" thickBot="1" x14ac:dyDescent="0.3">
      <c r="A66" s="78" t="s">
        <v>15</v>
      </c>
      <c r="B66" s="1442" t="s">
        <v>177</v>
      </c>
      <c r="C66" s="1443"/>
      <c r="D66" s="1443"/>
      <c r="E66" s="1444"/>
    </row>
    <row r="67" spans="1:5" x14ac:dyDescent="0.25">
      <c r="A67" s="1434"/>
      <c r="B67" s="266">
        <v>2020</v>
      </c>
      <c r="C67" s="266">
        <v>2021</v>
      </c>
      <c r="D67" s="266">
        <v>2022</v>
      </c>
      <c r="E67" s="266">
        <v>2023</v>
      </c>
    </row>
    <row r="68" spans="1:5" ht="15.75" thickBot="1" x14ac:dyDescent="0.3">
      <c r="A68" s="1435"/>
      <c r="B68" s="82" t="s">
        <v>7</v>
      </c>
      <c r="C68" s="82" t="s">
        <v>8</v>
      </c>
      <c r="D68" s="82" t="s">
        <v>8</v>
      </c>
      <c r="E68" s="82" t="s">
        <v>8</v>
      </c>
    </row>
    <row r="69" spans="1:5" ht="15.75" thickBot="1" x14ac:dyDescent="0.3">
      <c r="A69" s="78" t="s">
        <v>16</v>
      </c>
      <c r="B69" s="267">
        <v>26</v>
      </c>
      <c r="C69" s="83">
        <v>30</v>
      </c>
      <c r="D69" s="83">
        <v>30</v>
      </c>
      <c r="E69" s="83">
        <v>30</v>
      </c>
    </row>
    <row r="70" spans="1:5" ht="15.75" thickBot="1" x14ac:dyDescent="0.3">
      <c r="A70" s="78" t="s">
        <v>17</v>
      </c>
      <c r="B70" s="83">
        <f>B99</f>
        <v>33000</v>
      </c>
      <c r="C70" s="83">
        <f t="shared" ref="C70:E70" si="7">C99</f>
        <v>41200</v>
      </c>
      <c r="D70" s="83">
        <f t="shared" si="7"/>
        <v>41200</v>
      </c>
      <c r="E70" s="83">
        <f t="shared" si="7"/>
        <v>41200</v>
      </c>
    </row>
    <row r="71" spans="1:5" ht="15.75" thickBot="1" x14ac:dyDescent="0.3">
      <c r="A71" s="78" t="s">
        <v>18</v>
      </c>
      <c r="B71" s="83">
        <f>B70/B69</f>
        <v>1269.2307692307693</v>
      </c>
      <c r="C71" s="83">
        <f t="shared" ref="C71:E71" si="8">C70/C69</f>
        <v>1373.3333333333333</v>
      </c>
      <c r="D71" s="83">
        <f t="shared" si="8"/>
        <v>1373.3333333333333</v>
      </c>
      <c r="E71" s="83">
        <f t="shared" si="8"/>
        <v>1373.3333333333333</v>
      </c>
    </row>
    <row r="72" spans="1:5" ht="15.75" thickBot="1" x14ac:dyDescent="0.3">
      <c r="A72" s="78" t="s">
        <v>19</v>
      </c>
      <c r="B72" s="211" t="s">
        <v>20</v>
      </c>
      <c r="C72" s="84">
        <f>C69/B69-1</f>
        <v>0.15384615384615374</v>
      </c>
      <c r="D72" s="84">
        <f t="shared" ref="D72:E74" si="9">D69/C69-1</f>
        <v>0</v>
      </c>
      <c r="E72" s="84">
        <f t="shared" si="9"/>
        <v>0</v>
      </c>
    </row>
    <row r="73" spans="1:5" ht="30.75" thickBot="1" x14ac:dyDescent="0.3">
      <c r="A73" s="78" t="s">
        <v>21</v>
      </c>
      <c r="B73" s="211" t="s">
        <v>20</v>
      </c>
      <c r="C73" s="84">
        <f>C70/B70-1</f>
        <v>0.24848484848484853</v>
      </c>
      <c r="D73" s="84">
        <f t="shared" si="9"/>
        <v>0</v>
      </c>
      <c r="E73" s="84">
        <f t="shared" si="9"/>
        <v>0</v>
      </c>
    </row>
    <row r="74" spans="1:5" ht="30.75" thickBot="1" x14ac:dyDescent="0.3">
      <c r="A74" s="78" t="s">
        <v>22</v>
      </c>
      <c r="B74" s="211" t="s">
        <v>20</v>
      </c>
      <c r="C74" s="84">
        <f>C71/B71-1</f>
        <v>8.2020202020201882E-2</v>
      </c>
      <c r="D74" s="84">
        <f t="shared" si="9"/>
        <v>0</v>
      </c>
      <c r="E74" s="84">
        <f t="shared" si="9"/>
        <v>0</v>
      </c>
    </row>
    <row r="75" spans="1:5" ht="21" customHeight="1" thickBot="1" x14ac:dyDescent="0.3">
      <c r="A75" s="1436" t="s">
        <v>394</v>
      </c>
      <c r="B75" s="1437"/>
      <c r="C75" s="1437"/>
      <c r="D75" s="1437"/>
      <c r="E75" s="1438"/>
    </row>
    <row r="76" spans="1:5" x14ac:dyDescent="0.25">
      <c r="A76" s="1434"/>
      <c r="B76" s="266">
        <v>2020</v>
      </c>
      <c r="C76" s="266">
        <v>2021</v>
      </c>
      <c r="D76" s="266">
        <v>2022</v>
      </c>
      <c r="E76" s="266">
        <v>2023</v>
      </c>
    </row>
    <row r="77" spans="1:5" ht="15.75" thickBot="1" x14ac:dyDescent="0.3">
      <c r="A77" s="1435"/>
      <c r="B77" s="82" t="s">
        <v>7</v>
      </c>
      <c r="C77" s="82" t="s">
        <v>8</v>
      </c>
      <c r="D77" s="82" t="s">
        <v>8</v>
      </c>
      <c r="E77" s="82" t="s">
        <v>8</v>
      </c>
    </row>
    <row r="78" spans="1:5" ht="15.75" thickBot="1" x14ac:dyDescent="0.3">
      <c r="A78" s="85" t="s">
        <v>23</v>
      </c>
      <c r="B78" s="86">
        <f>B79+B80</f>
        <v>0</v>
      </c>
      <c r="C78" s="86">
        <f t="shared" ref="C78:E78" si="10">C79+C80</f>
        <v>0</v>
      </c>
      <c r="D78" s="86">
        <f t="shared" si="10"/>
        <v>0</v>
      </c>
      <c r="E78" s="86">
        <f t="shared" si="10"/>
        <v>0</v>
      </c>
    </row>
    <row r="79" spans="1:5" ht="15.75" thickBot="1" x14ac:dyDescent="0.3">
      <c r="A79" s="87" t="s">
        <v>175</v>
      </c>
      <c r="B79" s="88"/>
      <c r="C79" s="88"/>
      <c r="D79" s="88"/>
      <c r="E79" s="88"/>
    </row>
    <row r="80" spans="1:5" ht="15.75" thickBot="1" x14ac:dyDescent="0.3">
      <c r="A80" s="87" t="s">
        <v>176</v>
      </c>
      <c r="B80" s="268"/>
      <c r="C80" s="86"/>
      <c r="D80" s="86"/>
      <c r="E80" s="86"/>
    </row>
    <row r="81" spans="1:5" ht="30.75" thickBot="1" x14ac:dyDescent="0.3">
      <c r="A81" s="85" t="s">
        <v>24</v>
      </c>
      <c r="B81" s="86">
        <f>B82</f>
        <v>0</v>
      </c>
      <c r="C81" s="86">
        <f>C82+C83</f>
        <v>0</v>
      </c>
      <c r="D81" s="86">
        <f t="shared" ref="D81:E81" si="11">D82+D83</f>
        <v>0</v>
      </c>
      <c r="E81" s="86">
        <f t="shared" si="11"/>
        <v>0</v>
      </c>
    </row>
    <row r="82" spans="1:5" ht="15.75" thickBot="1" x14ac:dyDescent="0.3">
      <c r="A82" s="87" t="s">
        <v>175</v>
      </c>
      <c r="B82" s="88"/>
      <c r="C82" s="86"/>
      <c r="D82" s="86"/>
      <c r="E82" s="86"/>
    </row>
    <row r="83" spans="1:5" ht="15.75" thickBot="1" x14ac:dyDescent="0.3">
      <c r="A83" s="87" t="s">
        <v>176</v>
      </c>
      <c r="B83" s="88"/>
      <c r="C83" s="86"/>
      <c r="D83" s="86"/>
      <c r="E83" s="86"/>
    </row>
    <row r="84" spans="1:5" ht="15.75" thickBot="1" x14ac:dyDescent="0.3">
      <c r="A84" s="85" t="s">
        <v>25</v>
      </c>
      <c r="B84" s="88">
        <f>B85</f>
        <v>33000</v>
      </c>
      <c r="C84" s="269">
        <f>C85+C86</f>
        <v>41200</v>
      </c>
      <c r="D84" s="269">
        <f t="shared" ref="D84:E84" si="12">D85+D86</f>
        <v>41200</v>
      </c>
      <c r="E84" s="269">
        <f t="shared" si="12"/>
        <v>41200</v>
      </c>
    </row>
    <row r="85" spans="1:5" ht="15.75" thickBot="1" x14ac:dyDescent="0.3">
      <c r="A85" s="87" t="s">
        <v>175</v>
      </c>
      <c r="B85" s="88">
        <v>33000</v>
      </c>
      <c r="C85" s="88">
        <v>41200</v>
      </c>
      <c r="D85" s="88">
        <v>41200</v>
      </c>
      <c r="E85" s="88">
        <v>41200</v>
      </c>
    </row>
    <row r="86" spans="1:5" ht="15.75" thickBot="1" x14ac:dyDescent="0.3">
      <c r="A86" s="87" t="s">
        <v>176</v>
      </c>
      <c r="B86" s="88"/>
      <c r="C86" s="86"/>
      <c r="D86" s="86"/>
      <c r="E86" s="86"/>
    </row>
    <row r="87" spans="1:5" ht="15.75" thickBot="1" x14ac:dyDescent="0.3">
      <c r="A87" s="85" t="s">
        <v>26</v>
      </c>
      <c r="B87" s="88"/>
      <c r="C87" s="86"/>
      <c r="D87" s="86"/>
      <c r="E87" s="86"/>
    </row>
    <row r="88" spans="1:5" ht="15.75" thickBot="1" x14ac:dyDescent="0.3">
      <c r="A88" s="87" t="s">
        <v>175</v>
      </c>
      <c r="B88" s="88"/>
      <c r="C88" s="86"/>
      <c r="D88" s="86"/>
      <c r="E88" s="86"/>
    </row>
    <row r="89" spans="1:5" ht="15.75" thickBot="1" x14ac:dyDescent="0.3">
      <c r="A89" s="87" t="s">
        <v>176</v>
      </c>
      <c r="B89" s="88"/>
      <c r="C89" s="86"/>
      <c r="D89" s="86"/>
      <c r="E89" s="86"/>
    </row>
    <row r="90" spans="1:5" ht="30.75" thickBot="1" x14ac:dyDescent="0.3">
      <c r="A90" s="85" t="s">
        <v>27</v>
      </c>
      <c r="B90" s="88"/>
      <c r="C90" s="86"/>
      <c r="D90" s="86"/>
      <c r="E90" s="86"/>
    </row>
    <row r="91" spans="1:5" ht="15.75" thickBot="1" x14ac:dyDescent="0.3">
      <c r="A91" s="87" t="s">
        <v>175</v>
      </c>
      <c r="B91" s="88"/>
      <c r="C91" s="86"/>
      <c r="D91" s="86"/>
      <c r="E91" s="86"/>
    </row>
    <row r="92" spans="1:5" ht="15.75" thickBot="1" x14ac:dyDescent="0.3">
      <c r="A92" s="87" t="s">
        <v>176</v>
      </c>
      <c r="B92" s="88"/>
      <c r="C92" s="86"/>
      <c r="D92" s="86"/>
      <c r="E92" s="86"/>
    </row>
    <row r="93" spans="1:5" ht="15.75" thickBot="1" x14ac:dyDescent="0.3">
      <c r="A93" s="85" t="s">
        <v>28</v>
      </c>
      <c r="B93" s="88"/>
      <c r="C93" s="86"/>
      <c r="D93" s="86"/>
      <c r="E93" s="86"/>
    </row>
    <row r="94" spans="1:5" ht="15.75" thickBot="1" x14ac:dyDescent="0.3">
      <c r="A94" s="87" t="s">
        <v>175</v>
      </c>
      <c r="B94" s="88"/>
      <c r="C94" s="86"/>
      <c r="D94" s="86"/>
      <c r="E94" s="86"/>
    </row>
    <row r="95" spans="1:5" ht="15.75" thickBot="1" x14ac:dyDescent="0.3">
      <c r="A95" s="87" t="s">
        <v>176</v>
      </c>
      <c r="B95" s="88"/>
      <c r="C95" s="86"/>
      <c r="D95" s="86"/>
      <c r="E95" s="86"/>
    </row>
    <row r="96" spans="1:5" ht="30.75" thickBot="1" x14ac:dyDescent="0.3">
      <c r="A96" s="85" t="s">
        <v>29</v>
      </c>
      <c r="B96" s="88">
        <f>B97</f>
        <v>0</v>
      </c>
      <c r="C96" s="86">
        <v>0</v>
      </c>
      <c r="D96" s="86">
        <f>C96*1.03*0.99</f>
        <v>0</v>
      </c>
      <c r="E96" s="86">
        <f>D96*1.03*0.99</f>
        <v>0</v>
      </c>
    </row>
    <row r="97" spans="1:5" ht="15.75" thickBot="1" x14ac:dyDescent="0.3">
      <c r="A97" s="87" t="s">
        <v>175</v>
      </c>
      <c r="B97" s="88"/>
      <c r="C97" s="90"/>
      <c r="D97" s="90"/>
      <c r="E97" s="90"/>
    </row>
    <row r="98" spans="1:5" ht="15.75" thickBot="1" x14ac:dyDescent="0.3">
      <c r="A98" s="87" t="s">
        <v>176</v>
      </c>
      <c r="B98" s="88"/>
      <c r="C98" s="91"/>
      <c r="D98" s="90"/>
      <c r="E98" s="90"/>
    </row>
    <row r="99" spans="1:5" ht="30.75" thickBot="1" x14ac:dyDescent="0.3">
      <c r="A99" s="92" t="s">
        <v>30</v>
      </c>
      <c r="B99" s="88">
        <f>B96+B93+B90+B87+B84+B81+B78</f>
        <v>33000</v>
      </c>
      <c r="C99" s="88">
        <f t="shared" ref="C99:E99" si="13">C96+C93+C90+C87+C84+C81+C78</f>
        <v>41200</v>
      </c>
      <c r="D99" s="88">
        <f t="shared" si="13"/>
        <v>41200</v>
      </c>
      <c r="E99" s="88">
        <f t="shared" si="13"/>
        <v>41200</v>
      </c>
    </row>
    <row r="100" spans="1:5" ht="15.75" thickBot="1" x14ac:dyDescent="0.3">
      <c r="A100" s="93" t="s">
        <v>31</v>
      </c>
      <c r="B100" s="94">
        <f>IF(B99-B70=0,0,"Error")</f>
        <v>0</v>
      </c>
      <c r="C100" s="94">
        <f>IF(C99-C70=0,0,"Error")</f>
        <v>0</v>
      </c>
      <c r="D100" s="94">
        <f>IF(D99-D70=0,0,"Error")</f>
        <v>0</v>
      </c>
      <c r="E100" s="94">
        <f>IF(E99-E70=0,0,"Error")</f>
        <v>0</v>
      </c>
    </row>
    <row r="101" spans="1:5" ht="27.75" customHeight="1" thickBot="1" x14ac:dyDescent="0.3">
      <c r="A101" s="81" t="s">
        <v>32</v>
      </c>
      <c r="B101" s="1436" t="s">
        <v>168</v>
      </c>
      <c r="C101" s="1414"/>
      <c r="D101" s="1414"/>
      <c r="E101" s="1415"/>
    </row>
    <row r="102" spans="1:5" ht="33.75" customHeight="1" thickBot="1" x14ac:dyDescent="0.3">
      <c r="A102" s="78" t="s">
        <v>14</v>
      </c>
      <c r="B102" s="1439" t="s">
        <v>897</v>
      </c>
      <c r="C102" s="1440"/>
      <c r="D102" s="1440"/>
      <c r="E102" s="1441"/>
    </row>
    <row r="103" spans="1:5" ht="15.75" thickBot="1" x14ac:dyDescent="0.3">
      <c r="A103" s="78" t="s">
        <v>15</v>
      </c>
      <c r="B103" s="1442" t="s">
        <v>177</v>
      </c>
      <c r="C103" s="1443"/>
      <c r="D103" s="1443"/>
      <c r="E103" s="1444"/>
    </row>
    <row r="104" spans="1:5" x14ac:dyDescent="0.25">
      <c r="A104" s="1434"/>
      <c r="B104" s="266">
        <v>2020</v>
      </c>
      <c r="C104" s="266">
        <v>2021</v>
      </c>
      <c r="D104" s="266">
        <v>2022</v>
      </c>
      <c r="E104" s="266">
        <v>2023</v>
      </c>
    </row>
    <row r="105" spans="1:5" ht="15.75" thickBot="1" x14ac:dyDescent="0.3">
      <c r="A105" s="1435"/>
      <c r="B105" s="82" t="s">
        <v>7</v>
      </c>
      <c r="C105" s="82" t="s">
        <v>8</v>
      </c>
      <c r="D105" s="82" t="s">
        <v>8</v>
      </c>
      <c r="E105" s="82" t="s">
        <v>8</v>
      </c>
    </row>
    <row r="106" spans="1:5" ht="15.75" thickBot="1" x14ac:dyDescent="0.3">
      <c r="A106" s="78" t="s">
        <v>16</v>
      </c>
      <c r="B106" s="267">
        <v>210</v>
      </c>
      <c r="C106" s="83">
        <v>220</v>
      </c>
      <c r="D106" s="83">
        <v>220</v>
      </c>
      <c r="E106" s="83">
        <v>220</v>
      </c>
    </row>
    <row r="107" spans="1:5" ht="15.75" thickBot="1" x14ac:dyDescent="0.3">
      <c r="A107" s="78" t="s">
        <v>17</v>
      </c>
      <c r="B107" s="83">
        <f>B136</f>
        <v>41800</v>
      </c>
      <c r="C107" s="83">
        <f t="shared" ref="C107:E107" si="14">C136</f>
        <v>45000</v>
      </c>
      <c r="D107" s="83">
        <f t="shared" si="14"/>
        <v>45000</v>
      </c>
      <c r="E107" s="83">
        <f t="shared" si="14"/>
        <v>45000</v>
      </c>
    </row>
    <row r="108" spans="1:5" ht="15.75" thickBot="1" x14ac:dyDescent="0.3">
      <c r="A108" s="78" t="s">
        <v>18</v>
      </c>
      <c r="B108" s="83">
        <f>B107/B106</f>
        <v>199.04761904761904</v>
      </c>
      <c r="C108" s="83">
        <f t="shared" ref="C108:E108" si="15">C107/C106</f>
        <v>204.54545454545453</v>
      </c>
      <c r="D108" s="83">
        <f t="shared" si="15"/>
        <v>204.54545454545453</v>
      </c>
      <c r="E108" s="83">
        <f t="shared" si="15"/>
        <v>204.54545454545453</v>
      </c>
    </row>
    <row r="109" spans="1:5" ht="15.75" thickBot="1" x14ac:dyDescent="0.3">
      <c r="A109" s="78" t="s">
        <v>19</v>
      </c>
      <c r="B109" s="211" t="s">
        <v>20</v>
      </c>
      <c r="C109" s="84">
        <f>C106/B106-1</f>
        <v>4.7619047619047672E-2</v>
      </c>
      <c r="D109" s="84">
        <f t="shared" ref="D109:E111" si="16">D106/C106-1</f>
        <v>0</v>
      </c>
      <c r="E109" s="84">
        <f t="shared" si="16"/>
        <v>0</v>
      </c>
    </row>
    <row r="110" spans="1:5" ht="30.75" thickBot="1" x14ac:dyDescent="0.3">
      <c r="A110" s="78" t="s">
        <v>21</v>
      </c>
      <c r="B110" s="211" t="s">
        <v>20</v>
      </c>
      <c r="C110" s="84">
        <f>C107/B107-1</f>
        <v>7.6555023923444931E-2</v>
      </c>
      <c r="D110" s="84">
        <f t="shared" si="16"/>
        <v>0</v>
      </c>
      <c r="E110" s="84">
        <f t="shared" si="16"/>
        <v>0</v>
      </c>
    </row>
    <row r="111" spans="1:5" ht="30.75" thickBot="1" x14ac:dyDescent="0.3">
      <c r="A111" s="78" t="s">
        <v>22</v>
      </c>
      <c r="B111" s="211" t="s">
        <v>20</v>
      </c>
      <c r="C111" s="84">
        <f>C108/B108-1</f>
        <v>2.7620704654197414E-2</v>
      </c>
      <c r="D111" s="84">
        <f t="shared" si="16"/>
        <v>0</v>
      </c>
      <c r="E111" s="84">
        <f t="shared" si="16"/>
        <v>0</v>
      </c>
    </row>
    <row r="112" spans="1:5" ht="21" customHeight="1" thickBot="1" x14ac:dyDescent="0.3">
      <c r="A112" s="1436" t="s">
        <v>583</v>
      </c>
      <c r="B112" s="1437"/>
      <c r="C112" s="1437"/>
      <c r="D112" s="1437"/>
      <c r="E112" s="1438"/>
    </row>
    <row r="113" spans="1:5" x14ac:dyDescent="0.25">
      <c r="A113" s="1434"/>
      <c r="B113" s="266">
        <v>2020</v>
      </c>
      <c r="C113" s="266">
        <v>2021</v>
      </c>
      <c r="D113" s="266">
        <v>2022</v>
      </c>
      <c r="E113" s="266">
        <v>2023</v>
      </c>
    </row>
    <row r="114" spans="1:5" ht="15.75" thickBot="1" x14ac:dyDescent="0.3">
      <c r="A114" s="1435"/>
      <c r="B114" s="82" t="s">
        <v>7</v>
      </c>
      <c r="C114" s="82" t="s">
        <v>8</v>
      </c>
      <c r="D114" s="82" t="s">
        <v>8</v>
      </c>
      <c r="E114" s="82" t="s">
        <v>8</v>
      </c>
    </row>
    <row r="115" spans="1:5" ht="15.75" thickBot="1" x14ac:dyDescent="0.3">
      <c r="A115" s="85" t="s">
        <v>23</v>
      </c>
      <c r="B115" s="86">
        <f>B116+B117</f>
        <v>0</v>
      </c>
      <c r="C115" s="86">
        <f t="shared" ref="C115:E115" si="17">C116+C117</f>
        <v>0</v>
      </c>
      <c r="D115" s="86">
        <f t="shared" si="17"/>
        <v>0</v>
      </c>
      <c r="E115" s="86">
        <f t="shared" si="17"/>
        <v>0</v>
      </c>
    </row>
    <row r="116" spans="1:5" ht="15.75" thickBot="1" x14ac:dyDescent="0.3">
      <c r="A116" s="87" t="s">
        <v>175</v>
      </c>
      <c r="B116" s="88"/>
      <c r="C116" s="88"/>
      <c r="D116" s="88"/>
      <c r="E116" s="88"/>
    </row>
    <row r="117" spans="1:5" ht="15.75" thickBot="1" x14ac:dyDescent="0.3">
      <c r="A117" s="87" t="s">
        <v>176</v>
      </c>
      <c r="B117" s="268"/>
      <c r="C117" s="86"/>
      <c r="D117" s="86"/>
      <c r="E117" s="86"/>
    </row>
    <row r="118" spans="1:5" ht="30.75" thickBot="1" x14ac:dyDescent="0.3">
      <c r="A118" s="85" t="s">
        <v>24</v>
      </c>
      <c r="B118" s="86">
        <f>B119</f>
        <v>0</v>
      </c>
      <c r="C118" s="86">
        <f>C119+C120</f>
        <v>0</v>
      </c>
      <c r="D118" s="86">
        <f t="shared" ref="D118:E118" si="18">D119+D120</f>
        <v>0</v>
      </c>
      <c r="E118" s="86">
        <f t="shared" si="18"/>
        <v>0</v>
      </c>
    </row>
    <row r="119" spans="1:5" ht="15.75" thickBot="1" x14ac:dyDescent="0.3">
      <c r="A119" s="87" t="s">
        <v>175</v>
      </c>
      <c r="B119" s="88"/>
      <c r="C119" s="86"/>
      <c r="D119" s="86"/>
      <c r="E119" s="86"/>
    </row>
    <row r="120" spans="1:5" ht="15.75" thickBot="1" x14ac:dyDescent="0.3">
      <c r="A120" s="87" t="s">
        <v>176</v>
      </c>
      <c r="B120" s="88"/>
      <c r="C120" s="86"/>
      <c r="D120" s="86"/>
      <c r="E120" s="86"/>
    </row>
    <row r="121" spans="1:5" ht="15.75" thickBot="1" x14ac:dyDescent="0.3">
      <c r="A121" s="85" t="s">
        <v>25</v>
      </c>
      <c r="B121" s="88">
        <f>B122</f>
        <v>41800</v>
      </c>
      <c r="C121" s="269">
        <f>C122+C123</f>
        <v>45000</v>
      </c>
      <c r="D121" s="269">
        <f t="shared" ref="D121:E121" si="19">D122+D123</f>
        <v>45000</v>
      </c>
      <c r="E121" s="269">
        <f t="shared" si="19"/>
        <v>45000</v>
      </c>
    </row>
    <row r="122" spans="1:5" ht="15.75" thickBot="1" x14ac:dyDescent="0.3">
      <c r="A122" s="87" t="s">
        <v>175</v>
      </c>
      <c r="B122" s="88">
        <v>41800</v>
      </c>
      <c r="C122" s="88">
        <v>45000</v>
      </c>
      <c r="D122" s="88">
        <v>45000</v>
      </c>
      <c r="E122" s="88">
        <v>45000</v>
      </c>
    </row>
    <row r="123" spans="1:5" ht="15.75" thickBot="1" x14ac:dyDescent="0.3">
      <c r="A123" s="87" t="s">
        <v>176</v>
      </c>
      <c r="B123" s="88"/>
      <c r="C123" s="86"/>
      <c r="D123" s="86"/>
      <c r="E123" s="86"/>
    </row>
    <row r="124" spans="1:5" ht="15.75" thickBot="1" x14ac:dyDescent="0.3">
      <c r="A124" s="85" t="s">
        <v>26</v>
      </c>
      <c r="B124" s="88"/>
      <c r="C124" s="86"/>
      <c r="D124" s="86"/>
      <c r="E124" s="86"/>
    </row>
    <row r="125" spans="1:5" ht="15.75" thickBot="1" x14ac:dyDescent="0.3">
      <c r="A125" s="87" t="s">
        <v>175</v>
      </c>
      <c r="B125" s="88"/>
      <c r="C125" s="86"/>
      <c r="D125" s="86"/>
      <c r="E125" s="86"/>
    </row>
    <row r="126" spans="1:5" ht="15.75" thickBot="1" x14ac:dyDescent="0.3">
      <c r="A126" s="87" t="s">
        <v>176</v>
      </c>
      <c r="B126" s="88"/>
      <c r="C126" s="86"/>
      <c r="D126" s="86"/>
      <c r="E126" s="86"/>
    </row>
    <row r="127" spans="1:5" ht="30.75" thickBot="1" x14ac:dyDescent="0.3">
      <c r="A127" s="85" t="s">
        <v>27</v>
      </c>
      <c r="B127" s="88"/>
      <c r="C127" s="86"/>
      <c r="D127" s="86"/>
      <c r="E127" s="86"/>
    </row>
    <row r="128" spans="1:5" ht="15.75" thickBot="1" x14ac:dyDescent="0.3">
      <c r="A128" s="87" t="s">
        <v>175</v>
      </c>
      <c r="B128" s="88"/>
      <c r="C128" s="86"/>
      <c r="D128" s="86"/>
      <c r="E128" s="86"/>
    </row>
    <row r="129" spans="1:5" ht="15.75" thickBot="1" x14ac:dyDescent="0.3">
      <c r="A129" s="87" t="s">
        <v>176</v>
      </c>
      <c r="B129" s="88"/>
      <c r="C129" s="86"/>
      <c r="D129" s="86"/>
      <c r="E129" s="86"/>
    </row>
    <row r="130" spans="1:5" ht="15.75" thickBot="1" x14ac:dyDescent="0.3">
      <c r="A130" s="85" t="s">
        <v>28</v>
      </c>
      <c r="B130" s="88"/>
      <c r="C130" s="86"/>
      <c r="D130" s="86"/>
      <c r="E130" s="86"/>
    </row>
    <row r="131" spans="1:5" ht="15.75" thickBot="1" x14ac:dyDescent="0.3">
      <c r="A131" s="87" t="s">
        <v>175</v>
      </c>
      <c r="B131" s="88"/>
      <c r="C131" s="86"/>
      <c r="D131" s="86"/>
      <c r="E131" s="86"/>
    </row>
    <row r="132" spans="1:5" ht="15.75" thickBot="1" x14ac:dyDescent="0.3">
      <c r="A132" s="87" t="s">
        <v>176</v>
      </c>
      <c r="B132" s="88"/>
      <c r="C132" s="86"/>
      <c r="D132" s="86"/>
      <c r="E132" s="86"/>
    </row>
    <row r="133" spans="1:5" ht="30.75" thickBot="1" x14ac:dyDescent="0.3">
      <c r="A133" s="85" t="s">
        <v>29</v>
      </c>
      <c r="B133" s="88">
        <f>B134</f>
        <v>0</v>
      </c>
      <c r="C133" s="86">
        <v>0</v>
      </c>
      <c r="D133" s="86">
        <f>C133*1.03*0.99</f>
        <v>0</v>
      </c>
      <c r="E133" s="86">
        <f>D133*1.03*0.99</f>
        <v>0</v>
      </c>
    </row>
    <row r="134" spans="1:5" ht="15.75" thickBot="1" x14ac:dyDescent="0.3">
      <c r="A134" s="87" t="s">
        <v>175</v>
      </c>
      <c r="B134" s="88"/>
      <c r="C134" s="90"/>
      <c r="D134" s="90"/>
      <c r="E134" s="90"/>
    </row>
    <row r="135" spans="1:5" ht="15.75" thickBot="1" x14ac:dyDescent="0.3">
      <c r="A135" s="87" t="s">
        <v>176</v>
      </c>
      <c r="B135" s="88"/>
      <c r="C135" s="91"/>
      <c r="D135" s="90"/>
      <c r="E135" s="90"/>
    </row>
    <row r="136" spans="1:5" ht="30.75" thickBot="1" x14ac:dyDescent="0.3">
      <c r="A136" s="92" t="s">
        <v>33</v>
      </c>
      <c r="B136" s="88">
        <f>B133+B130+B127+B124+B121+B118+B115</f>
        <v>41800</v>
      </c>
      <c r="C136" s="88">
        <f t="shared" ref="C136:E136" si="20">C133+C130+C127+C124+C121+C118+C115</f>
        <v>45000</v>
      </c>
      <c r="D136" s="88">
        <f t="shared" si="20"/>
        <v>45000</v>
      </c>
      <c r="E136" s="88">
        <f t="shared" si="20"/>
        <v>45000</v>
      </c>
    </row>
    <row r="137" spans="1:5" ht="15.75" thickBot="1" x14ac:dyDescent="0.3">
      <c r="A137" s="93" t="s">
        <v>31</v>
      </c>
      <c r="B137" s="94">
        <f>IF(B136-B107=0,0,"Error")</f>
        <v>0</v>
      </c>
      <c r="C137" s="94">
        <f>IF(C136-C107=0,0,"Error")</f>
        <v>0</v>
      </c>
      <c r="D137" s="94">
        <f>IF(D136-D107=0,0,"Error")</f>
        <v>0</v>
      </c>
      <c r="E137" s="94">
        <f>IF(E136-E107=0,0,"Error")</f>
        <v>0</v>
      </c>
    </row>
    <row r="138" spans="1:5" ht="26.25" customHeight="1" thickBot="1" x14ac:dyDescent="0.3">
      <c r="A138" s="1413" t="s">
        <v>39</v>
      </c>
      <c r="B138" s="1414"/>
      <c r="C138" s="1414"/>
      <c r="D138" s="1414"/>
      <c r="E138" s="1415"/>
    </row>
    <row r="139" spans="1:5" ht="30.75" thickBot="1" x14ac:dyDescent="0.3">
      <c r="A139" s="81" t="s">
        <v>52</v>
      </c>
      <c r="B139" s="1445" t="s">
        <v>178</v>
      </c>
      <c r="C139" s="1446"/>
      <c r="D139" s="1447"/>
      <c r="E139" s="1448"/>
    </row>
    <row r="140" spans="1:5" ht="60.75" customHeight="1" thickBot="1" x14ac:dyDescent="0.3">
      <c r="A140" s="81" t="s">
        <v>76</v>
      </c>
      <c r="B140" s="274" t="s">
        <v>179</v>
      </c>
      <c r="C140" s="275" t="s">
        <v>180</v>
      </c>
      <c r="D140" s="1449" t="s">
        <v>181</v>
      </c>
      <c r="E140" s="1450"/>
    </row>
    <row r="141" spans="1:5" ht="15.75" thickBot="1" x14ac:dyDescent="0.3">
      <c r="A141" s="104"/>
      <c r="B141" s="1451"/>
      <c r="C141" s="1452"/>
      <c r="D141" s="1447"/>
      <c r="E141" s="1448"/>
    </row>
    <row r="142" spans="1:5" ht="24" customHeight="1" thickBot="1" x14ac:dyDescent="0.3">
      <c r="A142" s="78" t="s">
        <v>14</v>
      </c>
      <c r="B142" s="1422" t="s">
        <v>183</v>
      </c>
      <c r="C142" s="1423"/>
      <c r="D142" s="1423"/>
      <c r="E142" s="1424"/>
    </row>
    <row r="143" spans="1:5" ht="23.25" customHeight="1" thickBot="1" x14ac:dyDescent="0.3">
      <c r="A143" s="78" t="s">
        <v>15</v>
      </c>
      <c r="B143" s="1442" t="s">
        <v>184</v>
      </c>
      <c r="C143" s="1443"/>
      <c r="D143" s="1443"/>
      <c r="E143" s="1444"/>
    </row>
    <row r="144" spans="1:5" x14ac:dyDescent="0.25">
      <c r="A144" s="1434"/>
      <c r="B144" s="266">
        <v>2020</v>
      </c>
      <c r="C144" s="266">
        <v>2021</v>
      </c>
      <c r="D144" s="266">
        <v>2022</v>
      </c>
      <c r="E144" s="266">
        <v>2023</v>
      </c>
    </row>
    <row r="145" spans="1:5" ht="15.75" thickBot="1" x14ac:dyDescent="0.3">
      <c r="A145" s="1435"/>
      <c r="B145" s="82" t="s">
        <v>7</v>
      </c>
      <c r="C145" s="82" t="s">
        <v>8</v>
      </c>
      <c r="D145" s="82" t="s">
        <v>8</v>
      </c>
      <c r="E145" s="82" t="s">
        <v>8</v>
      </c>
    </row>
    <row r="146" spans="1:5" ht="15.75" thickBot="1" x14ac:dyDescent="0.3">
      <c r="A146" s="78" t="s">
        <v>16</v>
      </c>
      <c r="B146" s="83">
        <v>12</v>
      </c>
      <c r="C146" s="83">
        <v>60</v>
      </c>
      <c r="D146" s="267">
        <v>60</v>
      </c>
      <c r="E146" s="267">
        <v>30</v>
      </c>
    </row>
    <row r="147" spans="1:5" ht="15.75" thickBot="1" x14ac:dyDescent="0.3">
      <c r="A147" s="78" t="s">
        <v>17</v>
      </c>
      <c r="B147" s="83">
        <f>B165</f>
        <v>1500</v>
      </c>
      <c r="C147" s="83">
        <f>C165</f>
        <v>2000</v>
      </c>
      <c r="D147" s="267">
        <f t="shared" ref="D147:E147" si="21">D165</f>
        <v>2000</v>
      </c>
      <c r="E147" s="267">
        <f t="shared" si="21"/>
        <v>4000</v>
      </c>
    </row>
    <row r="148" spans="1:5" ht="15.75" thickBot="1" x14ac:dyDescent="0.3">
      <c r="A148" s="78" t="s">
        <v>18</v>
      </c>
      <c r="B148" s="83">
        <f>B147/B146</f>
        <v>125</v>
      </c>
      <c r="C148" s="83">
        <f t="shared" ref="C148:E148" si="22">C147/C146</f>
        <v>33.333333333333336</v>
      </c>
      <c r="D148" s="83">
        <f t="shared" si="22"/>
        <v>33.333333333333336</v>
      </c>
      <c r="E148" s="83">
        <f t="shared" si="22"/>
        <v>133.33333333333334</v>
      </c>
    </row>
    <row r="149" spans="1:5" ht="15.75" thickBot="1" x14ac:dyDescent="0.3">
      <c r="A149" s="78" t="s">
        <v>19</v>
      </c>
      <c r="B149" s="211" t="s">
        <v>20</v>
      </c>
      <c r="C149" s="84">
        <f>C146/B146-1</f>
        <v>4</v>
      </c>
      <c r="D149" s="84">
        <f t="shared" ref="D149:E151" si="23">D146/C146-1</f>
        <v>0</v>
      </c>
      <c r="E149" s="84">
        <f t="shared" si="23"/>
        <v>-0.5</v>
      </c>
    </row>
    <row r="150" spans="1:5" ht="30.75" thickBot="1" x14ac:dyDescent="0.3">
      <c r="A150" s="78" t="s">
        <v>21</v>
      </c>
      <c r="B150" s="211" t="s">
        <v>20</v>
      </c>
      <c r="C150" s="84">
        <f>C147/B147-1</f>
        <v>0.33333333333333326</v>
      </c>
      <c r="D150" s="84">
        <f t="shared" si="23"/>
        <v>0</v>
      </c>
      <c r="E150" s="84">
        <f t="shared" si="23"/>
        <v>1</v>
      </c>
    </row>
    <row r="151" spans="1:5" ht="30.75" thickBot="1" x14ac:dyDescent="0.3">
      <c r="A151" s="78" t="s">
        <v>22</v>
      </c>
      <c r="B151" s="211" t="s">
        <v>20</v>
      </c>
      <c r="C151" s="84">
        <f>C148/B148-1</f>
        <v>-0.73333333333333339</v>
      </c>
      <c r="D151" s="84">
        <f t="shared" si="23"/>
        <v>0</v>
      </c>
      <c r="E151" s="84">
        <f t="shared" si="23"/>
        <v>3</v>
      </c>
    </row>
    <row r="152" spans="1:5" ht="23.25" customHeight="1" thickBot="1" x14ac:dyDescent="0.3">
      <c r="A152" s="1436" t="s">
        <v>898</v>
      </c>
      <c r="B152" s="1437"/>
      <c r="C152" s="1437"/>
      <c r="D152" s="1437"/>
      <c r="E152" s="1438"/>
    </row>
    <row r="153" spans="1:5" x14ac:dyDescent="0.25">
      <c r="A153" s="1434"/>
      <c r="B153" s="266">
        <v>2020</v>
      </c>
      <c r="C153" s="266">
        <v>2021</v>
      </c>
      <c r="D153" s="266">
        <v>2022</v>
      </c>
      <c r="E153" s="266">
        <v>2023</v>
      </c>
    </row>
    <row r="154" spans="1:5" ht="15.75" thickBot="1" x14ac:dyDescent="0.3">
      <c r="A154" s="1435"/>
      <c r="B154" s="82" t="s">
        <v>7</v>
      </c>
      <c r="C154" s="82" t="s">
        <v>8</v>
      </c>
      <c r="D154" s="82" t="s">
        <v>8</v>
      </c>
      <c r="E154" s="82" t="s">
        <v>8</v>
      </c>
    </row>
    <row r="155" spans="1:5" ht="15.75" thickBot="1" x14ac:dyDescent="0.3">
      <c r="A155" s="85" t="s">
        <v>41</v>
      </c>
      <c r="B155" s="86">
        <f>B156+B157+B158+B159</f>
        <v>0</v>
      </c>
      <c r="C155" s="86">
        <f t="shared" ref="C155:E155" si="24">C156+C157+C158+C159</f>
        <v>0</v>
      </c>
      <c r="D155" s="86">
        <f t="shared" si="24"/>
        <v>0</v>
      </c>
      <c r="E155" s="86">
        <f t="shared" si="24"/>
        <v>0</v>
      </c>
    </row>
    <row r="156" spans="1:5" ht="15.75" thickBot="1" x14ac:dyDescent="0.3">
      <c r="A156" s="87" t="s">
        <v>175</v>
      </c>
      <c r="B156" s="86"/>
      <c r="C156" s="86"/>
      <c r="D156" s="86"/>
      <c r="E156" s="86"/>
    </row>
    <row r="157" spans="1:5" ht="15.75" thickBot="1" x14ac:dyDescent="0.3">
      <c r="A157" s="87" t="s">
        <v>185</v>
      </c>
      <c r="B157" s="86"/>
      <c r="C157" s="86"/>
      <c r="D157" s="86"/>
      <c r="E157" s="86"/>
    </row>
    <row r="158" spans="1:5" ht="15.75" thickBot="1" x14ac:dyDescent="0.3">
      <c r="A158" s="87" t="s">
        <v>186</v>
      </c>
      <c r="B158" s="86"/>
      <c r="C158" s="86"/>
      <c r="D158" s="86"/>
      <c r="E158" s="86"/>
    </row>
    <row r="159" spans="1:5" ht="15.75" thickBot="1" x14ac:dyDescent="0.3">
      <c r="A159" s="87" t="s">
        <v>187</v>
      </c>
      <c r="B159" s="86"/>
      <c r="C159" s="86"/>
      <c r="D159" s="86"/>
      <c r="E159" s="86"/>
    </row>
    <row r="160" spans="1:5" ht="15.75" thickBot="1" x14ac:dyDescent="0.3">
      <c r="A160" s="85" t="s">
        <v>42</v>
      </c>
      <c r="B160" s="88">
        <f>B161+B162+B163+B164</f>
        <v>1500</v>
      </c>
      <c r="C160" s="88">
        <f t="shared" ref="C160:E160" si="25">C161+C162+C163+C164</f>
        <v>2000</v>
      </c>
      <c r="D160" s="88">
        <f t="shared" si="25"/>
        <v>2000</v>
      </c>
      <c r="E160" s="88">
        <f t="shared" si="25"/>
        <v>4000</v>
      </c>
    </row>
    <row r="161" spans="1:5" ht="15.75" thickBot="1" x14ac:dyDescent="0.3">
      <c r="A161" s="87" t="s">
        <v>175</v>
      </c>
      <c r="B161" s="88">
        <v>1500</v>
      </c>
      <c r="C161" s="86">
        <v>2000</v>
      </c>
      <c r="D161" s="86">
        <v>2000</v>
      </c>
      <c r="E161" s="86">
        <v>4000</v>
      </c>
    </row>
    <row r="162" spans="1:5" ht="15.75" thickBot="1" x14ac:dyDescent="0.3">
      <c r="A162" s="87" t="s">
        <v>185</v>
      </c>
      <c r="B162" s="88"/>
      <c r="C162" s="86"/>
      <c r="D162" s="86"/>
      <c r="E162" s="86"/>
    </row>
    <row r="163" spans="1:5" ht="15.75" thickBot="1" x14ac:dyDescent="0.3">
      <c r="A163" s="87" t="s">
        <v>186</v>
      </c>
      <c r="B163" s="88"/>
      <c r="C163" s="86"/>
      <c r="D163" s="86"/>
      <c r="E163" s="86"/>
    </row>
    <row r="164" spans="1:5" ht="15.75" thickBot="1" x14ac:dyDescent="0.3">
      <c r="A164" s="87" t="s">
        <v>187</v>
      </c>
      <c r="B164" s="88"/>
      <c r="C164" s="86"/>
      <c r="D164" s="86"/>
      <c r="E164" s="86"/>
    </row>
    <row r="165" spans="1:5" ht="30.75" thickBot="1" x14ac:dyDescent="0.3">
      <c r="A165" s="276" t="s">
        <v>30</v>
      </c>
      <c r="B165" s="88">
        <f>B155+B160</f>
        <v>1500</v>
      </c>
      <c r="C165" s="88">
        <f t="shared" ref="C165:E165" si="26">C155+C160</f>
        <v>2000</v>
      </c>
      <c r="D165" s="88">
        <f t="shared" si="26"/>
        <v>2000</v>
      </c>
      <c r="E165" s="88">
        <f t="shared" si="26"/>
        <v>4000</v>
      </c>
    </row>
    <row r="166" spans="1:5" ht="60.75" thickBot="1" x14ac:dyDescent="0.3">
      <c r="A166" s="81" t="s">
        <v>32</v>
      </c>
      <c r="B166" s="274" t="s">
        <v>432</v>
      </c>
      <c r="C166" s="275" t="s">
        <v>180</v>
      </c>
      <c r="D166" s="1449" t="s">
        <v>188</v>
      </c>
      <c r="E166" s="1450"/>
    </row>
    <row r="167" spans="1:5" ht="24.75" customHeight="1" thickBot="1" x14ac:dyDescent="0.3">
      <c r="A167" s="78" t="s">
        <v>14</v>
      </c>
      <c r="B167" s="1422" t="s">
        <v>169</v>
      </c>
      <c r="C167" s="1423"/>
      <c r="D167" s="1423"/>
      <c r="E167" s="1424"/>
    </row>
    <row r="168" spans="1:5" ht="18" customHeight="1" thickBot="1" x14ac:dyDescent="0.3">
      <c r="A168" s="78" t="s">
        <v>15</v>
      </c>
      <c r="B168" s="1442" t="s">
        <v>184</v>
      </c>
      <c r="C168" s="1443"/>
      <c r="D168" s="1443"/>
      <c r="E168" s="1444"/>
    </row>
    <row r="169" spans="1:5" x14ac:dyDescent="0.25">
      <c r="A169" s="1434"/>
      <c r="B169" s="266">
        <v>2020</v>
      </c>
      <c r="C169" s="266">
        <v>2021</v>
      </c>
      <c r="D169" s="266">
        <v>2022</v>
      </c>
      <c r="E169" s="266">
        <v>2023</v>
      </c>
    </row>
    <row r="170" spans="1:5" ht="15.75" thickBot="1" x14ac:dyDescent="0.3">
      <c r="A170" s="1435"/>
      <c r="B170" s="82" t="s">
        <v>7</v>
      </c>
      <c r="C170" s="82" t="s">
        <v>8</v>
      </c>
      <c r="D170" s="82" t="s">
        <v>8</v>
      </c>
      <c r="E170" s="82" t="s">
        <v>8</v>
      </c>
    </row>
    <row r="171" spans="1:5" ht="15.75" thickBot="1" x14ac:dyDescent="0.3">
      <c r="A171" s="78" t="s">
        <v>16</v>
      </c>
      <c r="B171" s="211">
        <v>14</v>
      </c>
      <c r="C171" s="211">
        <v>30</v>
      </c>
      <c r="D171" s="277">
        <v>30</v>
      </c>
      <c r="E171" s="277">
        <v>20</v>
      </c>
    </row>
    <row r="172" spans="1:5" ht="15.75" thickBot="1" x14ac:dyDescent="0.3">
      <c r="A172" s="78" t="s">
        <v>17</v>
      </c>
      <c r="B172" s="83">
        <f>B190</f>
        <v>4500</v>
      </c>
      <c r="C172" s="83">
        <f>C190</f>
        <v>4000</v>
      </c>
      <c r="D172" s="267">
        <f t="shared" ref="D172:E172" si="27">D190</f>
        <v>4000</v>
      </c>
      <c r="E172" s="267">
        <f t="shared" si="27"/>
        <v>2000</v>
      </c>
    </row>
    <row r="173" spans="1:5" ht="15.75" thickBot="1" x14ac:dyDescent="0.3">
      <c r="A173" s="78" t="s">
        <v>18</v>
      </c>
      <c r="B173" s="83">
        <f>B172/B171</f>
        <v>321.42857142857144</v>
      </c>
      <c r="C173" s="83">
        <f t="shared" ref="C173:E173" si="28">C172/C171</f>
        <v>133.33333333333334</v>
      </c>
      <c r="D173" s="83">
        <f t="shared" si="28"/>
        <v>133.33333333333334</v>
      </c>
      <c r="E173" s="83">
        <f t="shared" si="28"/>
        <v>100</v>
      </c>
    </row>
    <row r="174" spans="1:5" ht="15.75" thickBot="1" x14ac:dyDescent="0.3">
      <c r="A174" s="78" t="s">
        <v>19</v>
      </c>
      <c r="B174" s="211" t="s">
        <v>20</v>
      </c>
      <c r="C174" s="84">
        <f>C171/B171-1</f>
        <v>1.1428571428571428</v>
      </c>
      <c r="D174" s="84">
        <f t="shared" ref="D174:E176" si="29">D171/C171-1</f>
        <v>0</v>
      </c>
      <c r="E174" s="84">
        <f t="shared" si="29"/>
        <v>-0.33333333333333337</v>
      </c>
    </row>
    <row r="175" spans="1:5" ht="30.75" customHeight="1" thickBot="1" x14ac:dyDescent="0.3">
      <c r="A175" s="78" t="s">
        <v>21</v>
      </c>
      <c r="B175" s="211" t="s">
        <v>20</v>
      </c>
      <c r="C175" s="84">
        <f>C172/B172-1</f>
        <v>-0.11111111111111116</v>
      </c>
      <c r="D175" s="84">
        <f t="shared" si="29"/>
        <v>0</v>
      </c>
      <c r="E175" s="84">
        <f t="shared" si="29"/>
        <v>-0.5</v>
      </c>
    </row>
    <row r="176" spans="1:5" ht="30.75" thickBot="1" x14ac:dyDescent="0.3">
      <c r="A176" s="78" t="s">
        <v>22</v>
      </c>
      <c r="B176" s="211" t="s">
        <v>20</v>
      </c>
      <c r="C176" s="84">
        <f>C173/B173-1</f>
        <v>-0.58518518518518525</v>
      </c>
      <c r="D176" s="84">
        <f t="shared" si="29"/>
        <v>0</v>
      </c>
      <c r="E176" s="84">
        <f t="shared" si="29"/>
        <v>-0.25</v>
      </c>
    </row>
    <row r="177" spans="1:5" ht="15.75" thickBot="1" x14ac:dyDescent="0.3">
      <c r="A177" s="1436" t="s">
        <v>899</v>
      </c>
      <c r="B177" s="1437"/>
      <c r="C177" s="1437"/>
      <c r="D177" s="1437"/>
      <c r="E177" s="1438"/>
    </row>
    <row r="178" spans="1:5" x14ac:dyDescent="0.25">
      <c r="A178" s="1434"/>
      <c r="B178" s="266">
        <v>2020</v>
      </c>
      <c r="C178" s="266">
        <v>2021</v>
      </c>
      <c r="D178" s="266">
        <v>2022</v>
      </c>
      <c r="E178" s="266">
        <v>2023</v>
      </c>
    </row>
    <row r="179" spans="1:5" ht="15.75" thickBot="1" x14ac:dyDescent="0.3">
      <c r="A179" s="1435"/>
      <c r="B179" s="82" t="s">
        <v>7</v>
      </c>
      <c r="C179" s="82" t="s">
        <v>8</v>
      </c>
      <c r="D179" s="82" t="s">
        <v>8</v>
      </c>
      <c r="E179" s="82" t="s">
        <v>8</v>
      </c>
    </row>
    <row r="180" spans="1:5" ht="15.75" thickBot="1" x14ac:dyDescent="0.3">
      <c r="A180" s="85" t="s">
        <v>41</v>
      </c>
      <c r="B180" s="86">
        <f>B181+B182+B183+B184</f>
        <v>0</v>
      </c>
      <c r="C180" s="86">
        <f t="shared" ref="C180:E180" si="30">C181+C182+C183+C184</f>
        <v>0</v>
      </c>
      <c r="D180" s="86">
        <f t="shared" si="30"/>
        <v>0</v>
      </c>
      <c r="E180" s="86">
        <f t="shared" si="30"/>
        <v>0</v>
      </c>
    </row>
    <row r="181" spans="1:5" ht="15.75" thickBot="1" x14ac:dyDescent="0.3">
      <c r="A181" s="87" t="s">
        <v>175</v>
      </c>
      <c r="B181" s="86"/>
      <c r="C181" s="86"/>
      <c r="D181" s="86"/>
      <c r="E181" s="86"/>
    </row>
    <row r="182" spans="1:5" ht="15.75" thickBot="1" x14ac:dyDescent="0.3">
      <c r="A182" s="87" t="s">
        <v>185</v>
      </c>
      <c r="B182" s="86"/>
      <c r="C182" s="86"/>
      <c r="D182" s="86"/>
      <c r="E182" s="86"/>
    </row>
    <row r="183" spans="1:5" ht="15.75" thickBot="1" x14ac:dyDescent="0.3">
      <c r="A183" s="87" t="s">
        <v>186</v>
      </c>
      <c r="B183" s="86"/>
      <c r="C183" s="86"/>
      <c r="D183" s="86"/>
      <c r="E183" s="86"/>
    </row>
    <row r="184" spans="1:5" ht="15.75" thickBot="1" x14ac:dyDescent="0.3">
      <c r="A184" s="87" t="s">
        <v>187</v>
      </c>
      <c r="B184" s="86"/>
      <c r="C184" s="86"/>
      <c r="D184" s="86"/>
      <c r="E184" s="86"/>
    </row>
    <row r="185" spans="1:5" ht="15.75" thickBot="1" x14ac:dyDescent="0.3">
      <c r="A185" s="85" t="s">
        <v>42</v>
      </c>
      <c r="B185" s="88">
        <f>B186+B187+B188+B189</f>
        <v>4500</v>
      </c>
      <c r="C185" s="88">
        <f t="shared" ref="C185:E185" si="31">C186+C187+C188+C189</f>
        <v>4000</v>
      </c>
      <c r="D185" s="88">
        <f t="shared" si="31"/>
        <v>4000</v>
      </c>
      <c r="E185" s="88">
        <f t="shared" si="31"/>
        <v>2000</v>
      </c>
    </row>
    <row r="186" spans="1:5" ht="15.75" thickBot="1" x14ac:dyDescent="0.3">
      <c r="A186" s="87" t="s">
        <v>175</v>
      </c>
      <c r="B186" s="88">
        <v>4500</v>
      </c>
      <c r="C186" s="86">
        <v>4000</v>
      </c>
      <c r="D186" s="86">
        <v>4000</v>
      </c>
      <c r="E186" s="86">
        <v>2000</v>
      </c>
    </row>
    <row r="187" spans="1:5" ht="15.75" thickBot="1" x14ac:dyDescent="0.3">
      <c r="A187" s="87" t="s">
        <v>185</v>
      </c>
      <c r="B187" s="88"/>
      <c r="C187" s="86"/>
      <c r="D187" s="86"/>
      <c r="E187" s="86"/>
    </row>
    <row r="188" spans="1:5" ht="15.75" thickBot="1" x14ac:dyDescent="0.3">
      <c r="A188" s="87" t="s">
        <v>186</v>
      </c>
      <c r="B188" s="88"/>
      <c r="C188" s="86"/>
      <c r="D188" s="86"/>
      <c r="E188" s="86"/>
    </row>
    <row r="189" spans="1:5" ht="15.75" thickBot="1" x14ac:dyDescent="0.3">
      <c r="A189" s="87" t="s">
        <v>187</v>
      </c>
      <c r="B189" s="88"/>
      <c r="C189" s="86"/>
      <c r="D189" s="86"/>
      <c r="E189" s="86"/>
    </row>
    <row r="190" spans="1:5" ht="15.75" thickBot="1" x14ac:dyDescent="0.3">
      <c r="A190" s="276" t="s">
        <v>189</v>
      </c>
      <c r="B190" s="88">
        <f>B180+B185</f>
        <v>4500</v>
      </c>
      <c r="C190" s="88">
        <f t="shared" ref="C190:E190" si="32">C180+C185</f>
        <v>4000</v>
      </c>
      <c r="D190" s="88">
        <f t="shared" si="32"/>
        <v>4000</v>
      </c>
      <c r="E190" s="88">
        <f t="shared" si="32"/>
        <v>2000</v>
      </c>
    </row>
    <row r="191" spans="1:5" ht="15.75" thickBot="1" x14ac:dyDescent="0.3">
      <c r="A191" s="104"/>
      <c r="B191" s="1451"/>
      <c r="C191" s="1452"/>
      <c r="D191" s="1447"/>
      <c r="E191" s="1448"/>
    </row>
    <row r="192" spans="1:5" ht="24" customHeight="1" thickBot="1" x14ac:dyDescent="0.3">
      <c r="A192" s="1436" t="s">
        <v>900</v>
      </c>
      <c r="B192" s="1437"/>
      <c r="C192" s="1437"/>
      <c r="D192" s="1437"/>
      <c r="E192" s="1438"/>
    </row>
    <row r="193" spans="1:5" x14ac:dyDescent="0.25">
      <c r="A193" s="1434"/>
      <c r="B193" s="266">
        <v>2020</v>
      </c>
      <c r="C193" s="266">
        <v>2021</v>
      </c>
      <c r="D193" s="266">
        <v>2022</v>
      </c>
      <c r="E193" s="266">
        <v>2023</v>
      </c>
    </row>
    <row r="194" spans="1:5" ht="15.75" thickBot="1" x14ac:dyDescent="0.3">
      <c r="A194" s="1435"/>
      <c r="B194" s="82" t="s">
        <v>7</v>
      </c>
      <c r="C194" s="82" t="s">
        <v>8</v>
      </c>
      <c r="D194" s="82" t="s">
        <v>8</v>
      </c>
      <c r="E194" s="82" t="s">
        <v>8</v>
      </c>
    </row>
    <row r="195" spans="1:5" ht="15.75" thickBot="1" x14ac:dyDescent="0.3">
      <c r="A195" s="85" t="s">
        <v>41</v>
      </c>
      <c r="B195" s="86">
        <f>B196+B197+B198+B199</f>
        <v>0</v>
      </c>
      <c r="C195" s="86">
        <f t="shared" ref="C195:E195" si="33">C196+C197+C198+C199</f>
        <v>0</v>
      </c>
      <c r="D195" s="86">
        <f t="shared" si="33"/>
        <v>0</v>
      </c>
      <c r="E195" s="86">
        <f t="shared" si="33"/>
        <v>0</v>
      </c>
    </row>
    <row r="196" spans="1:5" ht="15.75" thickBot="1" x14ac:dyDescent="0.3">
      <c r="A196" s="87" t="s">
        <v>175</v>
      </c>
      <c r="B196" s="86"/>
      <c r="C196" s="86"/>
      <c r="D196" s="86"/>
      <c r="E196" s="86"/>
    </row>
    <row r="197" spans="1:5" ht="15.75" thickBot="1" x14ac:dyDescent="0.3">
      <c r="A197" s="87" t="s">
        <v>185</v>
      </c>
      <c r="B197" s="86"/>
      <c r="C197" s="86"/>
      <c r="D197" s="86"/>
      <c r="E197" s="86"/>
    </row>
    <row r="198" spans="1:5" ht="15.75" thickBot="1" x14ac:dyDescent="0.3">
      <c r="A198" s="87" t="s">
        <v>186</v>
      </c>
      <c r="B198" s="86"/>
      <c r="C198" s="86"/>
      <c r="D198" s="86"/>
      <c r="E198" s="86"/>
    </row>
    <row r="199" spans="1:5" ht="15.75" thickBot="1" x14ac:dyDescent="0.3">
      <c r="A199" s="87" t="s">
        <v>187</v>
      </c>
      <c r="B199" s="86"/>
      <c r="C199" s="86"/>
      <c r="D199" s="86"/>
      <c r="E199" s="86"/>
    </row>
    <row r="200" spans="1:5" ht="15.75" thickBot="1" x14ac:dyDescent="0.3">
      <c r="A200" s="85" t="s">
        <v>42</v>
      </c>
      <c r="B200" s="88">
        <f>B201+B202+B203+B204</f>
        <v>0</v>
      </c>
      <c r="C200" s="88">
        <f t="shared" ref="C200:E200" si="34">C201+C202+C203+C204</f>
        <v>0</v>
      </c>
      <c r="D200" s="88">
        <f t="shared" si="34"/>
        <v>0</v>
      </c>
      <c r="E200" s="88">
        <f t="shared" si="34"/>
        <v>0</v>
      </c>
    </row>
    <row r="201" spans="1:5" ht="15.75" thickBot="1" x14ac:dyDescent="0.3">
      <c r="A201" s="87" t="s">
        <v>175</v>
      </c>
      <c r="B201" s="88"/>
      <c r="C201" s="86"/>
      <c r="D201" s="86"/>
      <c r="E201" s="86"/>
    </row>
    <row r="202" spans="1:5" ht="15.75" thickBot="1" x14ac:dyDescent="0.3">
      <c r="A202" s="87" t="s">
        <v>185</v>
      </c>
      <c r="B202" s="88"/>
      <c r="C202" s="86"/>
      <c r="D202" s="86"/>
      <c r="E202" s="86"/>
    </row>
    <row r="203" spans="1:5" ht="15.75" thickBot="1" x14ac:dyDescent="0.3">
      <c r="A203" s="87" t="s">
        <v>186</v>
      </c>
      <c r="B203" s="88"/>
      <c r="C203" s="86"/>
      <c r="D203" s="86"/>
      <c r="E203" s="86"/>
    </row>
    <row r="204" spans="1:5" ht="15.75" thickBot="1" x14ac:dyDescent="0.3">
      <c r="A204" s="87" t="s">
        <v>187</v>
      </c>
      <c r="B204" s="88"/>
      <c r="C204" s="86"/>
      <c r="D204" s="86"/>
      <c r="E204" s="86"/>
    </row>
    <row r="205" spans="1:5" ht="15.75" thickBot="1" x14ac:dyDescent="0.3">
      <c r="A205" s="92" t="s">
        <v>192</v>
      </c>
      <c r="B205" s="88">
        <f>B195+B200</f>
        <v>0</v>
      </c>
      <c r="C205" s="88">
        <f t="shared" ref="C205:E205" si="35">C195+C200</f>
        <v>0</v>
      </c>
      <c r="D205" s="88">
        <f t="shared" si="35"/>
        <v>0</v>
      </c>
      <c r="E205" s="88">
        <f t="shared" si="35"/>
        <v>0</v>
      </c>
    </row>
    <row r="206" spans="1:5" ht="15.75" thickBot="1" x14ac:dyDescent="0.3">
      <c r="A206" s="110"/>
      <c r="B206" s="111"/>
      <c r="C206" s="111"/>
      <c r="D206" s="111"/>
      <c r="E206" s="111"/>
    </row>
    <row r="207" spans="1:5" ht="45.75" thickBot="1" x14ac:dyDescent="0.3">
      <c r="A207" s="79" t="s">
        <v>53</v>
      </c>
      <c r="B207" s="112">
        <f>B147+B107+B70+B27+B172</f>
        <v>235600</v>
      </c>
      <c r="C207" s="112">
        <f t="shared" ref="C207:E207" si="36">C147+C107+C70+C27+C172</f>
        <v>253500</v>
      </c>
      <c r="D207" s="112">
        <f t="shared" si="36"/>
        <v>254000</v>
      </c>
      <c r="E207" s="112">
        <f t="shared" si="36"/>
        <v>254500</v>
      </c>
    </row>
    <row r="208" spans="1:5" ht="45.75" thickBot="1" x14ac:dyDescent="0.3">
      <c r="A208" s="79" t="s">
        <v>54</v>
      </c>
      <c r="B208" s="112">
        <f>B209+B212+B215+B227+B235</f>
        <v>235600</v>
      </c>
      <c r="C208" s="112">
        <f t="shared" ref="C208:E208" si="37">C209+C212+C215+C227+C235</f>
        <v>253500</v>
      </c>
      <c r="D208" s="112">
        <f t="shared" si="37"/>
        <v>254000</v>
      </c>
      <c r="E208" s="112">
        <f t="shared" si="37"/>
        <v>254500</v>
      </c>
    </row>
    <row r="209" spans="1:5" ht="15.75" thickBot="1" x14ac:dyDescent="0.3">
      <c r="A209" s="85" t="s">
        <v>23</v>
      </c>
      <c r="B209" s="113">
        <f>B210+B211</f>
        <v>103800</v>
      </c>
      <c r="C209" s="113">
        <f t="shared" ref="C209:E209" si="38">C210+C211</f>
        <v>105300</v>
      </c>
      <c r="D209" s="113">
        <f t="shared" si="38"/>
        <v>105300</v>
      </c>
      <c r="E209" s="113">
        <f t="shared" si="38"/>
        <v>105300</v>
      </c>
    </row>
    <row r="210" spans="1:5" ht="15.75" thickBot="1" x14ac:dyDescent="0.3">
      <c r="A210" s="87" t="s">
        <v>175</v>
      </c>
      <c r="B210" s="88">
        <f t="shared" ref="B210:E211" si="39">B36</f>
        <v>103800</v>
      </c>
      <c r="C210" s="88">
        <f t="shared" si="39"/>
        <v>105300</v>
      </c>
      <c r="D210" s="88">
        <f t="shared" si="39"/>
        <v>105300</v>
      </c>
      <c r="E210" s="88">
        <f t="shared" si="39"/>
        <v>105300</v>
      </c>
    </row>
    <row r="211" spans="1:5" ht="15.75" thickBot="1" x14ac:dyDescent="0.3">
      <c r="A211" s="87" t="s">
        <v>193</v>
      </c>
      <c r="B211" s="88">
        <f t="shared" si="39"/>
        <v>0</v>
      </c>
      <c r="C211" s="88">
        <f t="shared" si="39"/>
        <v>0</v>
      </c>
      <c r="D211" s="88">
        <f t="shared" si="39"/>
        <v>0</v>
      </c>
      <c r="E211" s="88">
        <f t="shared" si="39"/>
        <v>0</v>
      </c>
    </row>
    <row r="212" spans="1:5" ht="30.75" thickBot="1" x14ac:dyDescent="0.3">
      <c r="A212" s="85" t="s">
        <v>24</v>
      </c>
      <c r="B212" s="113">
        <f>B213+B214</f>
        <v>15500</v>
      </c>
      <c r="C212" s="113">
        <f t="shared" ref="C212:E212" si="40">C213+C214</f>
        <v>16000</v>
      </c>
      <c r="D212" s="113">
        <f t="shared" si="40"/>
        <v>16000</v>
      </c>
      <c r="E212" s="113">
        <f t="shared" si="40"/>
        <v>16000</v>
      </c>
    </row>
    <row r="213" spans="1:5" ht="15.75" thickBot="1" x14ac:dyDescent="0.3">
      <c r="A213" s="87" t="s">
        <v>175</v>
      </c>
      <c r="B213" s="86">
        <f t="shared" ref="B213:E214" si="41">B39</f>
        <v>15500</v>
      </c>
      <c r="C213" s="86">
        <f t="shared" si="41"/>
        <v>16000</v>
      </c>
      <c r="D213" s="86">
        <f t="shared" si="41"/>
        <v>16000</v>
      </c>
      <c r="E213" s="86">
        <f t="shared" si="41"/>
        <v>16000</v>
      </c>
    </row>
    <row r="214" spans="1:5" ht="15.75" thickBot="1" x14ac:dyDescent="0.3">
      <c r="A214" s="87" t="s">
        <v>193</v>
      </c>
      <c r="B214" s="88">
        <f t="shared" si="41"/>
        <v>0</v>
      </c>
      <c r="C214" s="88">
        <f t="shared" si="41"/>
        <v>0</v>
      </c>
      <c r="D214" s="88">
        <f t="shared" si="41"/>
        <v>0</v>
      </c>
      <c r="E214" s="88">
        <f t="shared" si="41"/>
        <v>0</v>
      </c>
    </row>
    <row r="215" spans="1:5" ht="15.75" thickBot="1" x14ac:dyDescent="0.3">
      <c r="A215" s="85" t="s">
        <v>25</v>
      </c>
      <c r="B215" s="113">
        <f>B216+B217</f>
        <v>110300</v>
      </c>
      <c r="C215" s="113">
        <f t="shared" ref="C215:E215" si="42">C216+C217</f>
        <v>126200</v>
      </c>
      <c r="D215" s="113">
        <f t="shared" si="42"/>
        <v>126700</v>
      </c>
      <c r="E215" s="113">
        <f t="shared" si="42"/>
        <v>127200</v>
      </c>
    </row>
    <row r="216" spans="1:5" ht="15.75" thickBot="1" x14ac:dyDescent="0.3">
      <c r="A216" s="87" t="s">
        <v>175</v>
      </c>
      <c r="B216" s="88">
        <f>B42+B85+B122</f>
        <v>110300</v>
      </c>
      <c r="C216" s="88">
        <f>C42+C85+C122</f>
        <v>126200</v>
      </c>
      <c r="D216" s="88">
        <f>D42+D85+D122</f>
        <v>126700</v>
      </c>
      <c r="E216" s="88">
        <f>E42+E85+E122</f>
        <v>127200</v>
      </c>
    </row>
    <row r="217" spans="1:5" ht="15.75" thickBot="1" x14ac:dyDescent="0.3">
      <c r="A217" s="87" t="s">
        <v>193</v>
      </c>
      <c r="B217" s="88">
        <f>B43</f>
        <v>0</v>
      </c>
      <c r="C217" s="88">
        <f>C43</f>
        <v>0</v>
      </c>
      <c r="D217" s="88">
        <f>D43</f>
        <v>0</v>
      </c>
      <c r="E217" s="88">
        <f>E43</f>
        <v>0</v>
      </c>
    </row>
    <row r="218" spans="1:5" ht="15.75" thickBot="1" x14ac:dyDescent="0.3">
      <c r="A218" s="85" t="s">
        <v>26</v>
      </c>
      <c r="B218" s="113">
        <f>B219+B220</f>
        <v>0</v>
      </c>
      <c r="C218" s="113">
        <f t="shared" ref="C218:E218" si="43">C219+C220</f>
        <v>0</v>
      </c>
      <c r="D218" s="113">
        <f t="shared" si="43"/>
        <v>0</v>
      </c>
      <c r="E218" s="113">
        <f t="shared" si="43"/>
        <v>0</v>
      </c>
    </row>
    <row r="219" spans="1:5" ht="15.75" thickBot="1" x14ac:dyDescent="0.3">
      <c r="A219" s="87" t="s">
        <v>175</v>
      </c>
      <c r="B219" s="86">
        <f t="shared" ref="B219:E220" si="44">B45</f>
        <v>0</v>
      </c>
      <c r="C219" s="86">
        <f t="shared" si="44"/>
        <v>0</v>
      </c>
      <c r="D219" s="86">
        <f t="shared" si="44"/>
        <v>0</v>
      </c>
      <c r="E219" s="86">
        <f t="shared" si="44"/>
        <v>0</v>
      </c>
    </row>
    <row r="220" spans="1:5" ht="15.75" thickBot="1" x14ac:dyDescent="0.3">
      <c r="A220" s="87" t="s">
        <v>193</v>
      </c>
      <c r="B220" s="88">
        <f t="shared" si="44"/>
        <v>0</v>
      </c>
      <c r="C220" s="88">
        <f t="shared" si="44"/>
        <v>0</v>
      </c>
      <c r="D220" s="88">
        <f t="shared" si="44"/>
        <v>0</v>
      </c>
      <c r="E220" s="88">
        <f t="shared" si="44"/>
        <v>0</v>
      </c>
    </row>
    <row r="221" spans="1:5" ht="30.75" thickBot="1" x14ac:dyDescent="0.3">
      <c r="A221" s="85" t="s">
        <v>27</v>
      </c>
      <c r="B221" s="113">
        <f>B222+B223</f>
        <v>0</v>
      </c>
      <c r="C221" s="113">
        <f t="shared" ref="C221:E221" si="45">C222+C223</f>
        <v>0</v>
      </c>
      <c r="D221" s="113">
        <f t="shared" si="45"/>
        <v>0</v>
      </c>
      <c r="E221" s="113">
        <f t="shared" si="45"/>
        <v>0</v>
      </c>
    </row>
    <row r="222" spans="1:5" ht="15.75" thickBot="1" x14ac:dyDescent="0.3">
      <c r="A222" s="87" t="s">
        <v>175</v>
      </c>
      <c r="B222" s="86">
        <f t="shared" ref="B222:E223" si="46">B48</f>
        <v>0</v>
      </c>
      <c r="C222" s="86">
        <f t="shared" si="46"/>
        <v>0</v>
      </c>
      <c r="D222" s="86">
        <f t="shared" si="46"/>
        <v>0</v>
      </c>
      <c r="E222" s="86">
        <f t="shared" si="46"/>
        <v>0</v>
      </c>
    </row>
    <row r="223" spans="1:5" ht="15.75" thickBot="1" x14ac:dyDescent="0.3">
      <c r="A223" s="87" t="s">
        <v>193</v>
      </c>
      <c r="B223" s="88">
        <f t="shared" si="46"/>
        <v>0</v>
      </c>
      <c r="C223" s="88">
        <f t="shared" si="46"/>
        <v>0</v>
      </c>
      <c r="D223" s="88">
        <f t="shared" si="46"/>
        <v>0</v>
      </c>
      <c r="E223" s="88">
        <f t="shared" si="46"/>
        <v>0</v>
      </c>
    </row>
    <row r="224" spans="1:5" ht="15.75" thickBot="1" x14ac:dyDescent="0.3">
      <c r="A224" s="85" t="s">
        <v>28</v>
      </c>
      <c r="B224" s="113">
        <f>B225+B226</f>
        <v>0</v>
      </c>
      <c r="C224" s="113">
        <f>C225+C226</f>
        <v>0</v>
      </c>
      <c r="D224" s="113">
        <f t="shared" ref="D224:E224" si="47">D225+D226</f>
        <v>0</v>
      </c>
      <c r="E224" s="113">
        <f t="shared" si="47"/>
        <v>0</v>
      </c>
    </row>
    <row r="225" spans="1:5" ht="15.75" thickBot="1" x14ac:dyDescent="0.3">
      <c r="A225" s="87" t="s">
        <v>175</v>
      </c>
      <c r="B225" s="86">
        <f t="shared" ref="B225:E229" si="48">B51</f>
        <v>0</v>
      </c>
      <c r="C225" s="86">
        <f t="shared" si="48"/>
        <v>0</v>
      </c>
      <c r="D225" s="86">
        <f t="shared" si="48"/>
        <v>0</v>
      </c>
      <c r="E225" s="86">
        <f t="shared" si="48"/>
        <v>0</v>
      </c>
    </row>
    <row r="226" spans="1:5" ht="15.75" thickBot="1" x14ac:dyDescent="0.3">
      <c r="A226" s="87" t="s">
        <v>193</v>
      </c>
      <c r="B226" s="88">
        <f t="shared" si="48"/>
        <v>0</v>
      </c>
      <c r="C226" s="88">
        <f t="shared" si="48"/>
        <v>0</v>
      </c>
      <c r="D226" s="88">
        <f t="shared" si="48"/>
        <v>0</v>
      </c>
      <c r="E226" s="88">
        <f t="shared" si="48"/>
        <v>0</v>
      </c>
    </row>
    <row r="227" spans="1:5" ht="30.75" thickBot="1" x14ac:dyDescent="0.3">
      <c r="A227" s="85" t="s">
        <v>29</v>
      </c>
      <c r="B227" s="113">
        <f t="shared" si="48"/>
        <v>0</v>
      </c>
      <c r="C227" s="113">
        <f t="shared" si="48"/>
        <v>0</v>
      </c>
      <c r="D227" s="113">
        <f t="shared" si="48"/>
        <v>0</v>
      </c>
      <c r="E227" s="113">
        <f t="shared" si="48"/>
        <v>0</v>
      </c>
    </row>
    <row r="228" spans="1:5" ht="15.75" thickBot="1" x14ac:dyDescent="0.3">
      <c r="A228" s="87" t="s">
        <v>175</v>
      </c>
      <c r="B228" s="86">
        <f t="shared" si="48"/>
        <v>0</v>
      </c>
      <c r="C228" s="86">
        <f t="shared" si="48"/>
        <v>0</v>
      </c>
      <c r="D228" s="86">
        <f t="shared" si="48"/>
        <v>0</v>
      </c>
      <c r="E228" s="86">
        <f t="shared" si="48"/>
        <v>0</v>
      </c>
    </row>
    <row r="229" spans="1:5" ht="15.75" thickBot="1" x14ac:dyDescent="0.3">
      <c r="A229" s="87" t="s">
        <v>193</v>
      </c>
      <c r="B229" s="88">
        <f t="shared" si="48"/>
        <v>0</v>
      </c>
      <c r="C229" s="88">
        <f t="shared" si="48"/>
        <v>0</v>
      </c>
      <c r="D229" s="88">
        <f t="shared" si="48"/>
        <v>0</v>
      </c>
      <c r="E229" s="88">
        <f t="shared" si="48"/>
        <v>0</v>
      </c>
    </row>
    <row r="230" spans="1:5" ht="15.75" thickBot="1" x14ac:dyDescent="0.3">
      <c r="A230" s="85" t="s">
        <v>55</v>
      </c>
      <c r="B230" s="113">
        <f>B231+B232+B233+B234</f>
        <v>0</v>
      </c>
      <c r="C230" s="113">
        <f t="shared" ref="C230:E230" si="49">C231+C232+C233+C234</f>
        <v>0</v>
      </c>
      <c r="D230" s="113">
        <f t="shared" si="49"/>
        <v>0</v>
      </c>
      <c r="E230" s="113">
        <f t="shared" si="49"/>
        <v>0</v>
      </c>
    </row>
    <row r="231" spans="1:5" ht="15.75" thickBot="1" x14ac:dyDescent="0.3">
      <c r="A231" s="87" t="s">
        <v>175</v>
      </c>
      <c r="B231" s="86">
        <f t="shared" ref="B231:E234" si="50">B156+B181</f>
        <v>0</v>
      </c>
      <c r="C231" s="86">
        <f t="shared" si="50"/>
        <v>0</v>
      </c>
      <c r="D231" s="86">
        <f t="shared" si="50"/>
        <v>0</v>
      </c>
      <c r="E231" s="86">
        <f t="shared" si="50"/>
        <v>0</v>
      </c>
    </row>
    <row r="232" spans="1:5" ht="15.75" thickBot="1" x14ac:dyDescent="0.3">
      <c r="A232" s="87" t="s">
        <v>194</v>
      </c>
      <c r="B232" s="86">
        <f t="shared" si="50"/>
        <v>0</v>
      </c>
      <c r="C232" s="86">
        <f t="shared" si="50"/>
        <v>0</v>
      </c>
      <c r="D232" s="86">
        <f t="shared" si="50"/>
        <v>0</v>
      </c>
      <c r="E232" s="86">
        <f t="shared" si="50"/>
        <v>0</v>
      </c>
    </row>
    <row r="233" spans="1:5" ht="15.75" thickBot="1" x14ac:dyDescent="0.3">
      <c r="A233" s="87" t="s">
        <v>186</v>
      </c>
      <c r="B233" s="86">
        <f t="shared" si="50"/>
        <v>0</v>
      </c>
      <c r="C233" s="86">
        <f t="shared" si="50"/>
        <v>0</v>
      </c>
      <c r="D233" s="86">
        <f t="shared" si="50"/>
        <v>0</v>
      </c>
      <c r="E233" s="86">
        <f t="shared" si="50"/>
        <v>0</v>
      </c>
    </row>
    <row r="234" spans="1:5" ht="15.75" thickBot="1" x14ac:dyDescent="0.3">
      <c r="A234" s="87" t="s">
        <v>187</v>
      </c>
      <c r="B234" s="86">
        <f t="shared" si="50"/>
        <v>0</v>
      </c>
      <c r="C234" s="86">
        <f t="shared" si="50"/>
        <v>0</v>
      </c>
      <c r="D234" s="86">
        <f t="shared" si="50"/>
        <v>0</v>
      </c>
      <c r="E234" s="86">
        <f t="shared" si="50"/>
        <v>0</v>
      </c>
    </row>
    <row r="235" spans="1:5" ht="15.75" thickBot="1" x14ac:dyDescent="0.3">
      <c r="A235" s="85" t="s">
        <v>56</v>
      </c>
      <c r="B235" s="113">
        <f>B236+B237+B238+B239</f>
        <v>6000</v>
      </c>
      <c r="C235" s="113">
        <f t="shared" ref="C235:E235" si="51">C236+C237+C238+C239</f>
        <v>6000</v>
      </c>
      <c r="D235" s="113">
        <f t="shared" si="51"/>
        <v>6000</v>
      </c>
      <c r="E235" s="113">
        <f t="shared" si="51"/>
        <v>6000</v>
      </c>
    </row>
    <row r="236" spans="1:5" ht="15.75" thickBot="1" x14ac:dyDescent="0.3">
      <c r="A236" s="87" t="s">
        <v>175</v>
      </c>
      <c r="B236" s="86">
        <f>B161+B186+B201</f>
        <v>6000</v>
      </c>
      <c r="C236" s="86">
        <f t="shared" ref="C236:E236" si="52">C161+C186+C201</f>
        <v>6000</v>
      </c>
      <c r="D236" s="86">
        <f t="shared" si="52"/>
        <v>6000</v>
      </c>
      <c r="E236" s="86">
        <f t="shared" si="52"/>
        <v>6000</v>
      </c>
    </row>
    <row r="237" spans="1:5" ht="15.75" thickBot="1" x14ac:dyDescent="0.3">
      <c r="A237" s="87" t="s">
        <v>194</v>
      </c>
      <c r="B237" s="86">
        <f t="shared" ref="B237:E239" si="53">B162+B187+B202</f>
        <v>0</v>
      </c>
      <c r="C237" s="86">
        <f t="shared" si="53"/>
        <v>0</v>
      </c>
      <c r="D237" s="86">
        <f t="shared" si="53"/>
        <v>0</v>
      </c>
      <c r="E237" s="86">
        <f t="shared" si="53"/>
        <v>0</v>
      </c>
    </row>
    <row r="238" spans="1:5" ht="15.75" thickBot="1" x14ac:dyDescent="0.3">
      <c r="A238" s="87" t="s">
        <v>186</v>
      </c>
      <c r="B238" s="86">
        <f t="shared" si="53"/>
        <v>0</v>
      </c>
      <c r="C238" s="86">
        <f t="shared" si="53"/>
        <v>0</v>
      </c>
      <c r="D238" s="86">
        <f t="shared" si="53"/>
        <v>0</v>
      </c>
      <c r="E238" s="86">
        <f t="shared" si="53"/>
        <v>0</v>
      </c>
    </row>
    <row r="239" spans="1:5" ht="15.75" thickBot="1" x14ac:dyDescent="0.3">
      <c r="A239" s="87" t="s">
        <v>187</v>
      </c>
      <c r="B239" s="86">
        <f t="shared" si="53"/>
        <v>0</v>
      </c>
      <c r="C239" s="86">
        <f t="shared" si="53"/>
        <v>0</v>
      </c>
      <c r="D239" s="86">
        <f t="shared" si="53"/>
        <v>0</v>
      </c>
      <c r="E239" s="86">
        <f t="shared" si="53"/>
        <v>0</v>
      </c>
    </row>
    <row r="240" spans="1:5" ht="15.75" thickBot="1" x14ac:dyDescent="0.3">
      <c r="A240" s="93" t="s">
        <v>31</v>
      </c>
      <c r="B240" s="94">
        <f>IF(B208-B207=0,0,"Error")</f>
        <v>0</v>
      </c>
      <c r="C240" s="94">
        <f>IF(C208-C207=0,0,"Error")</f>
        <v>0</v>
      </c>
      <c r="D240" s="94">
        <f>IF(D208-D207=0,0,"Error")</f>
        <v>0</v>
      </c>
      <c r="E240" s="94">
        <f>IF(E208-E207=0,0,"Error")</f>
        <v>0</v>
      </c>
    </row>
  </sheetData>
  <mergeCells count="53">
    <mergeCell ref="A177:E177"/>
    <mergeCell ref="A178:A179"/>
    <mergeCell ref="B191:E191"/>
    <mergeCell ref="A192:E192"/>
    <mergeCell ref="A193:A194"/>
    <mergeCell ref="A169:A170"/>
    <mergeCell ref="B139:E139"/>
    <mergeCell ref="D140:E140"/>
    <mergeCell ref="B141:E141"/>
    <mergeCell ref="B142:E142"/>
    <mergeCell ref="B143:E143"/>
    <mergeCell ref="A144:A145"/>
    <mergeCell ref="A152:E152"/>
    <mergeCell ref="A153:A154"/>
    <mergeCell ref="D166:E166"/>
    <mergeCell ref="B167:E167"/>
    <mergeCell ref="B168:E168"/>
    <mergeCell ref="A138:E138"/>
    <mergeCell ref="B65:E65"/>
    <mergeCell ref="B66:E66"/>
    <mergeCell ref="A67:A68"/>
    <mergeCell ref="A75:E75"/>
    <mergeCell ref="A76:A77"/>
    <mergeCell ref="B101:E101"/>
    <mergeCell ref="B102:E102"/>
    <mergeCell ref="B103:E103"/>
    <mergeCell ref="A104:A105"/>
    <mergeCell ref="A112:E112"/>
    <mergeCell ref="A113:A114"/>
    <mergeCell ref="B64:E64"/>
    <mergeCell ref="A20:E20"/>
    <mergeCell ref="B21:E21"/>
    <mergeCell ref="B22:E22"/>
    <mergeCell ref="B23:E23"/>
    <mergeCell ref="A24:A25"/>
    <mergeCell ref="A32:E32"/>
    <mergeCell ref="A33:A34"/>
    <mergeCell ref="B58:E58"/>
    <mergeCell ref="A59:E59"/>
    <mergeCell ref="A62:E62"/>
    <mergeCell ref="A63:E63"/>
    <mergeCell ref="A19:E19"/>
    <mergeCell ref="A2:E2"/>
    <mergeCell ref="A3:E3"/>
    <mergeCell ref="B4:E4"/>
    <mergeCell ref="B5:E5"/>
    <mergeCell ref="B6:E6"/>
    <mergeCell ref="A7:E7"/>
    <mergeCell ref="A8:E10"/>
    <mergeCell ref="B11:E11"/>
    <mergeCell ref="A12:A13"/>
    <mergeCell ref="B15:E15"/>
    <mergeCell ref="A16:E16"/>
  </mergeCells>
  <pageMargins left="0.25" right="0.25"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331"/>
  <sheetViews>
    <sheetView workbookViewId="0">
      <selection activeCell="J14" sqref="J14"/>
    </sheetView>
  </sheetViews>
  <sheetFormatPr defaultRowHeight="15" x14ac:dyDescent="0.25"/>
  <cols>
    <col min="1" max="1" width="28.28515625" style="298" customWidth="1"/>
    <col min="2" max="4" width="15.85546875" style="298" customWidth="1"/>
    <col min="5" max="5" width="16" style="298" customWidth="1"/>
    <col min="6" max="6" width="0.140625" style="298" customWidth="1"/>
    <col min="7" max="7" width="6.7109375" style="298" customWidth="1"/>
    <col min="8" max="8" width="18.28515625" style="298" customWidth="1"/>
    <col min="9" max="9" width="10.7109375" style="298" customWidth="1"/>
    <col min="10" max="10" width="17.42578125" style="298" customWidth="1"/>
    <col min="11" max="16384" width="9.140625" style="298"/>
  </cols>
  <sheetData>
    <row r="1" spans="1:10" ht="20.100000000000001" customHeight="1" x14ac:dyDescent="0.25">
      <c r="A1" s="1787" t="s">
        <v>679</v>
      </c>
      <c r="B1" s="1788"/>
      <c r="C1" s="1788"/>
      <c r="D1" s="1788"/>
      <c r="E1" s="1788"/>
      <c r="F1" s="297"/>
      <c r="G1" s="297"/>
      <c r="H1" s="297"/>
      <c r="I1" s="297"/>
      <c r="J1" s="297"/>
    </row>
    <row r="2" spans="1:10" ht="24.95" customHeight="1" x14ac:dyDescent="0.25">
      <c r="A2" s="1789" t="s">
        <v>680</v>
      </c>
      <c r="B2" s="1790"/>
      <c r="C2" s="1790"/>
      <c r="D2" s="1790"/>
      <c r="E2" s="1790"/>
      <c r="F2" s="1790"/>
      <c r="G2" s="297"/>
      <c r="H2" s="297"/>
      <c r="I2" s="297"/>
      <c r="J2" s="297"/>
    </row>
    <row r="3" spans="1:10" ht="14.1" customHeight="1" x14ac:dyDescent="0.25">
      <c r="A3" s="299" t="s">
        <v>681</v>
      </c>
      <c r="B3" s="1791" t="s">
        <v>975</v>
      </c>
      <c r="C3" s="1792"/>
      <c r="D3" s="1792"/>
      <c r="E3" s="1792"/>
      <c r="F3" s="1792"/>
      <c r="G3" s="297"/>
      <c r="H3" s="297"/>
      <c r="I3" s="297"/>
      <c r="J3" s="297"/>
    </row>
    <row r="4" spans="1:10" ht="14.1" customHeight="1" x14ac:dyDescent="0.25">
      <c r="A4" s="299" t="s">
        <v>683</v>
      </c>
      <c r="B4" s="1791" t="s">
        <v>976</v>
      </c>
      <c r="C4" s="1792"/>
      <c r="D4" s="1792"/>
      <c r="E4" s="1792"/>
      <c r="F4" s="1792"/>
      <c r="G4" s="297"/>
      <c r="H4" s="297"/>
      <c r="I4" s="297"/>
      <c r="J4" s="297"/>
    </row>
    <row r="5" spans="1:10" ht="14.1" customHeight="1" x14ac:dyDescent="0.25">
      <c r="A5" s="299" t="s">
        <v>0</v>
      </c>
      <c r="B5" s="1791" t="s">
        <v>1005</v>
      </c>
      <c r="C5" s="1792"/>
      <c r="D5" s="1792"/>
      <c r="E5" s="1792"/>
      <c r="F5" s="1792"/>
      <c r="G5" s="297"/>
      <c r="H5" s="297"/>
      <c r="I5" s="297"/>
      <c r="J5" s="297"/>
    </row>
    <row r="6" spans="1:10" ht="14.1" customHeight="1" x14ac:dyDescent="0.25">
      <c r="A6" s="299" t="s">
        <v>1</v>
      </c>
      <c r="B6" s="1791" t="s">
        <v>82</v>
      </c>
      <c r="C6" s="1792"/>
      <c r="D6" s="1792"/>
      <c r="E6" s="1792"/>
      <c r="F6" s="1792"/>
      <c r="G6" s="297"/>
      <c r="H6" s="297"/>
      <c r="I6" s="297"/>
      <c r="J6" s="297"/>
    </row>
    <row r="7" spans="1:10" ht="14.1" customHeight="1" x14ac:dyDescent="0.25">
      <c r="A7" s="299" t="s">
        <v>3</v>
      </c>
      <c r="B7" s="1794" t="s">
        <v>684</v>
      </c>
      <c r="C7" s="1795"/>
      <c r="D7" s="1795"/>
      <c r="E7" s="1795"/>
      <c r="F7" s="1795"/>
      <c r="G7" s="297"/>
      <c r="H7" s="297"/>
      <c r="I7" s="297"/>
      <c r="J7" s="297"/>
    </row>
    <row r="8" spans="1:10" ht="14.1" customHeight="1" x14ac:dyDescent="0.25">
      <c r="A8" s="1796" t="s">
        <v>4</v>
      </c>
      <c r="B8" s="1797"/>
      <c r="C8" s="1797"/>
      <c r="D8" s="1797"/>
      <c r="E8" s="1797"/>
      <c r="F8" s="1797"/>
      <c r="G8" s="297"/>
      <c r="H8" s="297"/>
      <c r="I8" s="297"/>
      <c r="J8" s="297"/>
    </row>
    <row r="9" spans="1:10" ht="30.95" customHeight="1" x14ac:dyDescent="0.25">
      <c r="A9" s="1798" t="s">
        <v>1006</v>
      </c>
      <c r="B9" s="1799"/>
      <c r="C9" s="1799"/>
      <c r="D9" s="1799"/>
      <c r="E9" s="1799"/>
      <c r="F9" s="1799"/>
      <c r="G9" s="297"/>
      <c r="H9" s="297"/>
      <c r="I9" s="297"/>
      <c r="J9" s="297"/>
    </row>
    <row r="10" spans="1:10" ht="65.099999999999994" customHeight="1" x14ac:dyDescent="0.25">
      <c r="A10" s="300" t="s">
        <v>5</v>
      </c>
      <c r="B10" s="1800" t="s">
        <v>1007</v>
      </c>
      <c r="C10" s="1801"/>
      <c r="D10" s="1801"/>
      <c r="E10" s="1801"/>
      <c r="F10" s="1801"/>
      <c r="G10" s="297"/>
      <c r="H10" s="297"/>
      <c r="I10" s="297"/>
      <c r="J10" s="297"/>
    </row>
    <row r="11" spans="1:10" ht="27.95" customHeight="1" x14ac:dyDescent="0.25">
      <c r="A11" s="310" t="s">
        <v>6</v>
      </c>
      <c r="B11" s="338">
        <v>2020</v>
      </c>
      <c r="C11" s="338">
        <v>2021</v>
      </c>
      <c r="D11" s="338">
        <v>2022</v>
      </c>
      <c r="E11" s="1808">
        <v>2023</v>
      </c>
      <c r="F11" s="1809"/>
      <c r="G11" s="297"/>
      <c r="H11" s="297"/>
      <c r="I11" s="297"/>
      <c r="J11" s="297"/>
    </row>
    <row r="12" spans="1:10" ht="14.1" customHeight="1" x14ac:dyDescent="0.25">
      <c r="A12" s="339"/>
      <c r="B12" s="340" t="s">
        <v>7</v>
      </c>
      <c r="C12" s="340" t="s">
        <v>8</v>
      </c>
      <c r="D12" s="340" t="s">
        <v>8</v>
      </c>
      <c r="E12" s="1810" t="s">
        <v>8</v>
      </c>
      <c r="F12" s="1811"/>
      <c r="G12" s="297"/>
      <c r="H12" s="297"/>
      <c r="I12" s="297"/>
      <c r="J12" s="297"/>
    </row>
    <row r="13" spans="1:10" ht="51.95" customHeight="1" x14ac:dyDescent="0.25">
      <c r="A13" s="310" t="s">
        <v>1008</v>
      </c>
      <c r="B13" s="334" t="s">
        <v>687</v>
      </c>
      <c r="C13" s="334" t="s">
        <v>740</v>
      </c>
      <c r="D13" s="334" t="s">
        <v>1009</v>
      </c>
      <c r="E13" s="1793" t="s">
        <v>1010</v>
      </c>
      <c r="F13" s="1764"/>
      <c r="G13" s="297"/>
      <c r="H13" s="297"/>
      <c r="I13" s="297"/>
      <c r="J13" s="297"/>
    </row>
    <row r="14" spans="1:10" ht="162.94999999999999" customHeight="1" x14ac:dyDescent="0.25">
      <c r="A14" s="300" t="s">
        <v>357</v>
      </c>
      <c r="B14" s="1800" t="s">
        <v>1011</v>
      </c>
      <c r="C14" s="1801"/>
      <c r="D14" s="1801"/>
      <c r="E14" s="1801"/>
      <c r="F14" s="1801"/>
      <c r="G14" s="297"/>
      <c r="H14" s="297"/>
      <c r="I14" s="297"/>
      <c r="J14" s="297"/>
    </row>
    <row r="15" spans="1:10" ht="27.95" customHeight="1" x14ac:dyDescent="0.25">
      <c r="A15" s="310" t="s">
        <v>743</v>
      </c>
      <c r="B15" s="333" t="s">
        <v>112</v>
      </c>
      <c r="C15" s="333" t="s">
        <v>112</v>
      </c>
      <c r="D15" s="333" t="s">
        <v>112</v>
      </c>
      <c r="E15" s="1802" t="s">
        <v>112</v>
      </c>
      <c r="F15" s="1803"/>
      <c r="G15" s="297"/>
      <c r="H15" s="297"/>
      <c r="I15" s="297"/>
      <c r="J15" s="297"/>
    </row>
    <row r="16" spans="1:10" ht="72.95" customHeight="1" x14ac:dyDescent="0.25">
      <c r="A16" s="310" t="s">
        <v>1012</v>
      </c>
      <c r="B16" s="334" t="s">
        <v>687</v>
      </c>
      <c r="C16" s="334" t="s">
        <v>1013</v>
      </c>
      <c r="D16" s="334" t="s">
        <v>1014</v>
      </c>
      <c r="E16" s="1793" t="s">
        <v>1015</v>
      </c>
      <c r="F16" s="1764"/>
      <c r="G16" s="297"/>
      <c r="H16" s="297"/>
      <c r="I16" s="297"/>
      <c r="J16" s="297"/>
    </row>
    <row r="17" spans="1:10" ht="72.95" customHeight="1" x14ac:dyDescent="0.25">
      <c r="A17" s="310" t="s">
        <v>1016</v>
      </c>
      <c r="B17" s="334" t="s">
        <v>687</v>
      </c>
      <c r="C17" s="334" t="s">
        <v>1017</v>
      </c>
      <c r="D17" s="334" t="s">
        <v>1017</v>
      </c>
      <c r="E17" s="1793" t="s">
        <v>1018</v>
      </c>
      <c r="F17" s="1764"/>
      <c r="G17" s="297"/>
      <c r="H17" s="297"/>
      <c r="I17" s="297"/>
      <c r="J17" s="297"/>
    </row>
    <row r="18" spans="1:10" ht="14.1" customHeight="1" x14ac:dyDescent="0.25">
      <c r="A18" s="1785" t="s">
        <v>440</v>
      </c>
      <c r="B18" s="1786"/>
      <c r="C18" s="1786"/>
      <c r="D18" s="1786"/>
      <c r="E18" s="1786"/>
      <c r="F18" s="1786"/>
      <c r="G18" s="297"/>
      <c r="H18" s="297"/>
      <c r="I18" s="297"/>
      <c r="J18" s="297"/>
    </row>
    <row r="19" spans="1:10" ht="14.1" customHeight="1" x14ac:dyDescent="0.25">
      <c r="A19" s="301" t="s">
        <v>1019</v>
      </c>
      <c r="B19" s="1785" t="s">
        <v>1020</v>
      </c>
      <c r="C19" s="1786"/>
      <c r="D19" s="1786"/>
      <c r="E19" s="1786"/>
      <c r="F19" s="1786"/>
      <c r="G19" s="297"/>
      <c r="H19" s="297"/>
      <c r="I19" s="297"/>
      <c r="J19" s="297"/>
    </row>
    <row r="20" spans="1:10" ht="14.1" customHeight="1" x14ac:dyDescent="0.25">
      <c r="A20" s="302" t="s">
        <v>688</v>
      </c>
      <c r="B20" s="1781" t="s">
        <v>1021</v>
      </c>
      <c r="C20" s="1782"/>
      <c r="D20" s="1782"/>
      <c r="E20" s="1782"/>
      <c r="F20" s="1782"/>
      <c r="G20" s="297"/>
      <c r="H20" s="297"/>
      <c r="I20" s="297"/>
      <c r="J20" s="297"/>
    </row>
    <row r="21" spans="1:10" ht="14.1" customHeight="1" x14ac:dyDescent="0.25">
      <c r="A21" s="303" t="s">
        <v>689</v>
      </c>
      <c r="B21" s="1783" t="s">
        <v>1022</v>
      </c>
      <c r="C21" s="1784"/>
      <c r="D21" s="1784"/>
      <c r="E21" s="1784"/>
      <c r="F21" s="1784"/>
      <c r="G21" s="297"/>
      <c r="H21" s="297"/>
      <c r="I21" s="297"/>
      <c r="J21" s="297"/>
    </row>
    <row r="22" spans="1:10" ht="14.1" customHeight="1" x14ac:dyDescent="0.25">
      <c r="A22" s="303" t="s">
        <v>15</v>
      </c>
      <c r="B22" s="1783" t="s">
        <v>1023</v>
      </c>
      <c r="C22" s="1784"/>
      <c r="D22" s="1784"/>
      <c r="E22" s="1784"/>
      <c r="F22" s="1784"/>
      <c r="G22" s="297"/>
      <c r="H22" s="297"/>
      <c r="I22" s="297"/>
      <c r="J22" s="297"/>
    </row>
    <row r="23" spans="1:10" ht="15" customHeight="1" x14ac:dyDescent="0.25">
      <c r="A23" s="304"/>
      <c r="B23" s="306">
        <v>2020</v>
      </c>
      <c r="C23" s="306">
        <v>2021</v>
      </c>
      <c r="D23" s="306">
        <v>2022</v>
      </c>
      <c r="E23" s="1776">
        <v>2023</v>
      </c>
      <c r="F23" s="1777"/>
      <c r="G23" s="297"/>
      <c r="H23" s="297"/>
      <c r="I23" s="297"/>
      <c r="J23" s="297"/>
    </row>
    <row r="24" spans="1:10" ht="15" customHeight="1" x14ac:dyDescent="0.25">
      <c r="A24" s="307"/>
      <c r="B24" s="309" t="s">
        <v>7</v>
      </c>
      <c r="C24" s="309" t="s">
        <v>8</v>
      </c>
      <c r="D24" s="309" t="s">
        <v>8</v>
      </c>
      <c r="E24" s="1778" t="s">
        <v>8</v>
      </c>
      <c r="F24" s="1779"/>
      <c r="G24" s="297"/>
      <c r="H24" s="297"/>
      <c r="I24" s="297"/>
      <c r="J24" s="297"/>
    </row>
    <row r="25" spans="1:10" ht="14.1" customHeight="1" x14ac:dyDescent="0.25">
      <c r="A25" s="310" t="s">
        <v>16</v>
      </c>
      <c r="B25" s="312">
        <v>0</v>
      </c>
      <c r="C25" s="312">
        <v>176000</v>
      </c>
      <c r="D25" s="312">
        <v>181000</v>
      </c>
      <c r="E25" s="1763">
        <v>186000</v>
      </c>
      <c r="F25" s="1764"/>
      <c r="G25" s="297"/>
      <c r="H25" s="297"/>
      <c r="I25" s="297"/>
      <c r="J25" s="297"/>
    </row>
    <row r="26" spans="1:10" ht="14.1" customHeight="1" x14ac:dyDescent="0.25">
      <c r="A26" s="310" t="s">
        <v>17</v>
      </c>
      <c r="B26" s="312">
        <v>0</v>
      </c>
      <c r="C26" s="312">
        <v>2969000000</v>
      </c>
      <c r="D26" s="312">
        <v>2969000000</v>
      </c>
      <c r="E26" s="1763">
        <v>2976000000</v>
      </c>
      <c r="F26" s="1764"/>
      <c r="G26" s="297"/>
      <c r="H26" s="297"/>
      <c r="I26" s="297"/>
      <c r="J26" s="297"/>
    </row>
    <row r="27" spans="1:10" ht="14.1" customHeight="1" x14ac:dyDescent="0.25">
      <c r="A27" s="310" t="s">
        <v>18</v>
      </c>
      <c r="B27" s="312">
        <v>0</v>
      </c>
      <c r="C27" s="314">
        <v>16869.32</v>
      </c>
      <c r="D27" s="314">
        <v>16403.310000000001</v>
      </c>
      <c r="E27" s="1780">
        <v>16000</v>
      </c>
      <c r="F27" s="1764"/>
      <c r="G27" s="297"/>
      <c r="H27" s="297"/>
      <c r="I27" s="297"/>
      <c r="J27" s="297"/>
    </row>
    <row r="28" spans="1:10" ht="14.1" customHeight="1" x14ac:dyDescent="0.25">
      <c r="A28" s="310" t="s">
        <v>696</v>
      </c>
      <c r="B28" s="312"/>
      <c r="C28" s="314"/>
      <c r="D28" s="316">
        <v>2.8400000000000002E-2</v>
      </c>
      <c r="E28" s="1773">
        <v>2.76E-2</v>
      </c>
      <c r="F28" s="1764"/>
      <c r="G28" s="297"/>
      <c r="H28" s="297"/>
      <c r="I28" s="297"/>
      <c r="J28" s="297"/>
    </row>
    <row r="29" spans="1:10" ht="14.1" customHeight="1" x14ac:dyDescent="0.25">
      <c r="A29" s="310" t="s">
        <v>697</v>
      </c>
      <c r="B29" s="312"/>
      <c r="C29" s="314"/>
      <c r="D29" s="316">
        <v>0</v>
      </c>
      <c r="E29" s="1773">
        <v>2.3999999999999998E-3</v>
      </c>
      <c r="F29" s="1764"/>
      <c r="G29" s="297"/>
      <c r="H29" s="297"/>
      <c r="I29" s="297"/>
      <c r="J29" s="297"/>
    </row>
    <row r="30" spans="1:10" ht="14.1" customHeight="1" x14ac:dyDescent="0.25">
      <c r="A30" s="310" t="s">
        <v>22</v>
      </c>
      <c r="B30" s="312"/>
      <c r="C30" s="314"/>
      <c r="D30" s="316">
        <v>-2.76E-2</v>
      </c>
      <c r="E30" s="1773">
        <v>-2.46E-2</v>
      </c>
      <c r="F30" s="1764"/>
      <c r="G30" s="297"/>
      <c r="H30" s="297"/>
      <c r="I30" s="297"/>
      <c r="J30" s="297"/>
    </row>
    <row r="31" spans="1:10" ht="14.1" customHeight="1" x14ac:dyDescent="0.25">
      <c r="A31" s="1774" t="s">
        <v>690</v>
      </c>
      <c r="B31" s="1775"/>
      <c r="C31" s="1775"/>
      <c r="D31" s="1775"/>
      <c r="E31" s="1775"/>
      <c r="F31" s="1775"/>
      <c r="G31" s="297"/>
      <c r="H31" s="297"/>
      <c r="I31" s="297"/>
      <c r="J31" s="297"/>
    </row>
    <row r="32" spans="1:10" ht="14.1" customHeight="1" x14ac:dyDescent="0.25">
      <c r="A32" s="304"/>
      <c r="B32" s="306">
        <v>2020</v>
      </c>
      <c r="C32" s="317">
        <v>2021</v>
      </c>
      <c r="D32" s="306">
        <v>2022</v>
      </c>
      <c r="E32" s="1776">
        <v>2023</v>
      </c>
      <c r="F32" s="1777"/>
      <c r="G32" s="297"/>
      <c r="H32" s="297"/>
      <c r="I32" s="297"/>
      <c r="J32" s="297"/>
    </row>
    <row r="33" spans="1:10" ht="14.1" customHeight="1" x14ac:dyDescent="0.25">
      <c r="A33" s="318"/>
      <c r="B33" s="309" t="s">
        <v>7</v>
      </c>
      <c r="C33" s="309" t="s">
        <v>8</v>
      </c>
      <c r="D33" s="309" t="s">
        <v>8</v>
      </c>
      <c r="E33" s="1778" t="s">
        <v>8</v>
      </c>
      <c r="F33" s="1779"/>
      <c r="G33" s="297"/>
      <c r="H33" s="297"/>
      <c r="I33" s="297"/>
      <c r="J33" s="297"/>
    </row>
    <row r="34" spans="1:10" ht="15.95" customHeight="1" x14ac:dyDescent="0.25">
      <c r="A34" s="307"/>
      <c r="B34" s="319"/>
      <c r="C34" s="319"/>
      <c r="D34" s="319"/>
      <c r="E34" s="319"/>
      <c r="F34" s="319"/>
      <c r="G34" s="320" t="s">
        <v>687</v>
      </c>
      <c r="H34" s="297"/>
      <c r="I34" s="297"/>
      <c r="J34" s="297"/>
    </row>
    <row r="35" spans="1:10" ht="14.1" customHeight="1" x14ac:dyDescent="0.25">
      <c r="A35" s="321" t="s">
        <v>698</v>
      </c>
      <c r="B35" s="323">
        <v>0</v>
      </c>
      <c r="C35" s="323">
        <v>2262000000</v>
      </c>
      <c r="D35" s="323">
        <v>2262000000</v>
      </c>
      <c r="E35" s="1769">
        <v>2262000000</v>
      </c>
      <c r="F35" s="1770"/>
      <c r="G35" s="324"/>
      <c r="H35" s="297"/>
      <c r="I35" s="297"/>
      <c r="J35" s="297"/>
    </row>
    <row r="36" spans="1:10" ht="14.1" customHeight="1" x14ac:dyDescent="0.25">
      <c r="A36" s="321" t="s">
        <v>699</v>
      </c>
      <c r="B36" s="323">
        <v>0</v>
      </c>
      <c r="C36" s="323">
        <v>270000000</v>
      </c>
      <c r="D36" s="323">
        <v>270000000</v>
      </c>
      <c r="E36" s="1769">
        <v>270000000</v>
      </c>
      <c r="F36" s="1770"/>
      <c r="G36" s="297"/>
      <c r="H36" s="297"/>
      <c r="I36" s="297"/>
      <c r="J36" s="297"/>
    </row>
    <row r="37" spans="1:10" ht="14.1" customHeight="1" x14ac:dyDescent="0.25">
      <c r="A37" s="321" t="s">
        <v>700</v>
      </c>
      <c r="B37" s="323">
        <v>0</v>
      </c>
      <c r="C37" s="323">
        <v>437000000</v>
      </c>
      <c r="D37" s="323">
        <v>437000000</v>
      </c>
      <c r="E37" s="1769">
        <v>444000000</v>
      </c>
      <c r="F37" s="1770"/>
      <c r="G37" s="297"/>
      <c r="H37" s="297"/>
      <c r="I37" s="297"/>
      <c r="J37" s="297"/>
    </row>
    <row r="38" spans="1:10" ht="14.1" customHeight="1" x14ac:dyDescent="0.25">
      <c r="A38" s="321" t="s">
        <v>701</v>
      </c>
      <c r="B38" s="323">
        <v>0</v>
      </c>
      <c r="C38" s="323">
        <v>0</v>
      </c>
      <c r="D38" s="323">
        <v>0</v>
      </c>
      <c r="E38" s="1769">
        <v>0</v>
      </c>
      <c r="F38" s="1770"/>
      <c r="G38" s="297"/>
      <c r="H38" s="297"/>
      <c r="I38" s="297"/>
      <c r="J38" s="297"/>
    </row>
    <row r="39" spans="1:10" ht="14.1" customHeight="1" x14ac:dyDescent="0.25">
      <c r="A39" s="321" t="s">
        <v>702</v>
      </c>
      <c r="B39" s="323">
        <v>0</v>
      </c>
      <c r="C39" s="323">
        <v>0</v>
      </c>
      <c r="D39" s="323">
        <v>0</v>
      </c>
      <c r="E39" s="1769">
        <v>0</v>
      </c>
      <c r="F39" s="1770"/>
      <c r="G39" s="297"/>
      <c r="H39" s="297"/>
      <c r="I39" s="297"/>
      <c r="J39" s="297"/>
    </row>
    <row r="40" spans="1:10" ht="14.1" customHeight="1" x14ac:dyDescent="0.25">
      <c r="A40" s="321" t="s">
        <v>703</v>
      </c>
      <c r="B40" s="323">
        <v>0</v>
      </c>
      <c r="C40" s="323">
        <v>0</v>
      </c>
      <c r="D40" s="323">
        <v>0</v>
      </c>
      <c r="E40" s="1769">
        <v>0</v>
      </c>
      <c r="F40" s="1770"/>
      <c r="G40" s="297"/>
      <c r="H40" s="297"/>
      <c r="I40" s="297"/>
      <c r="J40" s="297"/>
    </row>
    <row r="41" spans="1:10" ht="14.1" customHeight="1" x14ac:dyDescent="0.25">
      <c r="A41" s="321" t="s">
        <v>704</v>
      </c>
      <c r="B41" s="323">
        <v>0</v>
      </c>
      <c r="C41" s="323">
        <v>0</v>
      </c>
      <c r="D41" s="323">
        <v>0</v>
      </c>
      <c r="E41" s="1769">
        <v>0</v>
      </c>
      <c r="F41" s="1770"/>
      <c r="G41" s="297"/>
      <c r="H41" s="297"/>
      <c r="I41" s="297"/>
      <c r="J41" s="297"/>
    </row>
    <row r="42" spans="1:10" ht="14.1" customHeight="1" x14ac:dyDescent="0.25">
      <c r="A42" s="321" t="s">
        <v>705</v>
      </c>
      <c r="B42" s="323">
        <v>0</v>
      </c>
      <c r="C42" s="323">
        <v>0</v>
      </c>
      <c r="D42" s="323">
        <v>0</v>
      </c>
      <c r="E42" s="1769">
        <v>0</v>
      </c>
      <c r="F42" s="1770"/>
      <c r="G42" s="297"/>
      <c r="H42" s="297"/>
      <c r="I42" s="297"/>
      <c r="J42" s="297"/>
    </row>
    <row r="43" spans="1:10" ht="14.1" customHeight="1" x14ac:dyDescent="0.25">
      <c r="A43" s="321" t="s">
        <v>706</v>
      </c>
      <c r="B43" s="323">
        <v>0</v>
      </c>
      <c r="C43" s="323">
        <v>0</v>
      </c>
      <c r="D43" s="323">
        <v>0</v>
      </c>
      <c r="E43" s="1769">
        <v>0</v>
      </c>
      <c r="F43" s="1770"/>
      <c r="G43" s="297"/>
      <c r="H43" s="297"/>
      <c r="I43" s="297"/>
      <c r="J43" s="297"/>
    </row>
    <row r="44" spans="1:10" ht="14.1" customHeight="1" x14ac:dyDescent="0.25">
      <c r="A44" s="321" t="s">
        <v>707</v>
      </c>
      <c r="B44" s="323">
        <v>0</v>
      </c>
      <c r="C44" s="323">
        <v>0</v>
      </c>
      <c r="D44" s="323">
        <v>0</v>
      </c>
      <c r="E44" s="1769">
        <v>0</v>
      </c>
      <c r="F44" s="1770"/>
      <c r="G44" s="297"/>
      <c r="H44" s="297"/>
      <c r="I44" s="297"/>
      <c r="J44" s="297"/>
    </row>
    <row r="45" spans="1:10" ht="14.1" customHeight="1" x14ac:dyDescent="0.25">
      <c r="A45" s="321" t="s">
        <v>708</v>
      </c>
      <c r="B45" s="323">
        <v>0</v>
      </c>
      <c r="C45" s="323">
        <v>0</v>
      </c>
      <c r="D45" s="323">
        <v>0</v>
      </c>
      <c r="E45" s="1769">
        <v>0</v>
      </c>
      <c r="F45" s="1770"/>
      <c r="G45" s="297"/>
      <c r="H45" s="297"/>
      <c r="I45" s="297"/>
      <c r="J45" s="297"/>
    </row>
    <row r="46" spans="1:10" ht="14.1" customHeight="1" x14ac:dyDescent="0.25">
      <c r="A46" s="321" t="s">
        <v>709</v>
      </c>
      <c r="B46" s="323">
        <v>0</v>
      </c>
      <c r="C46" s="323">
        <v>0</v>
      </c>
      <c r="D46" s="323">
        <v>0</v>
      </c>
      <c r="E46" s="1769">
        <v>0</v>
      </c>
      <c r="F46" s="1770"/>
      <c r="G46" s="297"/>
      <c r="H46" s="297"/>
      <c r="I46" s="297"/>
      <c r="J46" s="297"/>
    </row>
    <row r="47" spans="1:10" ht="14.1" customHeight="1" x14ac:dyDescent="0.25">
      <c r="A47" s="321" t="s">
        <v>710</v>
      </c>
      <c r="B47" s="323">
        <v>0</v>
      </c>
      <c r="C47" s="323">
        <v>0</v>
      </c>
      <c r="D47" s="323">
        <v>0</v>
      </c>
      <c r="E47" s="1769">
        <v>0</v>
      </c>
      <c r="F47" s="1770"/>
      <c r="G47" s="297"/>
      <c r="H47" s="297"/>
      <c r="I47" s="297"/>
      <c r="J47" s="297"/>
    </row>
    <row r="48" spans="1:10" ht="14.1" customHeight="1" x14ac:dyDescent="0.25">
      <c r="A48" s="321" t="s">
        <v>711</v>
      </c>
      <c r="B48" s="323">
        <v>0</v>
      </c>
      <c r="C48" s="323">
        <v>0</v>
      </c>
      <c r="D48" s="323">
        <v>0</v>
      </c>
      <c r="E48" s="1769">
        <v>0</v>
      </c>
      <c r="F48" s="1770"/>
      <c r="G48" s="297"/>
      <c r="H48" s="297"/>
      <c r="I48" s="297"/>
      <c r="J48" s="297"/>
    </row>
    <row r="49" spans="1:10" ht="14.1" customHeight="1" x14ac:dyDescent="0.25">
      <c r="A49" s="321" t="s">
        <v>712</v>
      </c>
      <c r="B49" s="323">
        <v>0</v>
      </c>
      <c r="C49" s="323">
        <v>0</v>
      </c>
      <c r="D49" s="323">
        <v>0</v>
      </c>
      <c r="E49" s="1769">
        <v>0</v>
      </c>
      <c r="F49" s="1770"/>
      <c r="G49" s="297"/>
      <c r="H49" s="297"/>
      <c r="I49" s="297"/>
      <c r="J49" s="297"/>
    </row>
    <row r="50" spans="1:10" ht="14.1" customHeight="1" x14ac:dyDescent="0.25">
      <c r="A50" s="321" t="s">
        <v>713</v>
      </c>
      <c r="B50" s="323">
        <v>0</v>
      </c>
      <c r="C50" s="323">
        <v>0</v>
      </c>
      <c r="D50" s="323">
        <v>0</v>
      </c>
      <c r="E50" s="1769">
        <v>0</v>
      </c>
      <c r="F50" s="1770"/>
      <c r="G50" s="297"/>
      <c r="H50" s="297"/>
      <c r="I50" s="297"/>
      <c r="J50" s="297"/>
    </row>
    <row r="51" spans="1:10" ht="14.1" customHeight="1" x14ac:dyDescent="0.25">
      <c r="A51" s="321" t="s">
        <v>714</v>
      </c>
      <c r="B51" s="323">
        <v>0</v>
      </c>
      <c r="C51" s="323">
        <v>0</v>
      </c>
      <c r="D51" s="323">
        <v>0</v>
      </c>
      <c r="E51" s="1769">
        <v>0</v>
      </c>
      <c r="F51" s="1770"/>
      <c r="G51" s="297"/>
      <c r="H51" s="297"/>
      <c r="I51" s="297"/>
      <c r="J51" s="297"/>
    </row>
    <row r="52" spans="1:10" ht="14.1" customHeight="1" x14ac:dyDescent="0.25">
      <c r="A52" s="321" t="s">
        <v>715</v>
      </c>
      <c r="B52" s="323">
        <v>0</v>
      </c>
      <c r="C52" s="323">
        <v>0</v>
      </c>
      <c r="D52" s="323">
        <v>0</v>
      </c>
      <c r="E52" s="1769">
        <v>0</v>
      </c>
      <c r="F52" s="1770"/>
      <c r="G52" s="297"/>
      <c r="H52" s="297"/>
      <c r="I52" s="297"/>
      <c r="J52" s="297"/>
    </row>
    <row r="53" spans="1:10" ht="14.1" customHeight="1" x14ac:dyDescent="0.25">
      <c r="A53" s="321" t="s">
        <v>716</v>
      </c>
      <c r="B53" s="323">
        <v>0</v>
      </c>
      <c r="C53" s="323">
        <v>0</v>
      </c>
      <c r="D53" s="323">
        <v>0</v>
      </c>
      <c r="E53" s="1769">
        <v>0</v>
      </c>
      <c r="F53" s="1770"/>
      <c r="G53" s="297"/>
      <c r="H53" s="297"/>
      <c r="I53" s="297"/>
      <c r="J53" s="297"/>
    </row>
    <row r="54" spans="1:10" ht="14.1" customHeight="1" x14ac:dyDescent="0.25">
      <c r="A54" s="321" t="s">
        <v>717</v>
      </c>
      <c r="B54" s="323">
        <v>0</v>
      </c>
      <c r="C54" s="323">
        <v>0</v>
      </c>
      <c r="D54" s="323">
        <v>0</v>
      </c>
      <c r="E54" s="1769">
        <v>0</v>
      </c>
      <c r="F54" s="1770"/>
      <c r="G54" s="297"/>
      <c r="H54" s="297"/>
      <c r="I54" s="297"/>
      <c r="J54" s="297"/>
    </row>
    <row r="55" spans="1:10" ht="14.1" customHeight="1" x14ac:dyDescent="0.25">
      <c r="A55" s="321" t="s">
        <v>718</v>
      </c>
      <c r="B55" s="323">
        <v>0</v>
      </c>
      <c r="C55" s="323">
        <v>0</v>
      </c>
      <c r="D55" s="323">
        <v>0</v>
      </c>
      <c r="E55" s="1769">
        <v>0</v>
      </c>
      <c r="F55" s="1770"/>
      <c r="G55" s="297"/>
      <c r="H55" s="297"/>
      <c r="I55" s="297"/>
      <c r="J55" s="297"/>
    </row>
    <row r="56" spans="1:10" ht="14.1" customHeight="1" x14ac:dyDescent="0.25">
      <c r="A56" s="321" t="s">
        <v>719</v>
      </c>
      <c r="B56" s="323">
        <v>0</v>
      </c>
      <c r="C56" s="323">
        <v>0</v>
      </c>
      <c r="D56" s="323">
        <v>0</v>
      </c>
      <c r="E56" s="1769">
        <v>0</v>
      </c>
      <c r="F56" s="1770"/>
      <c r="G56" s="297"/>
      <c r="H56" s="297"/>
      <c r="I56" s="297"/>
      <c r="J56" s="297"/>
    </row>
    <row r="57" spans="1:10" ht="14.1" customHeight="1" x14ac:dyDescent="0.25">
      <c r="A57" s="321" t="s">
        <v>720</v>
      </c>
      <c r="B57" s="323">
        <v>0</v>
      </c>
      <c r="C57" s="323">
        <v>0</v>
      </c>
      <c r="D57" s="323">
        <v>0</v>
      </c>
      <c r="E57" s="1769">
        <v>0</v>
      </c>
      <c r="F57" s="1770"/>
      <c r="G57" s="297"/>
      <c r="H57" s="297"/>
      <c r="I57" s="297"/>
      <c r="J57" s="297"/>
    </row>
    <row r="58" spans="1:10" ht="14.1" customHeight="1" x14ac:dyDescent="0.25">
      <c r="A58" s="321" t="s">
        <v>721</v>
      </c>
      <c r="B58" s="323">
        <v>0</v>
      </c>
      <c r="C58" s="323">
        <v>0</v>
      </c>
      <c r="D58" s="323">
        <v>0</v>
      </c>
      <c r="E58" s="1769">
        <v>0</v>
      </c>
      <c r="F58" s="1770"/>
      <c r="G58" s="297"/>
      <c r="H58" s="297"/>
      <c r="I58" s="297"/>
      <c r="J58" s="297"/>
    </row>
    <row r="59" spans="1:10" ht="14.1" customHeight="1" x14ac:dyDescent="0.25">
      <c r="A59" s="321" t="s">
        <v>722</v>
      </c>
      <c r="B59" s="323">
        <v>0</v>
      </c>
      <c r="C59" s="323">
        <v>0</v>
      </c>
      <c r="D59" s="323">
        <v>0</v>
      </c>
      <c r="E59" s="1769">
        <v>0</v>
      </c>
      <c r="F59" s="1770"/>
      <c r="G59" s="297"/>
      <c r="H59" s="297"/>
      <c r="I59" s="297"/>
      <c r="J59" s="297"/>
    </row>
    <row r="60" spans="1:10" ht="14.1" customHeight="1" x14ac:dyDescent="0.25">
      <c r="A60" s="321" t="s">
        <v>723</v>
      </c>
      <c r="B60" s="323">
        <v>0</v>
      </c>
      <c r="C60" s="323">
        <v>0</v>
      </c>
      <c r="D60" s="323">
        <v>0</v>
      </c>
      <c r="E60" s="1769">
        <v>0</v>
      </c>
      <c r="F60" s="1770"/>
      <c r="G60" s="297"/>
      <c r="H60" s="297"/>
      <c r="I60" s="297"/>
      <c r="J60" s="297"/>
    </row>
    <row r="61" spans="1:10" ht="14.1" customHeight="1" x14ac:dyDescent="0.25">
      <c r="A61" s="321" t="s">
        <v>724</v>
      </c>
      <c r="B61" s="323">
        <v>0</v>
      </c>
      <c r="C61" s="323">
        <v>0</v>
      </c>
      <c r="D61" s="323">
        <v>0</v>
      </c>
      <c r="E61" s="1769">
        <v>0</v>
      </c>
      <c r="F61" s="1770"/>
      <c r="G61" s="297"/>
      <c r="H61" s="297"/>
      <c r="I61" s="297"/>
      <c r="J61" s="297"/>
    </row>
    <row r="62" spans="1:10" ht="14.1" customHeight="1" x14ac:dyDescent="0.25">
      <c r="A62" s="321" t="s">
        <v>725</v>
      </c>
      <c r="B62" s="323">
        <v>0</v>
      </c>
      <c r="C62" s="323">
        <v>0</v>
      </c>
      <c r="D62" s="323">
        <v>0</v>
      </c>
      <c r="E62" s="1769">
        <v>0</v>
      </c>
      <c r="F62" s="1770"/>
      <c r="G62" s="297"/>
      <c r="H62" s="297"/>
      <c r="I62" s="297"/>
      <c r="J62" s="297"/>
    </row>
    <row r="63" spans="1:10" ht="14.1" customHeight="1" x14ac:dyDescent="0.25">
      <c r="A63" s="321" t="s">
        <v>726</v>
      </c>
      <c r="B63" s="323">
        <v>0</v>
      </c>
      <c r="C63" s="323">
        <v>0</v>
      </c>
      <c r="D63" s="323">
        <v>0</v>
      </c>
      <c r="E63" s="1769">
        <v>0</v>
      </c>
      <c r="F63" s="1770"/>
      <c r="G63" s="297"/>
      <c r="H63" s="297"/>
      <c r="I63" s="297"/>
      <c r="J63" s="297"/>
    </row>
    <row r="64" spans="1:10" ht="14.1" customHeight="1" x14ac:dyDescent="0.25">
      <c r="A64" s="321" t="s">
        <v>727</v>
      </c>
      <c r="B64" s="323">
        <v>0</v>
      </c>
      <c r="C64" s="323">
        <v>0</v>
      </c>
      <c r="D64" s="323">
        <v>0</v>
      </c>
      <c r="E64" s="1769">
        <v>0</v>
      </c>
      <c r="F64" s="1770"/>
      <c r="G64" s="297"/>
      <c r="H64" s="297"/>
      <c r="I64" s="297"/>
      <c r="J64" s="297"/>
    </row>
    <row r="65" spans="1:10" ht="14.1" customHeight="1" x14ac:dyDescent="0.25">
      <c r="A65" s="325" t="s">
        <v>192</v>
      </c>
      <c r="B65" s="323">
        <v>0</v>
      </c>
      <c r="C65" s="323">
        <v>2969000000</v>
      </c>
      <c r="D65" s="323">
        <v>2969000000</v>
      </c>
      <c r="E65" s="1769">
        <v>2976000000</v>
      </c>
      <c r="F65" s="1770"/>
      <c r="G65" s="297"/>
      <c r="H65" s="297"/>
      <c r="I65" s="297"/>
      <c r="J65" s="297"/>
    </row>
    <row r="66" spans="1:10" ht="14.1" customHeight="1" x14ac:dyDescent="0.25">
      <c r="A66" s="302" t="s">
        <v>688</v>
      </c>
      <c r="B66" s="1781" t="s">
        <v>1024</v>
      </c>
      <c r="C66" s="1782"/>
      <c r="D66" s="1782"/>
      <c r="E66" s="1782"/>
      <c r="F66" s="1782"/>
      <c r="G66" s="297"/>
      <c r="H66" s="297"/>
      <c r="I66" s="297"/>
      <c r="J66" s="297"/>
    </row>
    <row r="67" spans="1:10" ht="14.1" customHeight="1" x14ac:dyDescent="0.25">
      <c r="A67" s="303" t="s">
        <v>689</v>
      </c>
      <c r="B67" s="1783" t="s">
        <v>1025</v>
      </c>
      <c r="C67" s="1784"/>
      <c r="D67" s="1784"/>
      <c r="E67" s="1784"/>
      <c r="F67" s="1784"/>
      <c r="G67" s="297"/>
      <c r="H67" s="297"/>
      <c r="I67" s="297"/>
      <c r="J67" s="297"/>
    </row>
    <row r="68" spans="1:10" ht="14.1" customHeight="1" x14ac:dyDescent="0.25">
      <c r="A68" s="303" t="s">
        <v>15</v>
      </c>
      <c r="B68" s="1783" t="s">
        <v>50</v>
      </c>
      <c r="C68" s="1784"/>
      <c r="D68" s="1784"/>
      <c r="E68" s="1784"/>
      <c r="F68" s="1784"/>
      <c r="G68" s="297"/>
      <c r="H68" s="297"/>
      <c r="I68" s="297"/>
      <c r="J68" s="297"/>
    </row>
    <row r="69" spans="1:10" ht="15" customHeight="1" x14ac:dyDescent="0.25">
      <c r="A69" s="304"/>
      <c r="B69" s="306">
        <v>2020</v>
      </c>
      <c r="C69" s="306">
        <v>2021</v>
      </c>
      <c r="D69" s="306">
        <v>2022</v>
      </c>
      <c r="E69" s="1776">
        <v>2023</v>
      </c>
      <c r="F69" s="1777"/>
      <c r="G69" s="297"/>
      <c r="H69" s="297"/>
      <c r="I69" s="297"/>
      <c r="J69" s="297"/>
    </row>
    <row r="70" spans="1:10" ht="15" customHeight="1" x14ac:dyDescent="0.25">
      <c r="A70" s="307"/>
      <c r="B70" s="309" t="s">
        <v>7</v>
      </c>
      <c r="C70" s="309" t="s">
        <v>8</v>
      </c>
      <c r="D70" s="309" t="s">
        <v>8</v>
      </c>
      <c r="E70" s="1778" t="s">
        <v>8</v>
      </c>
      <c r="F70" s="1779"/>
      <c r="G70" s="297"/>
      <c r="H70" s="297"/>
      <c r="I70" s="297"/>
      <c r="J70" s="297"/>
    </row>
    <row r="71" spans="1:10" ht="14.1" customHeight="1" x14ac:dyDescent="0.25">
      <c r="A71" s="310" t="s">
        <v>16</v>
      </c>
      <c r="B71" s="312">
        <v>0</v>
      </c>
      <c r="C71" s="312">
        <v>1</v>
      </c>
      <c r="D71" s="312">
        <v>0</v>
      </c>
      <c r="E71" s="1763">
        <v>0</v>
      </c>
      <c r="F71" s="1764"/>
      <c r="G71" s="297"/>
      <c r="H71" s="297"/>
      <c r="I71" s="297"/>
      <c r="J71" s="297"/>
    </row>
    <row r="72" spans="1:10" ht="14.1" customHeight="1" x14ac:dyDescent="0.25">
      <c r="A72" s="310" t="s">
        <v>17</v>
      </c>
      <c r="B72" s="312">
        <v>0</v>
      </c>
      <c r="C72" s="312">
        <v>70500000</v>
      </c>
      <c r="D72" s="312">
        <v>0</v>
      </c>
      <c r="E72" s="1763">
        <v>0</v>
      </c>
      <c r="F72" s="1764"/>
      <c r="G72" s="297"/>
      <c r="H72" s="297"/>
      <c r="I72" s="297"/>
      <c r="J72" s="297"/>
    </row>
    <row r="73" spans="1:10" ht="14.1" customHeight="1" x14ac:dyDescent="0.25">
      <c r="A73" s="310" t="s">
        <v>18</v>
      </c>
      <c r="B73" s="312">
        <v>0</v>
      </c>
      <c r="C73" s="314">
        <v>70500000</v>
      </c>
      <c r="D73" s="314">
        <v>0</v>
      </c>
      <c r="E73" s="1780">
        <v>0</v>
      </c>
      <c r="F73" s="1764"/>
      <c r="G73" s="297"/>
      <c r="H73" s="297"/>
      <c r="I73" s="297"/>
      <c r="J73" s="297"/>
    </row>
    <row r="74" spans="1:10" ht="14.1" customHeight="1" x14ac:dyDescent="0.25">
      <c r="A74" s="310" t="s">
        <v>696</v>
      </c>
      <c r="B74" s="312"/>
      <c r="C74" s="314"/>
      <c r="D74" s="316">
        <v>-1</v>
      </c>
      <c r="E74" s="1780"/>
      <c r="F74" s="1764"/>
      <c r="G74" s="297"/>
      <c r="H74" s="297"/>
      <c r="I74" s="297"/>
      <c r="J74" s="297"/>
    </row>
    <row r="75" spans="1:10" ht="14.1" customHeight="1" x14ac:dyDescent="0.25">
      <c r="A75" s="310" t="s">
        <v>697</v>
      </c>
      <c r="B75" s="312"/>
      <c r="C75" s="314"/>
      <c r="D75" s="316">
        <v>-1</v>
      </c>
      <c r="E75" s="1780"/>
      <c r="F75" s="1764"/>
      <c r="G75" s="297"/>
      <c r="H75" s="297"/>
      <c r="I75" s="297"/>
      <c r="J75" s="297"/>
    </row>
    <row r="76" spans="1:10" ht="14.1" customHeight="1" x14ac:dyDescent="0.25">
      <c r="A76" s="310" t="s">
        <v>22</v>
      </c>
      <c r="B76" s="312"/>
      <c r="C76" s="314"/>
      <c r="D76" s="316">
        <v>-1</v>
      </c>
      <c r="E76" s="1780"/>
      <c r="F76" s="1764"/>
      <c r="G76" s="297"/>
      <c r="H76" s="297"/>
      <c r="I76" s="297"/>
      <c r="J76" s="297"/>
    </row>
    <row r="77" spans="1:10" ht="14.1" customHeight="1" x14ac:dyDescent="0.25">
      <c r="A77" s="1774" t="s">
        <v>690</v>
      </c>
      <c r="B77" s="1775"/>
      <c r="C77" s="1775"/>
      <c r="D77" s="1775"/>
      <c r="E77" s="1775"/>
      <c r="F77" s="1775"/>
      <c r="G77" s="297"/>
      <c r="H77" s="297"/>
      <c r="I77" s="297"/>
      <c r="J77" s="297"/>
    </row>
    <row r="78" spans="1:10" ht="14.1" customHeight="1" x14ac:dyDescent="0.25">
      <c r="A78" s="304"/>
      <c r="B78" s="306">
        <v>2020</v>
      </c>
      <c r="C78" s="317">
        <v>2021</v>
      </c>
      <c r="D78" s="306">
        <v>2022</v>
      </c>
      <c r="E78" s="1776">
        <v>2023</v>
      </c>
      <c r="F78" s="1777"/>
      <c r="G78" s="297"/>
      <c r="H78" s="297"/>
      <c r="I78" s="297"/>
      <c r="J78" s="297"/>
    </row>
    <row r="79" spans="1:10" ht="14.1" customHeight="1" x14ac:dyDescent="0.25">
      <c r="A79" s="318"/>
      <c r="B79" s="309" t="s">
        <v>7</v>
      </c>
      <c r="C79" s="309" t="s">
        <v>8</v>
      </c>
      <c r="D79" s="309" t="s">
        <v>8</v>
      </c>
      <c r="E79" s="1778" t="s">
        <v>8</v>
      </c>
      <c r="F79" s="1779"/>
      <c r="G79" s="297"/>
      <c r="H79" s="297"/>
      <c r="I79" s="297"/>
      <c r="J79" s="297"/>
    </row>
    <row r="80" spans="1:10" ht="15.95" customHeight="1" x14ac:dyDescent="0.25">
      <c r="A80" s="307"/>
      <c r="B80" s="319"/>
      <c r="C80" s="319"/>
      <c r="D80" s="319"/>
      <c r="E80" s="319"/>
      <c r="F80" s="319"/>
      <c r="G80" s="320" t="s">
        <v>687</v>
      </c>
      <c r="H80" s="297"/>
      <c r="I80" s="297"/>
      <c r="J80" s="297"/>
    </row>
    <row r="81" spans="1:10" ht="14.1" customHeight="1" x14ac:dyDescent="0.25">
      <c r="A81" s="321" t="s">
        <v>698</v>
      </c>
      <c r="B81" s="323">
        <v>0</v>
      </c>
      <c r="C81" s="323">
        <v>0</v>
      </c>
      <c r="D81" s="323">
        <v>0</v>
      </c>
      <c r="E81" s="1769">
        <v>0</v>
      </c>
      <c r="F81" s="1770"/>
      <c r="G81" s="324"/>
      <c r="H81" s="297"/>
      <c r="I81" s="297"/>
      <c r="J81" s="297"/>
    </row>
    <row r="82" spans="1:10" ht="14.1" customHeight="1" x14ac:dyDescent="0.25">
      <c r="A82" s="321" t="s">
        <v>699</v>
      </c>
      <c r="B82" s="323">
        <v>0</v>
      </c>
      <c r="C82" s="323">
        <v>0</v>
      </c>
      <c r="D82" s="323">
        <v>0</v>
      </c>
      <c r="E82" s="1769">
        <v>0</v>
      </c>
      <c r="F82" s="1770"/>
      <c r="G82" s="297"/>
      <c r="H82" s="297"/>
      <c r="I82" s="297"/>
      <c r="J82" s="297"/>
    </row>
    <row r="83" spans="1:10" ht="14.1" customHeight="1" x14ac:dyDescent="0.25">
      <c r="A83" s="321" t="s">
        <v>700</v>
      </c>
      <c r="B83" s="323">
        <v>0</v>
      </c>
      <c r="C83" s="323">
        <v>0</v>
      </c>
      <c r="D83" s="323">
        <v>0</v>
      </c>
      <c r="E83" s="1769">
        <v>0</v>
      </c>
      <c r="F83" s="1770"/>
      <c r="G83" s="297"/>
      <c r="H83" s="297"/>
      <c r="I83" s="297"/>
      <c r="J83" s="297"/>
    </row>
    <row r="84" spans="1:10" ht="14.1" customHeight="1" x14ac:dyDescent="0.25">
      <c r="A84" s="321" t="s">
        <v>701</v>
      </c>
      <c r="B84" s="323">
        <v>0</v>
      </c>
      <c r="C84" s="323">
        <v>0</v>
      </c>
      <c r="D84" s="323">
        <v>0</v>
      </c>
      <c r="E84" s="1769">
        <v>0</v>
      </c>
      <c r="F84" s="1770"/>
      <c r="G84" s="297"/>
      <c r="H84" s="297"/>
      <c r="I84" s="297"/>
      <c r="J84" s="297"/>
    </row>
    <row r="85" spans="1:10" ht="14.1" customHeight="1" x14ac:dyDescent="0.25">
      <c r="A85" s="321" t="s">
        <v>702</v>
      </c>
      <c r="B85" s="323">
        <v>0</v>
      </c>
      <c r="C85" s="323">
        <v>0</v>
      </c>
      <c r="D85" s="323">
        <v>0</v>
      </c>
      <c r="E85" s="1769">
        <v>0</v>
      </c>
      <c r="F85" s="1770"/>
      <c r="G85" s="297"/>
      <c r="H85" s="297"/>
      <c r="I85" s="297"/>
      <c r="J85" s="297"/>
    </row>
    <row r="86" spans="1:10" ht="14.1" customHeight="1" x14ac:dyDescent="0.25">
      <c r="A86" s="321" t="s">
        <v>703</v>
      </c>
      <c r="B86" s="323">
        <v>0</v>
      </c>
      <c r="C86" s="323">
        <v>0</v>
      </c>
      <c r="D86" s="323">
        <v>0</v>
      </c>
      <c r="E86" s="1769">
        <v>0</v>
      </c>
      <c r="F86" s="1770"/>
      <c r="G86" s="297"/>
      <c r="H86" s="297"/>
      <c r="I86" s="297"/>
      <c r="J86" s="297"/>
    </row>
    <row r="87" spans="1:10" ht="14.1" customHeight="1" x14ac:dyDescent="0.25">
      <c r="A87" s="321" t="s">
        <v>704</v>
      </c>
      <c r="B87" s="323">
        <v>0</v>
      </c>
      <c r="C87" s="323">
        <v>0</v>
      </c>
      <c r="D87" s="323">
        <v>0</v>
      </c>
      <c r="E87" s="1769">
        <v>0</v>
      </c>
      <c r="F87" s="1770"/>
      <c r="G87" s="297"/>
      <c r="H87" s="297"/>
      <c r="I87" s="297"/>
      <c r="J87" s="297"/>
    </row>
    <row r="88" spans="1:10" ht="14.1" customHeight="1" x14ac:dyDescent="0.25">
      <c r="A88" s="321" t="s">
        <v>705</v>
      </c>
      <c r="B88" s="323">
        <v>0</v>
      </c>
      <c r="C88" s="323">
        <v>0</v>
      </c>
      <c r="D88" s="323">
        <v>0</v>
      </c>
      <c r="E88" s="1769">
        <v>0</v>
      </c>
      <c r="F88" s="1770"/>
      <c r="G88" s="297"/>
      <c r="H88" s="297"/>
      <c r="I88" s="297"/>
      <c r="J88" s="297"/>
    </row>
    <row r="89" spans="1:10" ht="14.1" customHeight="1" x14ac:dyDescent="0.25">
      <c r="A89" s="321" t="s">
        <v>706</v>
      </c>
      <c r="B89" s="323">
        <v>0</v>
      </c>
      <c r="C89" s="323">
        <v>0</v>
      </c>
      <c r="D89" s="323">
        <v>0</v>
      </c>
      <c r="E89" s="1769">
        <v>0</v>
      </c>
      <c r="F89" s="1770"/>
      <c r="G89" s="297"/>
      <c r="H89" s="297"/>
      <c r="I89" s="297"/>
      <c r="J89" s="297"/>
    </row>
    <row r="90" spans="1:10" ht="14.1" customHeight="1" x14ac:dyDescent="0.25">
      <c r="A90" s="321" t="s">
        <v>707</v>
      </c>
      <c r="B90" s="323">
        <v>0</v>
      </c>
      <c r="C90" s="323">
        <v>0</v>
      </c>
      <c r="D90" s="323">
        <v>0</v>
      </c>
      <c r="E90" s="1769">
        <v>0</v>
      </c>
      <c r="F90" s="1770"/>
      <c r="G90" s="297"/>
      <c r="H90" s="297"/>
      <c r="I90" s="297"/>
      <c r="J90" s="297"/>
    </row>
    <row r="91" spans="1:10" ht="14.1" customHeight="1" x14ac:dyDescent="0.25">
      <c r="A91" s="321" t="s">
        <v>708</v>
      </c>
      <c r="B91" s="323">
        <v>0</v>
      </c>
      <c r="C91" s="323">
        <v>0</v>
      </c>
      <c r="D91" s="323">
        <v>0</v>
      </c>
      <c r="E91" s="1769">
        <v>0</v>
      </c>
      <c r="F91" s="1770"/>
      <c r="G91" s="297"/>
      <c r="H91" s="297"/>
      <c r="I91" s="297"/>
      <c r="J91" s="297"/>
    </row>
    <row r="92" spans="1:10" ht="14.1" customHeight="1" x14ac:dyDescent="0.25">
      <c r="A92" s="321" t="s">
        <v>709</v>
      </c>
      <c r="B92" s="323">
        <v>0</v>
      </c>
      <c r="C92" s="323">
        <v>0</v>
      </c>
      <c r="D92" s="323">
        <v>0</v>
      </c>
      <c r="E92" s="1769">
        <v>0</v>
      </c>
      <c r="F92" s="1770"/>
      <c r="G92" s="297"/>
      <c r="H92" s="297"/>
      <c r="I92" s="297"/>
      <c r="J92" s="297"/>
    </row>
    <row r="93" spans="1:10" ht="14.1" customHeight="1" x14ac:dyDescent="0.25">
      <c r="A93" s="321" t="s">
        <v>710</v>
      </c>
      <c r="B93" s="323">
        <v>0</v>
      </c>
      <c r="C93" s="323">
        <v>70500000</v>
      </c>
      <c r="D93" s="323">
        <v>0</v>
      </c>
      <c r="E93" s="1769">
        <v>0</v>
      </c>
      <c r="F93" s="1770"/>
      <c r="G93" s="297"/>
      <c r="H93" s="297"/>
      <c r="I93" s="297"/>
      <c r="J93" s="297"/>
    </row>
    <row r="94" spans="1:10" ht="14.1" customHeight="1" x14ac:dyDescent="0.25">
      <c r="A94" s="321" t="s">
        <v>711</v>
      </c>
      <c r="B94" s="323">
        <v>0</v>
      </c>
      <c r="C94" s="323">
        <v>0</v>
      </c>
      <c r="D94" s="323">
        <v>0</v>
      </c>
      <c r="E94" s="1769">
        <v>0</v>
      </c>
      <c r="F94" s="1770"/>
      <c r="G94" s="297"/>
      <c r="H94" s="297"/>
      <c r="I94" s="297"/>
      <c r="J94" s="297"/>
    </row>
    <row r="95" spans="1:10" ht="14.1" customHeight="1" x14ac:dyDescent="0.25">
      <c r="A95" s="321" t="s">
        <v>712</v>
      </c>
      <c r="B95" s="323">
        <v>0</v>
      </c>
      <c r="C95" s="323">
        <v>0</v>
      </c>
      <c r="D95" s="323">
        <v>0</v>
      </c>
      <c r="E95" s="1769">
        <v>0</v>
      </c>
      <c r="F95" s="1770"/>
      <c r="G95" s="297"/>
      <c r="H95" s="297"/>
      <c r="I95" s="297"/>
      <c r="J95" s="297"/>
    </row>
    <row r="96" spans="1:10" ht="14.1" customHeight="1" x14ac:dyDescent="0.25">
      <c r="A96" s="321" t="s">
        <v>713</v>
      </c>
      <c r="B96" s="323">
        <v>0</v>
      </c>
      <c r="C96" s="323">
        <v>0</v>
      </c>
      <c r="D96" s="323">
        <v>0</v>
      </c>
      <c r="E96" s="1769">
        <v>0</v>
      </c>
      <c r="F96" s="1770"/>
      <c r="G96" s="297"/>
      <c r="H96" s="297"/>
      <c r="I96" s="297"/>
      <c r="J96" s="297"/>
    </row>
    <row r="97" spans="1:10" ht="14.1" customHeight="1" x14ac:dyDescent="0.25">
      <c r="A97" s="321" t="s">
        <v>714</v>
      </c>
      <c r="B97" s="323">
        <v>0</v>
      </c>
      <c r="C97" s="323">
        <v>0</v>
      </c>
      <c r="D97" s="323">
        <v>0</v>
      </c>
      <c r="E97" s="1769">
        <v>0</v>
      </c>
      <c r="F97" s="1770"/>
      <c r="G97" s="297"/>
      <c r="H97" s="297"/>
      <c r="I97" s="297"/>
      <c r="J97" s="297"/>
    </row>
    <row r="98" spans="1:10" ht="14.1" customHeight="1" x14ac:dyDescent="0.25">
      <c r="A98" s="321" t="s">
        <v>715</v>
      </c>
      <c r="B98" s="323">
        <v>0</v>
      </c>
      <c r="C98" s="323">
        <v>0</v>
      </c>
      <c r="D98" s="323">
        <v>0</v>
      </c>
      <c r="E98" s="1769">
        <v>0</v>
      </c>
      <c r="F98" s="1770"/>
      <c r="G98" s="297"/>
      <c r="H98" s="297"/>
      <c r="I98" s="297"/>
      <c r="J98" s="297"/>
    </row>
    <row r="99" spans="1:10" ht="14.1" customHeight="1" x14ac:dyDescent="0.25">
      <c r="A99" s="321" t="s">
        <v>716</v>
      </c>
      <c r="B99" s="323">
        <v>0</v>
      </c>
      <c r="C99" s="323">
        <v>0</v>
      </c>
      <c r="D99" s="323">
        <v>0</v>
      </c>
      <c r="E99" s="1769">
        <v>0</v>
      </c>
      <c r="F99" s="1770"/>
      <c r="G99" s="297"/>
      <c r="H99" s="297"/>
      <c r="I99" s="297"/>
      <c r="J99" s="297"/>
    </row>
    <row r="100" spans="1:10" ht="14.1" customHeight="1" x14ac:dyDescent="0.25">
      <c r="A100" s="321" t="s">
        <v>717</v>
      </c>
      <c r="B100" s="323">
        <v>0</v>
      </c>
      <c r="C100" s="323">
        <v>0</v>
      </c>
      <c r="D100" s="323">
        <v>0</v>
      </c>
      <c r="E100" s="1769">
        <v>0</v>
      </c>
      <c r="F100" s="1770"/>
      <c r="G100" s="297"/>
      <c r="H100" s="297"/>
      <c r="I100" s="297"/>
      <c r="J100" s="297"/>
    </row>
    <row r="101" spans="1:10" ht="14.1" customHeight="1" x14ac:dyDescent="0.25">
      <c r="A101" s="321" t="s">
        <v>718</v>
      </c>
      <c r="B101" s="323">
        <v>0</v>
      </c>
      <c r="C101" s="323">
        <v>0</v>
      </c>
      <c r="D101" s="323">
        <v>0</v>
      </c>
      <c r="E101" s="1769">
        <v>0</v>
      </c>
      <c r="F101" s="1770"/>
      <c r="G101" s="297"/>
      <c r="H101" s="297"/>
      <c r="I101" s="297"/>
      <c r="J101" s="297"/>
    </row>
    <row r="102" spans="1:10" ht="14.1" customHeight="1" x14ac:dyDescent="0.25">
      <c r="A102" s="321" t="s">
        <v>719</v>
      </c>
      <c r="B102" s="323">
        <v>0</v>
      </c>
      <c r="C102" s="323">
        <v>0</v>
      </c>
      <c r="D102" s="323">
        <v>0</v>
      </c>
      <c r="E102" s="1769">
        <v>0</v>
      </c>
      <c r="F102" s="1770"/>
      <c r="G102" s="297"/>
      <c r="H102" s="297"/>
      <c r="I102" s="297"/>
      <c r="J102" s="297"/>
    </row>
    <row r="103" spans="1:10" ht="14.1" customHeight="1" x14ac:dyDescent="0.25">
      <c r="A103" s="321" t="s">
        <v>720</v>
      </c>
      <c r="B103" s="323">
        <v>0</v>
      </c>
      <c r="C103" s="323">
        <v>0</v>
      </c>
      <c r="D103" s="323">
        <v>0</v>
      </c>
      <c r="E103" s="1769">
        <v>0</v>
      </c>
      <c r="F103" s="1770"/>
      <c r="G103" s="297"/>
      <c r="H103" s="297"/>
      <c r="I103" s="297"/>
      <c r="J103" s="297"/>
    </row>
    <row r="104" spans="1:10" ht="14.1" customHeight="1" x14ac:dyDescent="0.25">
      <c r="A104" s="321" t="s">
        <v>721</v>
      </c>
      <c r="B104" s="323">
        <v>0</v>
      </c>
      <c r="C104" s="323">
        <v>0</v>
      </c>
      <c r="D104" s="323">
        <v>0</v>
      </c>
      <c r="E104" s="1769">
        <v>0</v>
      </c>
      <c r="F104" s="1770"/>
      <c r="G104" s="297"/>
      <c r="H104" s="297"/>
      <c r="I104" s="297"/>
      <c r="J104" s="297"/>
    </row>
    <row r="105" spans="1:10" ht="14.1" customHeight="1" x14ac:dyDescent="0.25">
      <c r="A105" s="321" t="s">
        <v>722</v>
      </c>
      <c r="B105" s="323">
        <v>0</v>
      </c>
      <c r="C105" s="323">
        <v>0</v>
      </c>
      <c r="D105" s="323">
        <v>0</v>
      </c>
      <c r="E105" s="1769">
        <v>0</v>
      </c>
      <c r="F105" s="1770"/>
      <c r="G105" s="297"/>
      <c r="H105" s="297"/>
      <c r="I105" s="297"/>
      <c r="J105" s="297"/>
    </row>
    <row r="106" spans="1:10" ht="14.1" customHeight="1" x14ac:dyDescent="0.25">
      <c r="A106" s="321" t="s">
        <v>723</v>
      </c>
      <c r="B106" s="323">
        <v>0</v>
      </c>
      <c r="C106" s="323">
        <v>0</v>
      </c>
      <c r="D106" s="323">
        <v>0</v>
      </c>
      <c r="E106" s="1769">
        <v>0</v>
      </c>
      <c r="F106" s="1770"/>
      <c r="G106" s="297"/>
      <c r="H106" s="297"/>
      <c r="I106" s="297"/>
      <c r="J106" s="297"/>
    </row>
    <row r="107" spans="1:10" ht="14.1" customHeight="1" x14ac:dyDescent="0.25">
      <c r="A107" s="321" t="s">
        <v>724</v>
      </c>
      <c r="B107" s="323">
        <v>0</v>
      </c>
      <c r="C107" s="323">
        <v>0</v>
      </c>
      <c r="D107" s="323">
        <v>0</v>
      </c>
      <c r="E107" s="1769">
        <v>0</v>
      </c>
      <c r="F107" s="1770"/>
      <c r="G107" s="297"/>
      <c r="H107" s="297"/>
      <c r="I107" s="297"/>
      <c r="J107" s="297"/>
    </row>
    <row r="108" spans="1:10" ht="14.1" customHeight="1" x14ac:dyDescent="0.25">
      <c r="A108" s="321" t="s">
        <v>725</v>
      </c>
      <c r="B108" s="323">
        <v>0</v>
      </c>
      <c r="C108" s="323">
        <v>0</v>
      </c>
      <c r="D108" s="323">
        <v>0</v>
      </c>
      <c r="E108" s="1769">
        <v>0</v>
      </c>
      <c r="F108" s="1770"/>
      <c r="G108" s="297"/>
      <c r="H108" s="297"/>
      <c r="I108" s="297"/>
      <c r="J108" s="297"/>
    </row>
    <row r="109" spans="1:10" ht="14.1" customHeight="1" x14ac:dyDescent="0.25">
      <c r="A109" s="321" t="s">
        <v>726</v>
      </c>
      <c r="B109" s="323">
        <v>0</v>
      </c>
      <c r="C109" s="323">
        <v>0</v>
      </c>
      <c r="D109" s="323">
        <v>0</v>
      </c>
      <c r="E109" s="1769">
        <v>0</v>
      </c>
      <c r="F109" s="1770"/>
      <c r="G109" s="297"/>
      <c r="H109" s="297"/>
      <c r="I109" s="297"/>
      <c r="J109" s="297"/>
    </row>
    <row r="110" spans="1:10" ht="14.1" customHeight="1" x14ac:dyDescent="0.25">
      <c r="A110" s="321" t="s">
        <v>727</v>
      </c>
      <c r="B110" s="323">
        <v>0</v>
      </c>
      <c r="C110" s="323">
        <v>0</v>
      </c>
      <c r="D110" s="323">
        <v>0</v>
      </c>
      <c r="E110" s="1769">
        <v>0</v>
      </c>
      <c r="F110" s="1770"/>
      <c r="G110" s="297"/>
      <c r="H110" s="297"/>
      <c r="I110" s="297"/>
      <c r="J110" s="297"/>
    </row>
    <row r="111" spans="1:10" ht="14.1" customHeight="1" x14ac:dyDescent="0.25">
      <c r="A111" s="325" t="s">
        <v>192</v>
      </c>
      <c r="B111" s="323">
        <v>0</v>
      </c>
      <c r="C111" s="323">
        <v>70500000</v>
      </c>
      <c r="D111" s="323">
        <v>0</v>
      </c>
      <c r="E111" s="1769">
        <v>0</v>
      </c>
      <c r="F111" s="1770"/>
      <c r="G111" s="297"/>
      <c r="H111" s="297"/>
      <c r="I111" s="297"/>
      <c r="J111" s="297"/>
    </row>
    <row r="112" spans="1:10" ht="14.1" customHeight="1" x14ac:dyDescent="0.25">
      <c r="A112" s="1785" t="s">
        <v>45</v>
      </c>
      <c r="B112" s="1786"/>
      <c r="C112" s="1786"/>
      <c r="D112" s="1786"/>
      <c r="E112" s="1786"/>
      <c r="F112" s="1786"/>
      <c r="G112" s="297"/>
      <c r="H112" s="297"/>
      <c r="I112" s="297"/>
      <c r="J112" s="297"/>
    </row>
    <row r="113" spans="1:10" ht="14.1" customHeight="1" x14ac:dyDescent="0.25">
      <c r="A113" s="301" t="s">
        <v>1026</v>
      </c>
      <c r="B113" s="1785" t="s">
        <v>1001</v>
      </c>
      <c r="C113" s="1786"/>
      <c r="D113" s="1786"/>
      <c r="E113" s="1786"/>
      <c r="F113" s="1786"/>
      <c r="G113" s="297"/>
      <c r="H113" s="297"/>
      <c r="I113" s="297"/>
      <c r="J113" s="297"/>
    </row>
    <row r="114" spans="1:10" ht="14.1" customHeight="1" x14ac:dyDescent="0.25">
      <c r="A114" s="302" t="s">
        <v>688</v>
      </c>
      <c r="B114" s="1781" t="s">
        <v>1027</v>
      </c>
      <c r="C114" s="1782"/>
      <c r="D114" s="1782"/>
      <c r="E114" s="1782"/>
      <c r="F114" s="1782"/>
      <c r="G114" s="297"/>
      <c r="H114" s="297"/>
      <c r="I114" s="297"/>
      <c r="J114" s="297"/>
    </row>
    <row r="115" spans="1:10" ht="14.1" customHeight="1" x14ac:dyDescent="0.25">
      <c r="A115" s="303" t="s">
        <v>689</v>
      </c>
      <c r="B115" s="1783" t="s">
        <v>1028</v>
      </c>
      <c r="C115" s="1784"/>
      <c r="D115" s="1784"/>
      <c r="E115" s="1784"/>
      <c r="F115" s="1784"/>
      <c r="G115" s="297"/>
      <c r="H115" s="297"/>
      <c r="I115" s="297"/>
      <c r="J115" s="297"/>
    </row>
    <row r="116" spans="1:10" ht="14.1" customHeight="1" x14ac:dyDescent="0.25">
      <c r="A116" s="303" t="s">
        <v>15</v>
      </c>
      <c r="B116" s="1783" t="s">
        <v>111</v>
      </c>
      <c r="C116" s="1784"/>
      <c r="D116" s="1784"/>
      <c r="E116" s="1784"/>
      <c r="F116" s="1784"/>
      <c r="G116" s="297"/>
      <c r="H116" s="297"/>
      <c r="I116" s="297"/>
      <c r="J116" s="297"/>
    </row>
    <row r="117" spans="1:10" ht="15" customHeight="1" x14ac:dyDescent="0.25">
      <c r="A117" s="304"/>
      <c r="B117" s="306">
        <v>2020</v>
      </c>
      <c r="C117" s="306">
        <v>2021</v>
      </c>
      <c r="D117" s="306">
        <v>2022</v>
      </c>
      <c r="E117" s="1776">
        <v>2023</v>
      </c>
      <c r="F117" s="1777"/>
      <c r="G117" s="297"/>
      <c r="H117" s="297"/>
      <c r="I117" s="297"/>
      <c r="J117" s="297"/>
    </row>
    <row r="118" spans="1:10" ht="15" customHeight="1" x14ac:dyDescent="0.25">
      <c r="A118" s="307"/>
      <c r="B118" s="309" t="s">
        <v>7</v>
      </c>
      <c r="C118" s="309" t="s">
        <v>8</v>
      </c>
      <c r="D118" s="309" t="s">
        <v>8</v>
      </c>
      <c r="E118" s="1778" t="s">
        <v>8</v>
      </c>
      <c r="F118" s="1779"/>
      <c r="G118" s="297"/>
      <c r="H118" s="297"/>
      <c r="I118" s="297"/>
      <c r="J118" s="297"/>
    </row>
    <row r="119" spans="1:10" ht="14.1" customHeight="1" x14ac:dyDescent="0.25">
      <c r="A119" s="310" t="s">
        <v>16</v>
      </c>
      <c r="B119" s="312">
        <v>0</v>
      </c>
      <c r="C119" s="312">
        <v>23</v>
      </c>
      <c r="D119" s="312">
        <v>23</v>
      </c>
      <c r="E119" s="1763">
        <v>0</v>
      </c>
      <c r="F119" s="1764"/>
      <c r="G119" s="297"/>
      <c r="H119" s="297"/>
      <c r="I119" s="297"/>
      <c r="J119" s="297"/>
    </row>
    <row r="120" spans="1:10" ht="14.1" customHeight="1" x14ac:dyDescent="0.25">
      <c r="A120" s="310" t="s">
        <v>17</v>
      </c>
      <c r="B120" s="312">
        <v>0</v>
      </c>
      <c r="C120" s="312">
        <v>42640000</v>
      </c>
      <c r="D120" s="312">
        <v>42640000</v>
      </c>
      <c r="E120" s="1763">
        <v>0</v>
      </c>
      <c r="F120" s="1764"/>
      <c r="G120" s="297"/>
      <c r="H120" s="297"/>
      <c r="I120" s="297"/>
      <c r="J120" s="297"/>
    </row>
    <row r="121" spans="1:10" ht="14.1" customHeight="1" x14ac:dyDescent="0.25">
      <c r="A121" s="310" t="s">
        <v>18</v>
      </c>
      <c r="B121" s="312">
        <v>0</v>
      </c>
      <c r="C121" s="314">
        <v>1853913.04</v>
      </c>
      <c r="D121" s="314">
        <v>1853913.04</v>
      </c>
      <c r="E121" s="1780">
        <v>0</v>
      </c>
      <c r="F121" s="1764"/>
      <c r="G121" s="297"/>
      <c r="H121" s="297"/>
      <c r="I121" s="297"/>
      <c r="J121" s="297"/>
    </row>
    <row r="122" spans="1:10" ht="14.1" customHeight="1" x14ac:dyDescent="0.25">
      <c r="A122" s="310" t="s">
        <v>696</v>
      </c>
      <c r="B122" s="312"/>
      <c r="C122" s="314"/>
      <c r="D122" s="316">
        <v>0</v>
      </c>
      <c r="E122" s="1773">
        <v>-1</v>
      </c>
      <c r="F122" s="1764"/>
      <c r="G122" s="297"/>
      <c r="H122" s="297"/>
      <c r="I122" s="297"/>
      <c r="J122" s="297"/>
    </row>
    <row r="123" spans="1:10" ht="14.1" customHeight="1" x14ac:dyDescent="0.25">
      <c r="A123" s="310" t="s">
        <v>697</v>
      </c>
      <c r="B123" s="312"/>
      <c r="C123" s="314"/>
      <c r="D123" s="316">
        <v>0</v>
      </c>
      <c r="E123" s="1773">
        <v>-1</v>
      </c>
      <c r="F123" s="1764"/>
      <c r="G123" s="297"/>
      <c r="H123" s="297"/>
      <c r="I123" s="297"/>
      <c r="J123" s="297"/>
    </row>
    <row r="124" spans="1:10" ht="14.1" customHeight="1" x14ac:dyDescent="0.25">
      <c r="A124" s="310" t="s">
        <v>22</v>
      </c>
      <c r="B124" s="312"/>
      <c r="C124" s="314"/>
      <c r="D124" s="316">
        <v>0</v>
      </c>
      <c r="E124" s="1773">
        <v>-1</v>
      </c>
      <c r="F124" s="1764"/>
      <c r="G124" s="297"/>
      <c r="H124" s="297"/>
      <c r="I124" s="297"/>
      <c r="J124" s="297"/>
    </row>
    <row r="125" spans="1:10" ht="14.1" customHeight="1" x14ac:dyDescent="0.25">
      <c r="A125" s="1774" t="s">
        <v>690</v>
      </c>
      <c r="B125" s="1775"/>
      <c r="C125" s="1775"/>
      <c r="D125" s="1775"/>
      <c r="E125" s="1775"/>
      <c r="F125" s="1775"/>
      <c r="G125" s="297"/>
      <c r="H125" s="297"/>
      <c r="I125" s="297"/>
      <c r="J125" s="297"/>
    </row>
    <row r="126" spans="1:10" ht="14.1" customHeight="1" x14ac:dyDescent="0.25">
      <c r="A126" s="304"/>
      <c r="B126" s="306">
        <v>2020</v>
      </c>
      <c r="C126" s="317">
        <v>2021</v>
      </c>
      <c r="D126" s="306">
        <v>2022</v>
      </c>
      <c r="E126" s="1776">
        <v>2023</v>
      </c>
      <c r="F126" s="1777"/>
      <c r="G126" s="297"/>
      <c r="H126" s="297"/>
      <c r="I126" s="297"/>
      <c r="J126" s="297"/>
    </row>
    <row r="127" spans="1:10" ht="14.1" customHeight="1" x14ac:dyDescent="0.25">
      <c r="A127" s="318"/>
      <c r="B127" s="309" t="s">
        <v>7</v>
      </c>
      <c r="C127" s="309" t="s">
        <v>8</v>
      </c>
      <c r="D127" s="309" t="s">
        <v>8</v>
      </c>
      <c r="E127" s="1778" t="s">
        <v>8</v>
      </c>
      <c r="F127" s="1779"/>
      <c r="G127" s="297"/>
      <c r="H127" s="297"/>
      <c r="I127" s="297"/>
      <c r="J127" s="297"/>
    </row>
    <row r="128" spans="1:10" ht="15.95" customHeight="1" x14ac:dyDescent="0.25">
      <c r="A128" s="307"/>
      <c r="B128" s="319"/>
      <c r="C128" s="319"/>
      <c r="D128" s="319"/>
      <c r="E128" s="319"/>
      <c r="F128" s="319"/>
      <c r="G128" s="320" t="s">
        <v>687</v>
      </c>
      <c r="H128" s="297"/>
      <c r="I128" s="297"/>
      <c r="J128" s="297"/>
    </row>
    <row r="129" spans="1:10" ht="14.1" customHeight="1" x14ac:dyDescent="0.25">
      <c r="A129" s="321" t="s">
        <v>698</v>
      </c>
      <c r="B129" s="323">
        <v>0</v>
      </c>
      <c r="C129" s="323">
        <v>0</v>
      </c>
      <c r="D129" s="323">
        <v>0</v>
      </c>
      <c r="E129" s="1769">
        <v>0</v>
      </c>
      <c r="F129" s="1770"/>
      <c r="G129" s="324"/>
      <c r="H129" s="297"/>
      <c r="I129" s="297"/>
      <c r="J129" s="297"/>
    </row>
    <row r="130" spans="1:10" ht="14.1" customHeight="1" x14ac:dyDescent="0.25">
      <c r="A130" s="321" t="s">
        <v>699</v>
      </c>
      <c r="B130" s="323">
        <v>0</v>
      </c>
      <c r="C130" s="323">
        <v>0</v>
      </c>
      <c r="D130" s="323">
        <v>0</v>
      </c>
      <c r="E130" s="1769">
        <v>0</v>
      </c>
      <c r="F130" s="1770"/>
      <c r="G130" s="297"/>
      <c r="H130" s="297"/>
      <c r="I130" s="297"/>
      <c r="J130" s="297"/>
    </row>
    <row r="131" spans="1:10" ht="14.1" customHeight="1" x14ac:dyDescent="0.25">
      <c r="A131" s="321" t="s">
        <v>700</v>
      </c>
      <c r="B131" s="323">
        <v>0</v>
      </c>
      <c r="C131" s="323">
        <v>0</v>
      </c>
      <c r="D131" s="323">
        <v>0</v>
      </c>
      <c r="E131" s="1769">
        <v>0</v>
      </c>
      <c r="F131" s="1770"/>
      <c r="G131" s="297"/>
      <c r="H131" s="297"/>
      <c r="I131" s="297"/>
      <c r="J131" s="297"/>
    </row>
    <row r="132" spans="1:10" ht="14.1" customHeight="1" x14ac:dyDescent="0.25">
      <c r="A132" s="321" t="s">
        <v>701</v>
      </c>
      <c r="B132" s="323">
        <v>0</v>
      </c>
      <c r="C132" s="323">
        <v>0</v>
      </c>
      <c r="D132" s="323">
        <v>0</v>
      </c>
      <c r="E132" s="1769">
        <v>0</v>
      </c>
      <c r="F132" s="1770"/>
      <c r="G132" s="297"/>
      <c r="H132" s="297"/>
      <c r="I132" s="297"/>
      <c r="J132" s="297"/>
    </row>
    <row r="133" spans="1:10" ht="14.1" customHeight="1" x14ac:dyDescent="0.25">
      <c r="A133" s="321" t="s">
        <v>702</v>
      </c>
      <c r="B133" s="323">
        <v>0</v>
      </c>
      <c r="C133" s="323">
        <v>0</v>
      </c>
      <c r="D133" s="323">
        <v>0</v>
      </c>
      <c r="E133" s="1769">
        <v>0</v>
      </c>
      <c r="F133" s="1770"/>
      <c r="G133" s="297"/>
      <c r="H133" s="297"/>
      <c r="I133" s="297"/>
      <c r="J133" s="297"/>
    </row>
    <row r="134" spans="1:10" ht="14.1" customHeight="1" x14ac:dyDescent="0.25">
      <c r="A134" s="321" t="s">
        <v>703</v>
      </c>
      <c r="B134" s="323">
        <v>0</v>
      </c>
      <c r="C134" s="323">
        <v>0</v>
      </c>
      <c r="D134" s="323">
        <v>0</v>
      </c>
      <c r="E134" s="1769">
        <v>0</v>
      </c>
      <c r="F134" s="1770"/>
      <c r="G134" s="297"/>
      <c r="H134" s="297"/>
      <c r="I134" s="297"/>
      <c r="J134" s="297"/>
    </row>
    <row r="135" spans="1:10" ht="14.1" customHeight="1" x14ac:dyDescent="0.25">
      <c r="A135" s="321" t="s">
        <v>704</v>
      </c>
      <c r="B135" s="323">
        <v>0</v>
      </c>
      <c r="C135" s="323">
        <v>0</v>
      </c>
      <c r="D135" s="323">
        <v>0</v>
      </c>
      <c r="E135" s="1769">
        <v>0</v>
      </c>
      <c r="F135" s="1770"/>
      <c r="G135" s="297"/>
      <c r="H135" s="297"/>
      <c r="I135" s="297"/>
      <c r="J135" s="297"/>
    </row>
    <row r="136" spans="1:10" ht="14.1" customHeight="1" x14ac:dyDescent="0.25">
      <c r="A136" s="321" t="s">
        <v>705</v>
      </c>
      <c r="B136" s="323">
        <v>0</v>
      </c>
      <c r="C136" s="323">
        <v>0</v>
      </c>
      <c r="D136" s="323">
        <v>0</v>
      </c>
      <c r="E136" s="1769">
        <v>0</v>
      </c>
      <c r="F136" s="1770"/>
      <c r="G136" s="297"/>
      <c r="H136" s="297"/>
      <c r="I136" s="297"/>
      <c r="J136" s="297"/>
    </row>
    <row r="137" spans="1:10" ht="14.1" customHeight="1" x14ac:dyDescent="0.25">
      <c r="A137" s="321" t="s">
        <v>706</v>
      </c>
      <c r="B137" s="323">
        <v>0</v>
      </c>
      <c r="C137" s="323">
        <v>0</v>
      </c>
      <c r="D137" s="323">
        <v>0</v>
      </c>
      <c r="E137" s="1769">
        <v>0</v>
      </c>
      <c r="F137" s="1770"/>
      <c r="G137" s="297"/>
      <c r="H137" s="297"/>
      <c r="I137" s="297"/>
      <c r="J137" s="297"/>
    </row>
    <row r="138" spans="1:10" ht="14.1" customHeight="1" x14ac:dyDescent="0.25">
      <c r="A138" s="321" t="s">
        <v>707</v>
      </c>
      <c r="B138" s="323">
        <v>0</v>
      </c>
      <c r="C138" s="323">
        <v>0</v>
      </c>
      <c r="D138" s="323">
        <v>0</v>
      </c>
      <c r="E138" s="1769">
        <v>0</v>
      </c>
      <c r="F138" s="1770"/>
      <c r="G138" s="297"/>
      <c r="H138" s="297"/>
      <c r="I138" s="297"/>
      <c r="J138" s="297"/>
    </row>
    <row r="139" spans="1:10" ht="14.1" customHeight="1" x14ac:dyDescent="0.25">
      <c r="A139" s="321" t="s">
        <v>708</v>
      </c>
      <c r="B139" s="323">
        <v>0</v>
      </c>
      <c r="C139" s="323">
        <v>0</v>
      </c>
      <c r="D139" s="323">
        <v>0</v>
      </c>
      <c r="E139" s="1769">
        <v>0</v>
      </c>
      <c r="F139" s="1770"/>
      <c r="G139" s="297"/>
      <c r="H139" s="297"/>
      <c r="I139" s="297"/>
      <c r="J139" s="297"/>
    </row>
    <row r="140" spans="1:10" ht="14.1" customHeight="1" x14ac:dyDescent="0.25">
      <c r="A140" s="321" t="s">
        <v>709</v>
      </c>
      <c r="B140" s="323">
        <v>0</v>
      </c>
      <c r="C140" s="323">
        <v>0</v>
      </c>
      <c r="D140" s="323">
        <v>0</v>
      </c>
      <c r="E140" s="1769">
        <v>0</v>
      </c>
      <c r="F140" s="1770"/>
      <c r="G140" s="297"/>
      <c r="H140" s="297"/>
      <c r="I140" s="297"/>
      <c r="J140" s="297"/>
    </row>
    <row r="141" spans="1:10" ht="14.1" customHeight="1" x14ac:dyDescent="0.25">
      <c r="A141" s="321" t="s">
        <v>710</v>
      </c>
      <c r="B141" s="323">
        <v>0</v>
      </c>
      <c r="C141" s="323">
        <v>0</v>
      </c>
      <c r="D141" s="323">
        <v>0</v>
      </c>
      <c r="E141" s="1769">
        <v>0</v>
      </c>
      <c r="F141" s="1770"/>
      <c r="G141" s="297"/>
      <c r="H141" s="297"/>
      <c r="I141" s="297"/>
      <c r="J141" s="297"/>
    </row>
    <row r="142" spans="1:10" ht="14.1" customHeight="1" x14ac:dyDescent="0.25">
      <c r="A142" s="321" t="s">
        <v>711</v>
      </c>
      <c r="B142" s="323">
        <v>0</v>
      </c>
      <c r="C142" s="323">
        <v>0</v>
      </c>
      <c r="D142" s="323">
        <v>0</v>
      </c>
      <c r="E142" s="1769">
        <v>0</v>
      </c>
      <c r="F142" s="1770"/>
      <c r="G142" s="297"/>
      <c r="H142" s="297"/>
      <c r="I142" s="297"/>
      <c r="J142" s="297"/>
    </row>
    <row r="143" spans="1:10" ht="14.1" customHeight="1" x14ac:dyDescent="0.25">
      <c r="A143" s="321" t="s">
        <v>712</v>
      </c>
      <c r="B143" s="323">
        <v>0</v>
      </c>
      <c r="C143" s="323">
        <v>0</v>
      </c>
      <c r="D143" s="323">
        <v>0</v>
      </c>
      <c r="E143" s="1769">
        <v>0</v>
      </c>
      <c r="F143" s="1770"/>
      <c r="G143" s="297"/>
      <c r="H143" s="297"/>
      <c r="I143" s="297"/>
      <c r="J143" s="297"/>
    </row>
    <row r="144" spans="1:10" ht="14.1" customHeight="1" x14ac:dyDescent="0.25">
      <c r="A144" s="321" t="s">
        <v>713</v>
      </c>
      <c r="B144" s="323">
        <v>0</v>
      </c>
      <c r="C144" s="323">
        <v>0</v>
      </c>
      <c r="D144" s="323">
        <v>0</v>
      </c>
      <c r="E144" s="1769">
        <v>0</v>
      </c>
      <c r="F144" s="1770"/>
      <c r="G144" s="297"/>
      <c r="H144" s="297"/>
      <c r="I144" s="297"/>
      <c r="J144" s="297"/>
    </row>
    <row r="145" spans="1:10" ht="14.1" customHeight="1" x14ac:dyDescent="0.25">
      <c r="A145" s="321" t="s">
        <v>714</v>
      </c>
      <c r="B145" s="323">
        <v>0</v>
      </c>
      <c r="C145" s="323">
        <v>42640000</v>
      </c>
      <c r="D145" s="323">
        <v>42640000</v>
      </c>
      <c r="E145" s="1769">
        <v>0</v>
      </c>
      <c r="F145" s="1770"/>
      <c r="G145" s="297"/>
      <c r="H145" s="297"/>
      <c r="I145" s="297"/>
      <c r="J145" s="297"/>
    </row>
    <row r="146" spans="1:10" ht="14.1" customHeight="1" x14ac:dyDescent="0.25">
      <c r="A146" s="321" t="s">
        <v>715</v>
      </c>
      <c r="B146" s="323">
        <v>0</v>
      </c>
      <c r="C146" s="323">
        <v>0</v>
      </c>
      <c r="D146" s="323">
        <v>0</v>
      </c>
      <c r="E146" s="1769">
        <v>0</v>
      </c>
      <c r="F146" s="1770"/>
      <c r="G146" s="297"/>
      <c r="H146" s="297"/>
      <c r="I146" s="297"/>
      <c r="J146" s="297"/>
    </row>
    <row r="147" spans="1:10" ht="14.1" customHeight="1" x14ac:dyDescent="0.25">
      <c r="A147" s="321" t="s">
        <v>716</v>
      </c>
      <c r="B147" s="323">
        <v>0</v>
      </c>
      <c r="C147" s="323">
        <v>0</v>
      </c>
      <c r="D147" s="323">
        <v>0</v>
      </c>
      <c r="E147" s="1769">
        <v>0</v>
      </c>
      <c r="F147" s="1770"/>
      <c r="G147" s="297"/>
      <c r="H147" s="297"/>
      <c r="I147" s="297"/>
      <c r="J147" s="297"/>
    </row>
    <row r="148" spans="1:10" ht="14.1" customHeight="1" x14ac:dyDescent="0.25">
      <c r="A148" s="321" t="s">
        <v>717</v>
      </c>
      <c r="B148" s="323">
        <v>0</v>
      </c>
      <c r="C148" s="323">
        <v>0</v>
      </c>
      <c r="D148" s="323">
        <v>0</v>
      </c>
      <c r="E148" s="1769">
        <v>0</v>
      </c>
      <c r="F148" s="1770"/>
      <c r="G148" s="297"/>
      <c r="H148" s="297"/>
      <c r="I148" s="297"/>
      <c r="J148" s="297"/>
    </row>
    <row r="149" spans="1:10" ht="14.1" customHeight="1" x14ac:dyDescent="0.25">
      <c r="A149" s="321" t="s">
        <v>718</v>
      </c>
      <c r="B149" s="323">
        <v>0</v>
      </c>
      <c r="C149" s="323">
        <v>0</v>
      </c>
      <c r="D149" s="323">
        <v>0</v>
      </c>
      <c r="E149" s="1769">
        <v>0</v>
      </c>
      <c r="F149" s="1770"/>
      <c r="G149" s="297"/>
      <c r="H149" s="297"/>
      <c r="I149" s="297"/>
      <c r="J149" s="297"/>
    </row>
    <row r="150" spans="1:10" ht="14.1" customHeight="1" x14ac:dyDescent="0.25">
      <c r="A150" s="321" t="s">
        <v>719</v>
      </c>
      <c r="B150" s="323">
        <v>0</v>
      </c>
      <c r="C150" s="323">
        <v>0</v>
      </c>
      <c r="D150" s="323">
        <v>0</v>
      </c>
      <c r="E150" s="1769">
        <v>0</v>
      </c>
      <c r="F150" s="1770"/>
      <c r="G150" s="297"/>
      <c r="H150" s="297"/>
      <c r="I150" s="297"/>
      <c r="J150" s="297"/>
    </row>
    <row r="151" spans="1:10" ht="14.1" customHeight="1" x14ac:dyDescent="0.25">
      <c r="A151" s="321" t="s">
        <v>720</v>
      </c>
      <c r="B151" s="323">
        <v>0</v>
      </c>
      <c r="C151" s="323">
        <v>0</v>
      </c>
      <c r="D151" s="323">
        <v>0</v>
      </c>
      <c r="E151" s="1769">
        <v>0</v>
      </c>
      <c r="F151" s="1770"/>
      <c r="G151" s="297"/>
      <c r="H151" s="297"/>
      <c r="I151" s="297"/>
      <c r="J151" s="297"/>
    </row>
    <row r="152" spans="1:10" ht="14.1" customHeight="1" x14ac:dyDescent="0.25">
      <c r="A152" s="321" t="s">
        <v>721</v>
      </c>
      <c r="B152" s="323">
        <v>0</v>
      </c>
      <c r="C152" s="323">
        <v>0</v>
      </c>
      <c r="D152" s="323">
        <v>0</v>
      </c>
      <c r="E152" s="1769">
        <v>0</v>
      </c>
      <c r="F152" s="1770"/>
      <c r="G152" s="297"/>
      <c r="H152" s="297"/>
      <c r="I152" s="297"/>
      <c r="J152" s="297"/>
    </row>
    <row r="153" spans="1:10" ht="14.1" customHeight="1" x14ac:dyDescent="0.25">
      <c r="A153" s="321" t="s">
        <v>722</v>
      </c>
      <c r="B153" s="323">
        <v>0</v>
      </c>
      <c r="C153" s="323">
        <v>0</v>
      </c>
      <c r="D153" s="323">
        <v>0</v>
      </c>
      <c r="E153" s="1769">
        <v>0</v>
      </c>
      <c r="F153" s="1770"/>
      <c r="G153" s="297"/>
      <c r="H153" s="297"/>
      <c r="I153" s="297"/>
      <c r="J153" s="297"/>
    </row>
    <row r="154" spans="1:10" ht="14.1" customHeight="1" x14ac:dyDescent="0.25">
      <c r="A154" s="321" t="s">
        <v>723</v>
      </c>
      <c r="B154" s="323">
        <v>0</v>
      </c>
      <c r="C154" s="323">
        <v>0</v>
      </c>
      <c r="D154" s="323">
        <v>0</v>
      </c>
      <c r="E154" s="1769">
        <v>0</v>
      </c>
      <c r="F154" s="1770"/>
      <c r="G154" s="297"/>
      <c r="H154" s="297"/>
      <c r="I154" s="297"/>
      <c r="J154" s="297"/>
    </row>
    <row r="155" spans="1:10" ht="14.1" customHeight="1" x14ac:dyDescent="0.25">
      <c r="A155" s="321" t="s">
        <v>724</v>
      </c>
      <c r="B155" s="323">
        <v>0</v>
      </c>
      <c r="C155" s="323">
        <v>0</v>
      </c>
      <c r="D155" s="323">
        <v>0</v>
      </c>
      <c r="E155" s="1769">
        <v>0</v>
      </c>
      <c r="F155" s="1770"/>
      <c r="G155" s="297"/>
      <c r="H155" s="297"/>
      <c r="I155" s="297"/>
      <c r="J155" s="297"/>
    </row>
    <row r="156" spans="1:10" ht="14.1" customHeight="1" x14ac:dyDescent="0.25">
      <c r="A156" s="321" t="s">
        <v>725</v>
      </c>
      <c r="B156" s="323">
        <v>0</v>
      </c>
      <c r="C156" s="323">
        <v>0</v>
      </c>
      <c r="D156" s="323">
        <v>0</v>
      </c>
      <c r="E156" s="1769">
        <v>0</v>
      </c>
      <c r="F156" s="1770"/>
      <c r="G156" s="297"/>
      <c r="H156" s="297"/>
      <c r="I156" s="297"/>
      <c r="J156" s="297"/>
    </row>
    <row r="157" spans="1:10" ht="14.1" customHeight="1" x14ac:dyDescent="0.25">
      <c r="A157" s="321" t="s">
        <v>726</v>
      </c>
      <c r="B157" s="323">
        <v>0</v>
      </c>
      <c r="C157" s="323">
        <v>0</v>
      </c>
      <c r="D157" s="323">
        <v>0</v>
      </c>
      <c r="E157" s="1769">
        <v>0</v>
      </c>
      <c r="F157" s="1770"/>
      <c r="G157" s="297"/>
      <c r="H157" s="297"/>
      <c r="I157" s="297"/>
      <c r="J157" s="297"/>
    </row>
    <row r="158" spans="1:10" ht="14.1" customHeight="1" x14ac:dyDescent="0.25">
      <c r="A158" s="321" t="s">
        <v>727</v>
      </c>
      <c r="B158" s="323">
        <v>0</v>
      </c>
      <c r="C158" s="323">
        <v>0</v>
      </c>
      <c r="D158" s="323">
        <v>0</v>
      </c>
      <c r="E158" s="1769">
        <v>0</v>
      </c>
      <c r="F158" s="1770"/>
      <c r="G158" s="297"/>
      <c r="H158" s="297"/>
      <c r="I158" s="297"/>
      <c r="J158" s="297"/>
    </row>
    <row r="159" spans="1:10" ht="14.1" customHeight="1" x14ac:dyDescent="0.25">
      <c r="A159" s="325" t="s">
        <v>192</v>
      </c>
      <c r="B159" s="323">
        <v>0</v>
      </c>
      <c r="C159" s="323">
        <v>42640000</v>
      </c>
      <c r="D159" s="323">
        <v>42640000</v>
      </c>
      <c r="E159" s="1769">
        <v>0</v>
      </c>
      <c r="F159" s="1770"/>
      <c r="G159" s="297"/>
      <c r="H159" s="297"/>
      <c r="I159" s="297"/>
      <c r="J159" s="297"/>
    </row>
    <row r="160" spans="1:10" ht="14.1" customHeight="1" x14ac:dyDescent="0.25">
      <c r="A160" s="302" t="s">
        <v>688</v>
      </c>
      <c r="B160" s="1781" t="s">
        <v>1029</v>
      </c>
      <c r="C160" s="1782"/>
      <c r="D160" s="1782"/>
      <c r="E160" s="1782"/>
      <c r="F160" s="1782"/>
      <c r="G160" s="297"/>
      <c r="H160" s="297"/>
      <c r="I160" s="297"/>
      <c r="J160" s="297"/>
    </row>
    <row r="161" spans="1:10" ht="14.1" customHeight="1" x14ac:dyDescent="0.25">
      <c r="A161" s="303" t="s">
        <v>689</v>
      </c>
      <c r="B161" s="1783" t="s">
        <v>1030</v>
      </c>
      <c r="C161" s="1784"/>
      <c r="D161" s="1784"/>
      <c r="E161" s="1784"/>
      <c r="F161" s="1784"/>
      <c r="G161" s="297"/>
      <c r="H161" s="297"/>
      <c r="I161" s="297"/>
      <c r="J161" s="297"/>
    </row>
    <row r="162" spans="1:10" ht="14.1" customHeight="1" x14ac:dyDescent="0.25">
      <c r="A162" s="303" t="s">
        <v>15</v>
      </c>
      <c r="B162" s="1783" t="s">
        <v>1031</v>
      </c>
      <c r="C162" s="1784"/>
      <c r="D162" s="1784"/>
      <c r="E162" s="1784"/>
      <c r="F162" s="1784"/>
      <c r="G162" s="297"/>
      <c r="H162" s="297"/>
      <c r="I162" s="297"/>
      <c r="J162" s="297"/>
    </row>
    <row r="163" spans="1:10" ht="15" customHeight="1" x14ac:dyDescent="0.25">
      <c r="A163" s="304"/>
      <c r="B163" s="306">
        <v>2020</v>
      </c>
      <c r="C163" s="306">
        <v>2021</v>
      </c>
      <c r="D163" s="306">
        <v>2022</v>
      </c>
      <c r="E163" s="1776">
        <v>2023</v>
      </c>
      <c r="F163" s="1777"/>
      <c r="G163" s="297"/>
      <c r="H163" s="297"/>
      <c r="I163" s="297"/>
      <c r="J163" s="297"/>
    </row>
    <row r="164" spans="1:10" ht="15" customHeight="1" x14ac:dyDescent="0.25">
      <c r="A164" s="307"/>
      <c r="B164" s="309" t="s">
        <v>7</v>
      </c>
      <c r="C164" s="309" t="s">
        <v>8</v>
      </c>
      <c r="D164" s="309" t="s">
        <v>8</v>
      </c>
      <c r="E164" s="1778" t="s">
        <v>8</v>
      </c>
      <c r="F164" s="1779"/>
      <c r="G164" s="297"/>
      <c r="H164" s="297"/>
      <c r="I164" s="297"/>
      <c r="J164" s="297"/>
    </row>
    <row r="165" spans="1:10" ht="14.1" customHeight="1" x14ac:dyDescent="0.25">
      <c r="A165" s="310" t="s">
        <v>16</v>
      </c>
      <c r="B165" s="312">
        <v>0</v>
      </c>
      <c r="C165" s="312">
        <v>38</v>
      </c>
      <c r="D165" s="312">
        <v>38</v>
      </c>
      <c r="E165" s="1763">
        <v>0</v>
      </c>
      <c r="F165" s="1764"/>
      <c r="G165" s="297"/>
      <c r="H165" s="297"/>
      <c r="I165" s="297"/>
      <c r="J165" s="297"/>
    </row>
    <row r="166" spans="1:10" ht="14.1" customHeight="1" x14ac:dyDescent="0.25">
      <c r="A166" s="310" t="s">
        <v>17</v>
      </c>
      <c r="B166" s="312">
        <v>0</v>
      </c>
      <c r="C166" s="312">
        <v>43810000</v>
      </c>
      <c r="D166" s="312">
        <v>43810000</v>
      </c>
      <c r="E166" s="1763">
        <v>0</v>
      </c>
      <c r="F166" s="1764"/>
      <c r="G166" s="297"/>
      <c r="H166" s="297"/>
      <c r="I166" s="297"/>
      <c r="J166" s="297"/>
    </row>
    <row r="167" spans="1:10" ht="14.1" customHeight="1" x14ac:dyDescent="0.25">
      <c r="A167" s="310" t="s">
        <v>18</v>
      </c>
      <c r="B167" s="312">
        <v>0</v>
      </c>
      <c r="C167" s="314">
        <v>1152894.74</v>
      </c>
      <c r="D167" s="314">
        <v>1152894.74</v>
      </c>
      <c r="E167" s="1780">
        <v>0</v>
      </c>
      <c r="F167" s="1764"/>
      <c r="G167" s="297"/>
      <c r="H167" s="297"/>
      <c r="I167" s="297"/>
      <c r="J167" s="297"/>
    </row>
    <row r="168" spans="1:10" ht="14.1" customHeight="1" x14ac:dyDescent="0.25">
      <c r="A168" s="310" t="s">
        <v>696</v>
      </c>
      <c r="B168" s="312"/>
      <c r="C168" s="314"/>
      <c r="D168" s="316">
        <v>0</v>
      </c>
      <c r="E168" s="1773">
        <v>-1</v>
      </c>
      <c r="F168" s="1764"/>
      <c r="G168" s="297"/>
      <c r="H168" s="297"/>
      <c r="I168" s="297"/>
      <c r="J168" s="297"/>
    </row>
    <row r="169" spans="1:10" ht="14.1" customHeight="1" x14ac:dyDescent="0.25">
      <c r="A169" s="310" t="s">
        <v>697</v>
      </c>
      <c r="B169" s="312"/>
      <c r="C169" s="314"/>
      <c r="D169" s="316">
        <v>0</v>
      </c>
      <c r="E169" s="1773">
        <v>-1</v>
      </c>
      <c r="F169" s="1764"/>
      <c r="G169" s="297"/>
      <c r="H169" s="297"/>
      <c r="I169" s="297"/>
      <c r="J169" s="297"/>
    </row>
    <row r="170" spans="1:10" ht="14.1" customHeight="1" x14ac:dyDescent="0.25">
      <c r="A170" s="310" t="s">
        <v>22</v>
      </c>
      <c r="B170" s="312"/>
      <c r="C170" s="314"/>
      <c r="D170" s="316">
        <v>0</v>
      </c>
      <c r="E170" s="1773">
        <v>-1</v>
      </c>
      <c r="F170" s="1764"/>
      <c r="G170" s="297"/>
      <c r="H170" s="297"/>
      <c r="I170" s="297"/>
      <c r="J170" s="297"/>
    </row>
    <row r="171" spans="1:10" ht="14.1" customHeight="1" x14ac:dyDescent="0.25">
      <c r="A171" s="1774" t="s">
        <v>690</v>
      </c>
      <c r="B171" s="1775"/>
      <c r="C171" s="1775"/>
      <c r="D171" s="1775"/>
      <c r="E171" s="1775"/>
      <c r="F171" s="1775"/>
      <c r="G171" s="297"/>
      <c r="H171" s="297"/>
      <c r="I171" s="297"/>
      <c r="J171" s="297"/>
    </row>
    <row r="172" spans="1:10" ht="14.1" customHeight="1" x14ac:dyDescent="0.25">
      <c r="A172" s="304"/>
      <c r="B172" s="306">
        <v>2020</v>
      </c>
      <c r="C172" s="317">
        <v>2021</v>
      </c>
      <c r="D172" s="306">
        <v>2022</v>
      </c>
      <c r="E172" s="1776">
        <v>2023</v>
      </c>
      <c r="F172" s="1777"/>
      <c r="G172" s="297"/>
      <c r="H172" s="297"/>
      <c r="I172" s="297"/>
      <c r="J172" s="297"/>
    </row>
    <row r="173" spans="1:10" ht="14.1" customHeight="1" x14ac:dyDescent="0.25">
      <c r="A173" s="318"/>
      <c r="B173" s="309" t="s">
        <v>7</v>
      </c>
      <c r="C173" s="309" t="s">
        <v>8</v>
      </c>
      <c r="D173" s="309" t="s">
        <v>8</v>
      </c>
      <c r="E173" s="1778" t="s">
        <v>8</v>
      </c>
      <c r="F173" s="1779"/>
      <c r="G173" s="297"/>
      <c r="H173" s="297"/>
      <c r="I173" s="297"/>
      <c r="J173" s="297"/>
    </row>
    <row r="174" spans="1:10" ht="15.95" customHeight="1" x14ac:dyDescent="0.25">
      <c r="A174" s="307"/>
      <c r="B174" s="319"/>
      <c r="C174" s="319"/>
      <c r="D174" s="319"/>
      <c r="E174" s="319"/>
      <c r="F174" s="319"/>
      <c r="G174" s="320" t="s">
        <v>687</v>
      </c>
      <c r="H174" s="297"/>
      <c r="I174" s="297"/>
      <c r="J174" s="297"/>
    </row>
    <row r="175" spans="1:10" ht="14.1" customHeight="1" x14ac:dyDescent="0.25">
      <c r="A175" s="321" t="s">
        <v>698</v>
      </c>
      <c r="B175" s="323">
        <v>0</v>
      </c>
      <c r="C175" s="323">
        <v>0</v>
      </c>
      <c r="D175" s="323">
        <v>0</v>
      </c>
      <c r="E175" s="1769">
        <v>0</v>
      </c>
      <c r="F175" s="1770"/>
      <c r="G175" s="324"/>
      <c r="H175" s="297"/>
      <c r="I175" s="297"/>
      <c r="J175" s="297"/>
    </row>
    <row r="176" spans="1:10" ht="14.1" customHeight="1" x14ac:dyDescent="0.25">
      <c r="A176" s="321" t="s">
        <v>699</v>
      </c>
      <c r="B176" s="323">
        <v>0</v>
      </c>
      <c r="C176" s="323">
        <v>0</v>
      </c>
      <c r="D176" s="323">
        <v>0</v>
      </c>
      <c r="E176" s="1769">
        <v>0</v>
      </c>
      <c r="F176" s="1770"/>
      <c r="G176" s="297"/>
      <c r="H176" s="297"/>
      <c r="I176" s="297"/>
      <c r="J176" s="297"/>
    </row>
    <row r="177" spans="1:10" ht="14.1" customHeight="1" x14ac:dyDescent="0.25">
      <c r="A177" s="321" t="s">
        <v>700</v>
      </c>
      <c r="B177" s="323">
        <v>0</v>
      </c>
      <c r="C177" s="323">
        <v>0</v>
      </c>
      <c r="D177" s="323">
        <v>0</v>
      </c>
      <c r="E177" s="1769">
        <v>0</v>
      </c>
      <c r="F177" s="1770"/>
      <c r="G177" s="297"/>
      <c r="H177" s="297"/>
      <c r="I177" s="297"/>
      <c r="J177" s="297"/>
    </row>
    <row r="178" spans="1:10" ht="14.1" customHeight="1" x14ac:dyDescent="0.25">
      <c r="A178" s="321" t="s">
        <v>701</v>
      </c>
      <c r="B178" s="323">
        <v>0</v>
      </c>
      <c r="C178" s="323">
        <v>0</v>
      </c>
      <c r="D178" s="323">
        <v>0</v>
      </c>
      <c r="E178" s="1769">
        <v>0</v>
      </c>
      <c r="F178" s="1770"/>
      <c r="G178" s="297"/>
      <c r="H178" s="297"/>
      <c r="I178" s="297"/>
      <c r="J178" s="297"/>
    </row>
    <row r="179" spans="1:10" ht="14.1" customHeight="1" x14ac:dyDescent="0.25">
      <c r="A179" s="321" t="s">
        <v>702</v>
      </c>
      <c r="B179" s="323">
        <v>0</v>
      </c>
      <c r="C179" s="323">
        <v>0</v>
      </c>
      <c r="D179" s="323">
        <v>0</v>
      </c>
      <c r="E179" s="1769">
        <v>0</v>
      </c>
      <c r="F179" s="1770"/>
      <c r="G179" s="297"/>
      <c r="H179" s="297"/>
      <c r="I179" s="297"/>
      <c r="J179" s="297"/>
    </row>
    <row r="180" spans="1:10" ht="14.1" customHeight="1" x14ac:dyDescent="0.25">
      <c r="A180" s="321" t="s">
        <v>703</v>
      </c>
      <c r="B180" s="323">
        <v>0</v>
      </c>
      <c r="C180" s="323">
        <v>0</v>
      </c>
      <c r="D180" s="323">
        <v>0</v>
      </c>
      <c r="E180" s="1769">
        <v>0</v>
      </c>
      <c r="F180" s="1770"/>
      <c r="G180" s="297"/>
      <c r="H180" s="297"/>
      <c r="I180" s="297"/>
      <c r="J180" s="297"/>
    </row>
    <row r="181" spans="1:10" ht="14.1" customHeight="1" x14ac:dyDescent="0.25">
      <c r="A181" s="321" t="s">
        <v>704</v>
      </c>
      <c r="B181" s="323">
        <v>0</v>
      </c>
      <c r="C181" s="323">
        <v>0</v>
      </c>
      <c r="D181" s="323">
        <v>0</v>
      </c>
      <c r="E181" s="1769">
        <v>0</v>
      </c>
      <c r="F181" s="1770"/>
      <c r="G181" s="297"/>
      <c r="H181" s="297"/>
      <c r="I181" s="297"/>
      <c r="J181" s="297"/>
    </row>
    <row r="182" spans="1:10" ht="14.1" customHeight="1" x14ac:dyDescent="0.25">
      <c r="A182" s="321" t="s">
        <v>705</v>
      </c>
      <c r="B182" s="323">
        <v>0</v>
      </c>
      <c r="C182" s="323">
        <v>0</v>
      </c>
      <c r="D182" s="323">
        <v>0</v>
      </c>
      <c r="E182" s="1769">
        <v>0</v>
      </c>
      <c r="F182" s="1770"/>
      <c r="G182" s="297"/>
      <c r="H182" s="297"/>
      <c r="I182" s="297"/>
      <c r="J182" s="297"/>
    </row>
    <row r="183" spans="1:10" ht="14.1" customHeight="1" x14ac:dyDescent="0.25">
      <c r="A183" s="321" t="s">
        <v>706</v>
      </c>
      <c r="B183" s="323">
        <v>0</v>
      </c>
      <c r="C183" s="323">
        <v>0</v>
      </c>
      <c r="D183" s="323">
        <v>0</v>
      </c>
      <c r="E183" s="1769">
        <v>0</v>
      </c>
      <c r="F183" s="1770"/>
      <c r="G183" s="297"/>
      <c r="H183" s="297"/>
      <c r="I183" s="297"/>
      <c r="J183" s="297"/>
    </row>
    <row r="184" spans="1:10" ht="14.1" customHeight="1" x14ac:dyDescent="0.25">
      <c r="A184" s="321" t="s">
        <v>707</v>
      </c>
      <c r="B184" s="323">
        <v>0</v>
      </c>
      <c r="C184" s="323">
        <v>0</v>
      </c>
      <c r="D184" s="323">
        <v>0</v>
      </c>
      <c r="E184" s="1769">
        <v>0</v>
      </c>
      <c r="F184" s="1770"/>
      <c r="G184" s="297"/>
      <c r="H184" s="297"/>
      <c r="I184" s="297"/>
      <c r="J184" s="297"/>
    </row>
    <row r="185" spans="1:10" ht="14.1" customHeight="1" x14ac:dyDescent="0.25">
      <c r="A185" s="321" t="s">
        <v>708</v>
      </c>
      <c r="B185" s="323">
        <v>0</v>
      </c>
      <c r="C185" s="323">
        <v>0</v>
      </c>
      <c r="D185" s="323">
        <v>0</v>
      </c>
      <c r="E185" s="1769">
        <v>0</v>
      </c>
      <c r="F185" s="1770"/>
      <c r="G185" s="297"/>
      <c r="H185" s="297"/>
      <c r="I185" s="297"/>
      <c r="J185" s="297"/>
    </row>
    <row r="186" spans="1:10" ht="14.1" customHeight="1" x14ac:dyDescent="0.25">
      <c r="A186" s="321" t="s">
        <v>709</v>
      </c>
      <c r="B186" s="323">
        <v>0</v>
      </c>
      <c r="C186" s="323">
        <v>0</v>
      </c>
      <c r="D186" s="323">
        <v>0</v>
      </c>
      <c r="E186" s="1769">
        <v>0</v>
      </c>
      <c r="F186" s="1770"/>
      <c r="G186" s="297"/>
      <c r="H186" s="297"/>
      <c r="I186" s="297"/>
      <c r="J186" s="297"/>
    </row>
    <row r="187" spans="1:10" ht="14.1" customHeight="1" x14ac:dyDescent="0.25">
      <c r="A187" s="321" t="s">
        <v>710</v>
      </c>
      <c r="B187" s="323">
        <v>0</v>
      </c>
      <c r="C187" s="323">
        <v>0</v>
      </c>
      <c r="D187" s="323">
        <v>0</v>
      </c>
      <c r="E187" s="1769">
        <v>0</v>
      </c>
      <c r="F187" s="1770"/>
      <c r="G187" s="297"/>
      <c r="H187" s="297"/>
      <c r="I187" s="297"/>
      <c r="J187" s="297"/>
    </row>
    <row r="188" spans="1:10" ht="14.1" customHeight="1" x14ac:dyDescent="0.25">
      <c r="A188" s="321" t="s">
        <v>711</v>
      </c>
      <c r="B188" s="323">
        <v>0</v>
      </c>
      <c r="C188" s="323">
        <v>0</v>
      </c>
      <c r="D188" s="323">
        <v>0</v>
      </c>
      <c r="E188" s="1769">
        <v>0</v>
      </c>
      <c r="F188" s="1770"/>
      <c r="G188" s="297"/>
      <c r="H188" s="297"/>
      <c r="I188" s="297"/>
      <c r="J188" s="297"/>
    </row>
    <row r="189" spans="1:10" ht="14.1" customHeight="1" x14ac:dyDescent="0.25">
      <c r="A189" s="321" t="s">
        <v>712</v>
      </c>
      <c r="B189" s="323">
        <v>0</v>
      </c>
      <c r="C189" s="323">
        <v>0</v>
      </c>
      <c r="D189" s="323">
        <v>0</v>
      </c>
      <c r="E189" s="1769">
        <v>0</v>
      </c>
      <c r="F189" s="1770"/>
      <c r="G189" s="297"/>
      <c r="H189" s="297"/>
      <c r="I189" s="297"/>
      <c r="J189" s="297"/>
    </row>
    <row r="190" spans="1:10" ht="14.1" customHeight="1" x14ac:dyDescent="0.25">
      <c r="A190" s="321" t="s">
        <v>713</v>
      </c>
      <c r="B190" s="323">
        <v>0</v>
      </c>
      <c r="C190" s="323">
        <v>0</v>
      </c>
      <c r="D190" s="323">
        <v>0</v>
      </c>
      <c r="E190" s="1769">
        <v>0</v>
      </c>
      <c r="F190" s="1770"/>
      <c r="G190" s="297"/>
      <c r="H190" s="297"/>
      <c r="I190" s="297"/>
      <c r="J190" s="297"/>
    </row>
    <row r="191" spans="1:10" ht="14.1" customHeight="1" x14ac:dyDescent="0.25">
      <c r="A191" s="321" t="s">
        <v>714</v>
      </c>
      <c r="B191" s="323">
        <v>0</v>
      </c>
      <c r="C191" s="323">
        <v>43810000</v>
      </c>
      <c r="D191" s="323">
        <v>43810000</v>
      </c>
      <c r="E191" s="1769">
        <v>0</v>
      </c>
      <c r="F191" s="1770"/>
      <c r="G191" s="297"/>
      <c r="H191" s="297"/>
      <c r="I191" s="297"/>
      <c r="J191" s="297"/>
    </row>
    <row r="192" spans="1:10" ht="14.1" customHeight="1" x14ac:dyDescent="0.25">
      <c r="A192" s="321" t="s">
        <v>715</v>
      </c>
      <c r="B192" s="323">
        <v>0</v>
      </c>
      <c r="C192" s="323">
        <v>0</v>
      </c>
      <c r="D192" s="323">
        <v>0</v>
      </c>
      <c r="E192" s="1769">
        <v>0</v>
      </c>
      <c r="F192" s="1770"/>
      <c r="G192" s="297"/>
      <c r="H192" s="297"/>
      <c r="I192" s="297"/>
      <c r="J192" s="297"/>
    </row>
    <row r="193" spans="1:10" ht="14.1" customHeight="1" x14ac:dyDescent="0.25">
      <c r="A193" s="321" t="s">
        <v>716</v>
      </c>
      <c r="B193" s="323">
        <v>0</v>
      </c>
      <c r="C193" s="323">
        <v>0</v>
      </c>
      <c r="D193" s="323">
        <v>0</v>
      </c>
      <c r="E193" s="1769">
        <v>0</v>
      </c>
      <c r="F193" s="1770"/>
      <c r="G193" s="297"/>
      <c r="H193" s="297"/>
      <c r="I193" s="297"/>
      <c r="J193" s="297"/>
    </row>
    <row r="194" spans="1:10" ht="14.1" customHeight="1" x14ac:dyDescent="0.25">
      <c r="A194" s="321" t="s">
        <v>717</v>
      </c>
      <c r="B194" s="323">
        <v>0</v>
      </c>
      <c r="C194" s="323">
        <v>0</v>
      </c>
      <c r="D194" s="323">
        <v>0</v>
      </c>
      <c r="E194" s="1769">
        <v>0</v>
      </c>
      <c r="F194" s="1770"/>
      <c r="G194" s="297"/>
      <c r="H194" s="297"/>
      <c r="I194" s="297"/>
      <c r="J194" s="297"/>
    </row>
    <row r="195" spans="1:10" ht="14.1" customHeight="1" x14ac:dyDescent="0.25">
      <c r="A195" s="321" t="s">
        <v>718</v>
      </c>
      <c r="B195" s="323">
        <v>0</v>
      </c>
      <c r="C195" s="323">
        <v>0</v>
      </c>
      <c r="D195" s="323">
        <v>0</v>
      </c>
      <c r="E195" s="1769">
        <v>0</v>
      </c>
      <c r="F195" s="1770"/>
      <c r="G195" s="297"/>
      <c r="H195" s="297"/>
      <c r="I195" s="297"/>
      <c r="J195" s="297"/>
    </row>
    <row r="196" spans="1:10" ht="14.1" customHeight="1" x14ac:dyDescent="0.25">
      <c r="A196" s="321" t="s">
        <v>719</v>
      </c>
      <c r="B196" s="323">
        <v>0</v>
      </c>
      <c r="C196" s="323">
        <v>0</v>
      </c>
      <c r="D196" s="323">
        <v>0</v>
      </c>
      <c r="E196" s="1769">
        <v>0</v>
      </c>
      <c r="F196" s="1770"/>
      <c r="G196" s="297"/>
      <c r="H196" s="297"/>
      <c r="I196" s="297"/>
      <c r="J196" s="297"/>
    </row>
    <row r="197" spans="1:10" ht="14.1" customHeight="1" x14ac:dyDescent="0.25">
      <c r="A197" s="321" t="s">
        <v>720</v>
      </c>
      <c r="B197" s="323">
        <v>0</v>
      </c>
      <c r="C197" s="323">
        <v>0</v>
      </c>
      <c r="D197" s="323">
        <v>0</v>
      </c>
      <c r="E197" s="1769">
        <v>0</v>
      </c>
      <c r="F197" s="1770"/>
      <c r="G197" s="297"/>
      <c r="H197" s="297"/>
      <c r="I197" s="297"/>
      <c r="J197" s="297"/>
    </row>
    <row r="198" spans="1:10" ht="14.1" customHeight="1" x14ac:dyDescent="0.25">
      <c r="A198" s="321" t="s">
        <v>721</v>
      </c>
      <c r="B198" s="323">
        <v>0</v>
      </c>
      <c r="C198" s="323">
        <v>0</v>
      </c>
      <c r="D198" s="323">
        <v>0</v>
      </c>
      <c r="E198" s="1769">
        <v>0</v>
      </c>
      <c r="F198" s="1770"/>
      <c r="G198" s="297"/>
      <c r="H198" s="297"/>
      <c r="I198" s="297"/>
      <c r="J198" s="297"/>
    </row>
    <row r="199" spans="1:10" ht="14.1" customHeight="1" x14ac:dyDescent="0.25">
      <c r="A199" s="321" t="s">
        <v>722</v>
      </c>
      <c r="B199" s="323">
        <v>0</v>
      </c>
      <c r="C199" s="323">
        <v>0</v>
      </c>
      <c r="D199" s="323">
        <v>0</v>
      </c>
      <c r="E199" s="1769">
        <v>0</v>
      </c>
      <c r="F199" s="1770"/>
      <c r="G199" s="297"/>
      <c r="H199" s="297"/>
      <c r="I199" s="297"/>
      <c r="J199" s="297"/>
    </row>
    <row r="200" spans="1:10" ht="14.1" customHeight="1" x14ac:dyDescent="0.25">
      <c r="A200" s="321" t="s">
        <v>723</v>
      </c>
      <c r="B200" s="323">
        <v>0</v>
      </c>
      <c r="C200" s="323">
        <v>0</v>
      </c>
      <c r="D200" s="323">
        <v>0</v>
      </c>
      <c r="E200" s="1769">
        <v>0</v>
      </c>
      <c r="F200" s="1770"/>
      <c r="G200" s="297"/>
      <c r="H200" s="297"/>
      <c r="I200" s="297"/>
      <c r="J200" s="297"/>
    </row>
    <row r="201" spans="1:10" ht="14.1" customHeight="1" x14ac:dyDescent="0.25">
      <c r="A201" s="321" t="s">
        <v>724</v>
      </c>
      <c r="B201" s="323">
        <v>0</v>
      </c>
      <c r="C201" s="323">
        <v>0</v>
      </c>
      <c r="D201" s="323">
        <v>0</v>
      </c>
      <c r="E201" s="1769">
        <v>0</v>
      </c>
      <c r="F201" s="1770"/>
      <c r="G201" s="297"/>
      <c r="H201" s="297"/>
      <c r="I201" s="297"/>
      <c r="J201" s="297"/>
    </row>
    <row r="202" spans="1:10" ht="14.1" customHeight="1" x14ac:dyDescent="0.25">
      <c r="A202" s="321" t="s">
        <v>725</v>
      </c>
      <c r="B202" s="323">
        <v>0</v>
      </c>
      <c r="C202" s="323">
        <v>0</v>
      </c>
      <c r="D202" s="323">
        <v>0</v>
      </c>
      <c r="E202" s="1769">
        <v>0</v>
      </c>
      <c r="F202" s="1770"/>
      <c r="G202" s="297"/>
      <c r="H202" s="297"/>
      <c r="I202" s="297"/>
      <c r="J202" s="297"/>
    </row>
    <row r="203" spans="1:10" ht="14.1" customHeight="1" x14ac:dyDescent="0.25">
      <c r="A203" s="321" t="s">
        <v>726</v>
      </c>
      <c r="B203" s="323">
        <v>0</v>
      </c>
      <c r="C203" s="323">
        <v>0</v>
      </c>
      <c r="D203" s="323">
        <v>0</v>
      </c>
      <c r="E203" s="1769">
        <v>0</v>
      </c>
      <c r="F203" s="1770"/>
      <c r="G203" s="297"/>
      <c r="H203" s="297"/>
      <c r="I203" s="297"/>
      <c r="J203" s="297"/>
    </row>
    <row r="204" spans="1:10" ht="14.1" customHeight="1" x14ac:dyDescent="0.25">
      <c r="A204" s="321" t="s">
        <v>727</v>
      </c>
      <c r="B204" s="323">
        <v>0</v>
      </c>
      <c r="C204" s="323">
        <v>0</v>
      </c>
      <c r="D204" s="323">
        <v>0</v>
      </c>
      <c r="E204" s="1769">
        <v>0</v>
      </c>
      <c r="F204" s="1770"/>
      <c r="G204" s="297"/>
      <c r="H204" s="297"/>
      <c r="I204" s="297"/>
      <c r="J204" s="297"/>
    </row>
    <row r="205" spans="1:10" ht="14.1" customHeight="1" x14ac:dyDescent="0.25">
      <c r="A205" s="325" t="s">
        <v>192</v>
      </c>
      <c r="B205" s="323">
        <v>0</v>
      </c>
      <c r="C205" s="323">
        <v>43810000</v>
      </c>
      <c r="D205" s="323">
        <v>43810000</v>
      </c>
      <c r="E205" s="1769">
        <v>0</v>
      </c>
      <c r="F205" s="1770"/>
      <c r="G205" s="297"/>
      <c r="H205" s="297"/>
      <c r="I205" s="297"/>
      <c r="J205" s="297"/>
    </row>
    <row r="206" spans="1:10" ht="14.1" customHeight="1" x14ac:dyDescent="0.25">
      <c r="A206" s="301" t="s">
        <v>1032</v>
      </c>
      <c r="B206" s="1785" t="s">
        <v>960</v>
      </c>
      <c r="C206" s="1786"/>
      <c r="D206" s="1786"/>
      <c r="E206" s="1786"/>
      <c r="F206" s="1786"/>
      <c r="G206" s="297"/>
      <c r="H206" s="297"/>
      <c r="I206" s="297"/>
      <c r="J206" s="297"/>
    </row>
    <row r="207" spans="1:10" ht="14.1" customHeight="1" x14ac:dyDescent="0.25">
      <c r="A207" s="302" t="s">
        <v>688</v>
      </c>
      <c r="B207" s="1781" t="s">
        <v>1033</v>
      </c>
      <c r="C207" s="1782"/>
      <c r="D207" s="1782"/>
      <c r="E207" s="1782"/>
      <c r="F207" s="1782"/>
      <c r="G207" s="297"/>
      <c r="H207" s="297"/>
      <c r="I207" s="297"/>
      <c r="J207" s="297"/>
    </row>
    <row r="208" spans="1:10" ht="14.1" customHeight="1" x14ac:dyDescent="0.25">
      <c r="A208" s="303" t="s">
        <v>689</v>
      </c>
      <c r="B208" s="1783" t="s">
        <v>1034</v>
      </c>
      <c r="C208" s="1784"/>
      <c r="D208" s="1784"/>
      <c r="E208" s="1784"/>
      <c r="F208" s="1784"/>
      <c r="G208" s="297"/>
      <c r="H208" s="297"/>
      <c r="I208" s="297"/>
      <c r="J208" s="297"/>
    </row>
    <row r="209" spans="1:10" ht="14.1" customHeight="1" x14ac:dyDescent="0.25">
      <c r="A209" s="303" t="s">
        <v>15</v>
      </c>
      <c r="B209" s="1783" t="s">
        <v>122</v>
      </c>
      <c r="C209" s="1784"/>
      <c r="D209" s="1784"/>
      <c r="E209" s="1784"/>
      <c r="F209" s="1784"/>
      <c r="G209" s="297"/>
      <c r="H209" s="297"/>
      <c r="I209" s="297"/>
      <c r="J209" s="297"/>
    </row>
    <row r="210" spans="1:10" ht="15" customHeight="1" x14ac:dyDescent="0.25">
      <c r="A210" s="304"/>
      <c r="B210" s="306">
        <v>2020</v>
      </c>
      <c r="C210" s="306">
        <v>2021</v>
      </c>
      <c r="D210" s="306">
        <v>2022</v>
      </c>
      <c r="E210" s="1776">
        <v>2023</v>
      </c>
      <c r="F210" s="1777"/>
      <c r="G210" s="297"/>
      <c r="H210" s="297"/>
      <c r="I210" s="297"/>
      <c r="J210" s="297"/>
    </row>
    <row r="211" spans="1:10" ht="15" customHeight="1" x14ac:dyDescent="0.25">
      <c r="A211" s="307"/>
      <c r="B211" s="309" t="s">
        <v>7</v>
      </c>
      <c r="C211" s="309" t="s">
        <v>8</v>
      </c>
      <c r="D211" s="309" t="s">
        <v>8</v>
      </c>
      <c r="E211" s="1778" t="s">
        <v>8</v>
      </c>
      <c r="F211" s="1779"/>
      <c r="G211" s="297"/>
      <c r="H211" s="297"/>
      <c r="I211" s="297"/>
      <c r="J211" s="297"/>
    </row>
    <row r="212" spans="1:10" ht="14.1" customHeight="1" x14ac:dyDescent="0.25">
      <c r="A212" s="310" t="s">
        <v>16</v>
      </c>
      <c r="B212" s="312">
        <v>0</v>
      </c>
      <c r="C212" s="312">
        <v>5</v>
      </c>
      <c r="D212" s="312">
        <v>0</v>
      </c>
      <c r="E212" s="1763">
        <v>0</v>
      </c>
      <c r="F212" s="1764"/>
      <c r="G212" s="297"/>
      <c r="H212" s="297"/>
      <c r="I212" s="297"/>
      <c r="J212" s="297"/>
    </row>
    <row r="213" spans="1:10" ht="14.1" customHeight="1" x14ac:dyDescent="0.25">
      <c r="A213" s="310" t="s">
        <v>17</v>
      </c>
      <c r="B213" s="312">
        <v>0</v>
      </c>
      <c r="C213" s="312">
        <v>6200000</v>
      </c>
      <c r="D213" s="312">
        <v>0</v>
      </c>
      <c r="E213" s="1763">
        <v>0</v>
      </c>
      <c r="F213" s="1764"/>
      <c r="G213" s="297"/>
      <c r="H213" s="297"/>
      <c r="I213" s="297"/>
      <c r="J213" s="297"/>
    </row>
    <row r="214" spans="1:10" ht="14.1" customHeight="1" x14ac:dyDescent="0.25">
      <c r="A214" s="310" t="s">
        <v>18</v>
      </c>
      <c r="B214" s="312">
        <v>0</v>
      </c>
      <c r="C214" s="314">
        <v>1240000</v>
      </c>
      <c r="D214" s="314">
        <v>0</v>
      </c>
      <c r="E214" s="1780">
        <v>0</v>
      </c>
      <c r="F214" s="1764"/>
      <c r="G214" s="297"/>
      <c r="H214" s="297"/>
      <c r="I214" s="297"/>
      <c r="J214" s="297"/>
    </row>
    <row r="215" spans="1:10" ht="14.1" customHeight="1" x14ac:dyDescent="0.25">
      <c r="A215" s="310" t="s">
        <v>696</v>
      </c>
      <c r="B215" s="312"/>
      <c r="C215" s="314"/>
      <c r="D215" s="316">
        <v>-1</v>
      </c>
      <c r="E215" s="1780"/>
      <c r="F215" s="1764"/>
      <c r="G215" s="297"/>
      <c r="H215" s="297"/>
      <c r="I215" s="297"/>
      <c r="J215" s="297"/>
    </row>
    <row r="216" spans="1:10" ht="14.1" customHeight="1" x14ac:dyDescent="0.25">
      <c r="A216" s="310" t="s">
        <v>697</v>
      </c>
      <c r="B216" s="312"/>
      <c r="C216" s="314"/>
      <c r="D216" s="316">
        <v>-1</v>
      </c>
      <c r="E216" s="1780"/>
      <c r="F216" s="1764"/>
      <c r="G216" s="297"/>
      <c r="H216" s="297"/>
      <c r="I216" s="297"/>
      <c r="J216" s="297"/>
    </row>
    <row r="217" spans="1:10" ht="14.1" customHeight="1" x14ac:dyDescent="0.25">
      <c r="A217" s="310" t="s">
        <v>22</v>
      </c>
      <c r="B217" s="312"/>
      <c r="C217" s="314"/>
      <c r="D217" s="316">
        <v>-1</v>
      </c>
      <c r="E217" s="1780"/>
      <c r="F217" s="1764"/>
      <c r="G217" s="297"/>
      <c r="H217" s="297"/>
      <c r="I217" s="297"/>
      <c r="J217" s="297"/>
    </row>
    <row r="218" spans="1:10" ht="14.1" customHeight="1" x14ac:dyDescent="0.25">
      <c r="A218" s="1774" t="s">
        <v>690</v>
      </c>
      <c r="B218" s="1775"/>
      <c r="C218" s="1775"/>
      <c r="D218" s="1775"/>
      <c r="E218" s="1775"/>
      <c r="F218" s="1775"/>
      <c r="G218" s="297"/>
      <c r="H218" s="297"/>
      <c r="I218" s="297"/>
      <c r="J218" s="297"/>
    </row>
    <row r="219" spans="1:10" ht="14.1" customHeight="1" x14ac:dyDescent="0.25">
      <c r="A219" s="304"/>
      <c r="B219" s="306">
        <v>2020</v>
      </c>
      <c r="C219" s="317">
        <v>2021</v>
      </c>
      <c r="D219" s="306">
        <v>2022</v>
      </c>
      <c r="E219" s="1776">
        <v>2023</v>
      </c>
      <c r="F219" s="1777"/>
      <c r="G219" s="297"/>
      <c r="H219" s="297"/>
      <c r="I219" s="297"/>
      <c r="J219" s="297"/>
    </row>
    <row r="220" spans="1:10" ht="14.1" customHeight="1" x14ac:dyDescent="0.25">
      <c r="A220" s="318"/>
      <c r="B220" s="309" t="s">
        <v>7</v>
      </c>
      <c r="C220" s="309" t="s">
        <v>8</v>
      </c>
      <c r="D220" s="309" t="s">
        <v>8</v>
      </c>
      <c r="E220" s="1778" t="s">
        <v>8</v>
      </c>
      <c r="F220" s="1779"/>
      <c r="G220" s="297"/>
      <c r="H220" s="297"/>
      <c r="I220" s="297"/>
      <c r="J220" s="297"/>
    </row>
    <row r="221" spans="1:10" ht="15.95" customHeight="1" x14ac:dyDescent="0.25">
      <c r="A221" s="307"/>
      <c r="B221" s="319"/>
      <c r="C221" s="319"/>
      <c r="D221" s="319"/>
      <c r="E221" s="319"/>
      <c r="F221" s="319"/>
      <c r="G221" s="320" t="s">
        <v>687</v>
      </c>
      <c r="H221" s="297"/>
      <c r="I221" s="297"/>
      <c r="J221" s="297"/>
    </row>
    <row r="222" spans="1:10" ht="14.1" customHeight="1" x14ac:dyDescent="0.25">
      <c r="A222" s="321" t="s">
        <v>698</v>
      </c>
      <c r="B222" s="323">
        <v>0</v>
      </c>
      <c r="C222" s="323">
        <v>0</v>
      </c>
      <c r="D222" s="323">
        <v>0</v>
      </c>
      <c r="E222" s="1769">
        <v>0</v>
      </c>
      <c r="F222" s="1770"/>
      <c r="G222" s="324"/>
      <c r="H222" s="297"/>
      <c r="I222" s="297"/>
      <c r="J222" s="297"/>
    </row>
    <row r="223" spans="1:10" ht="14.1" customHeight="1" x14ac:dyDescent="0.25">
      <c r="A223" s="321" t="s">
        <v>699</v>
      </c>
      <c r="B223" s="323">
        <v>0</v>
      </c>
      <c r="C223" s="323">
        <v>0</v>
      </c>
      <c r="D223" s="323">
        <v>0</v>
      </c>
      <c r="E223" s="1769">
        <v>0</v>
      </c>
      <c r="F223" s="1770"/>
      <c r="G223" s="297"/>
      <c r="H223" s="297"/>
      <c r="I223" s="297"/>
      <c r="J223" s="297"/>
    </row>
    <row r="224" spans="1:10" ht="14.1" customHeight="1" x14ac:dyDescent="0.25">
      <c r="A224" s="321" t="s">
        <v>700</v>
      </c>
      <c r="B224" s="323">
        <v>0</v>
      </c>
      <c r="C224" s="323">
        <v>0</v>
      </c>
      <c r="D224" s="323">
        <v>0</v>
      </c>
      <c r="E224" s="1769">
        <v>0</v>
      </c>
      <c r="F224" s="1770"/>
      <c r="G224" s="297"/>
      <c r="H224" s="297"/>
      <c r="I224" s="297"/>
      <c r="J224" s="297"/>
    </row>
    <row r="225" spans="1:10" ht="14.1" customHeight="1" x14ac:dyDescent="0.25">
      <c r="A225" s="321" t="s">
        <v>701</v>
      </c>
      <c r="B225" s="323">
        <v>0</v>
      </c>
      <c r="C225" s="323">
        <v>0</v>
      </c>
      <c r="D225" s="323">
        <v>0</v>
      </c>
      <c r="E225" s="1769">
        <v>0</v>
      </c>
      <c r="F225" s="1770"/>
      <c r="G225" s="297"/>
      <c r="H225" s="297"/>
      <c r="I225" s="297"/>
      <c r="J225" s="297"/>
    </row>
    <row r="226" spans="1:10" ht="14.1" customHeight="1" x14ac:dyDescent="0.25">
      <c r="A226" s="321" t="s">
        <v>702</v>
      </c>
      <c r="B226" s="323">
        <v>0</v>
      </c>
      <c r="C226" s="323">
        <v>0</v>
      </c>
      <c r="D226" s="323">
        <v>0</v>
      </c>
      <c r="E226" s="1769">
        <v>0</v>
      </c>
      <c r="F226" s="1770"/>
      <c r="G226" s="297"/>
      <c r="H226" s="297"/>
      <c r="I226" s="297"/>
      <c r="J226" s="297"/>
    </row>
    <row r="227" spans="1:10" ht="14.1" customHeight="1" x14ac:dyDescent="0.25">
      <c r="A227" s="321" t="s">
        <v>703</v>
      </c>
      <c r="B227" s="323">
        <v>0</v>
      </c>
      <c r="C227" s="323">
        <v>0</v>
      </c>
      <c r="D227" s="323">
        <v>0</v>
      </c>
      <c r="E227" s="1769">
        <v>0</v>
      </c>
      <c r="F227" s="1770"/>
      <c r="G227" s="297"/>
      <c r="H227" s="297"/>
      <c r="I227" s="297"/>
      <c r="J227" s="297"/>
    </row>
    <row r="228" spans="1:10" ht="14.1" customHeight="1" x14ac:dyDescent="0.25">
      <c r="A228" s="321" t="s">
        <v>704</v>
      </c>
      <c r="B228" s="323">
        <v>0</v>
      </c>
      <c r="C228" s="323">
        <v>0</v>
      </c>
      <c r="D228" s="323">
        <v>0</v>
      </c>
      <c r="E228" s="1769">
        <v>0</v>
      </c>
      <c r="F228" s="1770"/>
      <c r="G228" s="297"/>
      <c r="H228" s="297"/>
      <c r="I228" s="297"/>
      <c r="J228" s="297"/>
    </row>
    <row r="229" spans="1:10" ht="14.1" customHeight="1" x14ac:dyDescent="0.25">
      <c r="A229" s="321" t="s">
        <v>705</v>
      </c>
      <c r="B229" s="323">
        <v>0</v>
      </c>
      <c r="C229" s="323">
        <v>0</v>
      </c>
      <c r="D229" s="323">
        <v>0</v>
      </c>
      <c r="E229" s="1769">
        <v>0</v>
      </c>
      <c r="F229" s="1770"/>
      <c r="G229" s="297"/>
      <c r="H229" s="297"/>
      <c r="I229" s="297"/>
      <c r="J229" s="297"/>
    </row>
    <row r="230" spans="1:10" ht="14.1" customHeight="1" x14ac:dyDescent="0.25">
      <c r="A230" s="321" t="s">
        <v>706</v>
      </c>
      <c r="B230" s="323">
        <v>0</v>
      </c>
      <c r="C230" s="323">
        <v>0</v>
      </c>
      <c r="D230" s="323">
        <v>0</v>
      </c>
      <c r="E230" s="1769">
        <v>0</v>
      </c>
      <c r="F230" s="1770"/>
      <c r="G230" s="297"/>
      <c r="H230" s="297"/>
      <c r="I230" s="297"/>
      <c r="J230" s="297"/>
    </row>
    <row r="231" spans="1:10" ht="14.1" customHeight="1" x14ac:dyDescent="0.25">
      <c r="A231" s="321" t="s">
        <v>707</v>
      </c>
      <c r="B231" s="323">
        <v>0</v>
      </c>
      <c r="C231" s="323">
        <v>0</v>
      </c>
      <c r="D231" s="323">
        <v>0</v>
      </c>
      <c r="E231" s="1769">
        <v>0</v>
      </c>
      <c r="F231" s="1770"/>
      <c r="G231" s="297"/>
      <c r="H231" s="297"/>
      <c r="I231" s="297"/>
      <c r="J231" s="297"/>
    </row>
    <row r="232" spans="1:10" ht="14.1" customHeight="1" x14ac:dyDescent="0.25">
      <c r="A232" s="321" t="s">
        <v>708</v>
      </c>
      <c r="B232" s="323">
        <v>0</v>
      </c>
      <c r="C232" s="323">
        <v>0</v>
      </c>
      <c r="D232" s="323">
        <v>0</v>
      </c>
      <c r="E232" s="1769">
        <v>0</v>
      </c>
      <c r="F232" s="1770"/>
      <c r="G232" s="297"/>
      <c r="H232" s="297"/>
      <c r="I232" s="297"/>
      <c r="J232" s="297"/>
    </row>
    <row r="233" spans="1:10" ht="14.1" customHeight="1" x14ac:dyDescent="0.25">
      <c r="A233" s="321" t="s">
        <v>709</v>
      </c>
      <c r="B233" s="323">
        <v>0</v>
      </c>
      <c r="C233" s="323">
        <v>0</v>
      </c>
      <c r="D233" s="323">
        <v>0</v>
      </c>
      <c r="E233" s="1769">
        <v>0</v>
      </c>
      <c r="F233" s="1770"/>
      <c r="G233" s="297"/>
      <c r="H233" s="297"/>
      <c r="I233" s="297"/>
      <c r="J233" s="297"/>
    </row>
    <row r="234" spans="1:10" ht="14.1" customHeight="1" x14ac:dyDescent="0.25">
      <c r="A234" s="321" t="s">
        <v>710</v>
      </c>
      <c r="B234" s="323">
        <v>0</v>
      </c>
      <c r="C234" s="323">
        <v>0</v>
      </c>
      <c r="D234" s="323">
        <v>0</v>
      </c>
      <c r="E234" s="1769">
        <v>0</v>
      </c>
      <c r="F234" s="1770"/>
      <c r="G234" s="297"/>
      <c r="H234" s="297"/>
      <c r="I234" s="297"/>
      <c r="J234" s="297"/>
    </row>
    <row r="235" spans="1:10" ht="14.1" customHeight="1" x14ac:dyDescent="0.25">
      <c r="A235" s="321" t="s">
        <v>711</v>
      </c>
      <c r="B235" s="323">
        <v>0</v>
      </c>
      <c r="C235" s="323">
        <v>0</v>
      </c>
      <c r="D235" s="323">
        <v>0</v>
      </c>
      <c r="E235" s="1769">
        <v>0</v>
      </c>
      <c r="F235" s="1770"/>
      <c r="G235" s="297"/>
      <c r="H235" s="297"/>
      <c r="I235" s="297"/>
      <c r="J235" s="297"/>
    </row>
    <row r="236" spans="1:10" ht="14.1" customHeight="1" x14ac:dyDescent="0.25">
      <c r="A236" s="321" t="s">
        <v>712</v>
      </c>
      <c r="B236" s="323">
        <v>0</v>
      </c>
      <c r="C236" s="323">
        <v>0</v>
      </c>
      <c r="D236" s="323">
        <v>0</v>
      </c>
      <c r="E236" s="1769">
        <v>0</v>
      </c>
      <c r="F236" s="1770"/>
      <c r="G236" s="297"/>
      <c r="H236" s="297"/>
      <c r="I236" s="297"/>
      <c r="J236" s="297"/>
    </row>
    <row r="237" spans="1:10" ht="14.1" customHeight="1" x14ac:dyDescent="0.25">
      <c r="A237" s="321" t="s">
        <v>713</v>
      </c>
      <c r="B237" s="323">
        <v>0</v>
      </c>
      <c r="C237" s="323">
        <v>0</v>
      </c>
      <c r="D237" s="323">
        <v>0</v>
      </c>
      <c r="E237" s="1769">
        <v>0</v>
      </c>
      <c r="F237" s="1770"/>
      <c r="G237" s="297"/>
      <c r="H237" s="297"/>
      <c r="I237" s="297"/>
      <c r="J237" s="297"/>
    </row>
    <row r="238" spans="1:10" ht="14.1" customHeight="1" x14ac:dyDescent="0.25">
      <c r="A238" s="321" t="s">
        <v>714</v>
      </c>
      <c r="B238" s="323">
        <v>0</v>
      </c>
      <c r="C238" s="323">
        <v>6200000</v>
      </c>
      <c r="D238" s="323">
        <v>0</v>
      </c>
      <c r="E238" s="1769">
        <v>0</v>
      </c>
      <c r="F238" s="1770"/>
      <c r="G238" s="297"/>
      <c r="H238" s="297"/>
      <c r="I238" s="297"/>
      <c r="J238" s="297"/>
    </row>
    <row r="239" spans="1:10" ht="14.1" customHeight="1" x14ac:dyDescent="0.25">
      <c r="A239" s="321" t="s">
        <v>715</v>
      </c>
      <c r="B239" s="323">
        <v>0</v>
      </c>
      <c r="C239" s="323">
        <v>0</v>
      </c>
      <c r="D239" s="323">
        <v>0</v>
      </c>
      <c r="E239" s="1769">
        <v>0</v>
      </c>
      <c r="F239" s="1770"/>
      <c r="G239" s="297"/>
      <c r="H239" s="297"/>
      <c r="I239" s="297"/>
      <c r="J239" s="297"/>
    </row>
    <row r="240" spans="1:10" ht="14.1" customHeight="1" x14ac:dyDescent="0.25">
      <c r="A240" s="321" t="s">
        <v>716</v>
      </c>
      <c r="B240" s="323">
        <v>0</v>
      </c>
      <c r="C240" s="323">
        <v>0</v>
      </c>
      <c r="D240" s="323">
        <v>0</v>
      </c>
      <c r="E240" s="1769">
        <v>0</v>
      </c>
      <c r="F240" s="1770"/>
      <c r="G240" s="297"/>
      <c r="H240" s="297"/>
      <c r="I240" s="297"/>
      <c r="J240" s="297"/>
    </row>
    <row r="241" spans="1:10" ht="14.1" customHeight="1" x14ac:dyDescent="0.25">
      <c r="A241" s="321" t="s">
        <v>717</v>
      </c>
      <c r="B241" s="323">
        <v>0</v>
      </c>
      <c r="C241" s="323">
        <v>0</v>
      </c>
      <c r="D241" s="323">
        <v>0</v>
      </c>
      <c r="E241" s="1769">
        <v>0</v>
      </c>
      <c r="F241" s="1770"/>
      <c r="G241" s="297"/>
      <c r="H241" s="297"/>
      <c r="I241" s="297"/>
      <c r="J241" s="297"/>
    </row>
    <row r="242" spans="1:10" ht="14.1" customHeight="1" x14ac:dyDescent="0.25">
      <c r="A242" s="321" t="s">
        <v>718</v>
      </c>
      <c r="B242" s="323">
        <v>0</v>
      </c>
      <c r="C242" s="323">
        <v>0</v>
      </c>
      <c r="D242" s="323">
        <v>0</v>
      </c>
      <c r="E242" s="1769">
        <v>0</v>
      </c>
      <c r="F242" s="1770"/>
      <c r="G242" s="297"/>
      <c r="H242" s="297"/>
      <c r="I242" s="297"/>
      <c r="J242" s="297"/>
    </row>
    <row r="243" spans="1:10" ht="14.1" customHeight="1" x14ac:dyDescent="0.25">
      <c r="A243" s="321" t="s">
        <v>719</v>
      </c>
      <c r="B243" s="323">
        <v>0</v>
      </c>
      <c r="C243" s="323">
        <v>0</v>
      </c>
      <c r="D243" s="323">
        <v>0</v>
      </c>
      <c r="E243" s="1769">
        <v>0</v>
      </c>
      <c r="F243" s="1770"/>
      <c r="G243" s="297"/>
      <c r="H243" s="297"/>
      <c r="I243" s="297"/>
      <c r="J243" s="297"/>
    </row>
    <row r="244" spans="1:10" ht="14.1" customHeight="1" x14ac:dyDescent="0.25">
      <c r="A244" s="321" t="s">
        <v>720</v>
      </c>
      <c r="B244" s="323">
        <v>0</v>
      </c>
      <c r="C244" s="323">
        <v>0</v>
      </c>
      <c r="D244" s="323">
        <v>0</v>
      </c>
      <c r="E244" s="1769">
        <v>0</v>
      </c>
      <c r="F244" s="1770"/>
      <c r="G244" s="297"/>
      <c r="H244" s="297"/>
      <c r="I244" s="297"/>
      <c r="J244" s="297"/>
    </row>
    <row r="245" spans="1:10" ht="14.1" customHeight="1" x14ac:dyDescent="0.25">
      <c r="A245" s="321" t="s">
        <v>721</v>
      </c>
      <c r="B245" s="323">
        <v>0</v>
      </c>
      <c r="C245" s="323">
        <v>0</v>
      </c>
      <c r="D245" s="323">
        <v>0</v>
      </c>
      <c r="E245" s="1769">
        <v>0</v>
      </c>
      <c r="F245" s="1770"/>
      <c r="G245" s="297"/>
      <c r="H245" s="297"/>
      <c r="I245" s="297"/>
      <c r="J245" s="297"/>
    </row>
    <row r="246" spans="1:10" ht="14.1" customHeight="1" x14ac:dyDescent="0.25">
      <c r="A246" s="321" t="s">
        <v>722</v>
      </c>
      <c r="B246" s="323">
        <v>0</v>
      </c>
      <c r="C246" s="323">
        <v>0</v>
      </c>
      <c r="D246" s="323">
        <v>0</v>
      </c>
      <c r="E246" s="1769">
        <v>0</v>
      </c>
      <c r="F246" s="1770"/>
      <c r="G246" s="297"/>
      <c r="H246" s="297"/>
      <c r="I246" s="297"/>
      <c r="J246" s="297"/>
    </row>
    <row r="247" spans="1:10" ht="14.1" customHeight="1" x14ac:dyDescent="0.25">
      <c r="A247" s="321" t="s">
        <v>723</v>
      </c>
      <c r="B247" s="323">
        <v>0</v>
      </c>
      <c r="C247" s="323">
        <v>0</v>
      </c>
      <c r="D247" s="323">
        <v>0</v>
      </c>
      <c r="E247" s="1769">
        <v>0</v>
      </c>
      <c r="F247" s="1770"/>
      <c r="G247" s="297"/>
      <c r="H247" s="297"/>
      <c r="I247" s="297"/>
      <c r="J247" s="297"/>
    </row>
    <row r="248" spans="1:10" ht="14.1" customHeight="1" x14ac:dyDescent="0.25">
      <c r="A248" s="321" t="s">
        <v>724</v>
      </c>
      <c r="B248" s="323">
        <v>0</v>
      </c>
      <c r="C248" s="323">
        <v>0</v>
      </c>
      <c r="D248" s="323">
        <v>0</v>
      </c>
      <c r="E248" s="1769">
        <v>0</v>
      </c>
      <c r="F248" s="1770"/>
      <c r="G248" s="297"/>
      <c r="H248" s="297"/>
      <c r="I248" s="297"/>
      <c r="J248" s="297"/>
    </row>
    <row r="249" spans="1:10" ht="14.1" customHeight="1" x14ac:dyDescent="0.25">
      <c r="A249" s="321" t="s">
        <v>725</v>
      </c>
      <c r="B249" s="323">
        <v>0</v>
      </c>
      <c r="C249" s="323">
        <v>0</v>
      </c>
      <c r="D249" s="323">
        <v>0</v>
      </c>
      <c r="E249" s="1769">
        <v>0</v>
      </c>
      <c r="F249" s="1770"/>
      <c r="G249" s="297"/>
      <c r="H249" s="297"/>
      <c r="I249" s="297"/>
      <c r="J249" s="297"/>
    </row>
    <row r="250" spans="1:10" ht="14.1" customHeight="1" x14ac:dyDescent="0.25">
      <c r="A250" s="321" t="s">
        <v>726</v>
      </c>
      <c r="B250" s="323">
        <v>0</v>
      </c>
      <c r="C250" s="323">
        <v>0</v>
      </c>
      <c r="D250" s="323">
        <v>0</v>
      </c>
      <c r="E250" s="1769">
        <v>0</v>
      </c>
      <c r="F250" s="1770"/>
      <c r="G250" s="297"/>
      <c r="H250" s="297"/>
      <c r="I250" s="297"/>
      <c r="J250" s="297"/>
    </row>
    <row r="251" spans="1:10" ht="14.1" customHeight="1" x14ac:dyDescent="0.25">
      <c r="A251" s="321" t="s">
        <v>727</v>
      </c>
      <c r="B251" s="323">
        <v>0</v>
      </c>
      <c r="C251" s="323">
        <v>0</v>
      </c>
      <c r="D251" s="323">
        <v>0</v>
      </c>
      <c r="E251" s="1769">
        <v>0</v>
      </c>
      <c r="F251" s="1770"/>
      <c r="G251" s="297"/>
      <c r="H251" s="297"/>
      <c r="I251" s="297"/>
      <c r="J251" s="297"/>
    </row>
    <row r="252" spans="1:10" ht="14.1" customHeight="1" x14ac:dyDescent="0.25">
      <c r="A252" s="325" t="s">
        <v>192</v>
      </c>
      <c r="B252" s="323">
        <v>0</v>
      </c>
      <c r="C252" s="323">
        <v>6200000</v>
      </c>
      <c r="D252" s="323">
        <v>0</v>
      </c>
      <c r="E252" s="1769">
        <v>0</v>
      </c>
      <c r="F252" s="1770"/>
      <c r="G252" s="297"/>
      <c r="H252" s="297"/>
      <c r="I252" s="297"/>
      <c r="J252" s="297"/>
    </row>
    <row r="253" spans="1:10" ht="14.1" customHeight="1" x14ac:dyDescent="0.25">
      <c r="A253" s="301" t="s">
        <v>1035</v>
      </c>
      <c r="B253" s="1785" t="s">
        <v>1036</v>
      </c>
      <c r="C253" s="1786"/>
      <c r="D253" s="1786"/>
      <c r="E253" s="1786"/>
      <c r="F253" s="1786"/>
      <c r="G253" s="297"/>
      <c r="H253" s="297"/>
      <c r="I253" s="297"/>
      <c r="J253" s="297"/>
    </row>
    <row r="254" spans="1:10" ht="14.1" customHeight="1" x14ac:dyDescent="0.25">
      <c r="A254" s="302" t="s">
        <v>688</v>
      </c>
      <c r="B254" s="1781" t="s">
        <v>1037</v>
      </c>
      <c r="C254" s="1782"/>
      <c r="D254" s="1782"/>
      <c r="E254" s="1782"/>
      <c r="F254" s="1782"/>
      <c r="G254" s="297"/>
      <c r="H254" s="297"/>
      <c r="I254" s="297"/>
      <c r="J254" s="297"/>
    </row>
    <row r="255" spans="1:10" ht="14.1" customHeight="1" x14ac:dyDescent="0.25">
      <c r="A255" s="303" t="s">
        <v>689</v>
      </c>
      <c r="B255" s="1783" t="s">
        <v>1038</v>
      </c>
      <c r="C255" s="1784"/>
      <c r="D255" s="1784"/>
      <c r="E255" s="1784"/>
      <c r="F255" s="1784"/>
      <c r="G255" s="297"/>
      <c r="H255" s="297"/>
      <c r="I255" s="297"/>
      <c r="J255" s="297"/>
    </row>
    <row r="256" spans="1:10" ht="14.1" customHeight="1" x14ac:dyDescent="0.25">
      <c r="A256" s="303" t="s">
        <v>15</v>
      </c>
      <c r="B256" s="1783" t="s">
        <v>1031</v>
      </c>
      <c r="C256" s="1784"/>
      <c r="D256" s="1784"/>
      <c r="E256" s="1784"/>
      <c r="F256" s="1784"/>
      <c r="G256" s="297"/>
      <c r="H256" s="297"/>
      <c r="I256" s="297"/>
      <c r="J256" s="297"/>
    </row>
    <row r="257" spans="1:10" ht="15" customHeight="1" x14ac:dyDescent="0.25">
      <c r="A257" s="304"/>
      <c r="B257" s="306">
        <v>2020</v>
      </c>
      <c r="C257" s="306">
        <v>2021</v>
      </c>
      <c r="D257" s="306">
        <v>2022</v>
      </c>
      <c r="E257" s="1776">
        <v>2023</v>
      </c>
      <c r="F257" s="1777"/>
      <c r="G257" s="297"/>
      <c r="H257" s="297"/>
      <c r="I257" s="297"/>
      <c r="J257" s="297"/>
    </row>
    <row r="258" spans="1:10" ht="15" customHeight="1" x14ac:dyDescent="0.25">
      <c r="A258" s="307"/>
      <c r="B258" s="309" t="s">
        <v>7</v>
      </c>
      <c r="C258" s="309" t="s">
        <v>8</v>
      </c>
      <c r="D258" s="309" t="s">
        <v>8</v>
      </c>
      <c r="E258" s="1778" t="s">
        <v>8</v>
      </c>
      <c r="F258" s="1779"/>
      <c r="G258" s="297"/>
      <c r="H258" s="297"/>
      <c r="I258" s="297"/>
      <c r="J258" s="297"/>
    </row>
    <row r="259" spans="1:10" ht="14.1" customHeight="1" x14ac:dyDescent="0.25">
      <c r="A259" s="310" t="s">
        <v>16</v>
      </c>
      <c r="B259" s="312">
        <v>0</v>
      </c>
      <c r="C259" s="312">
        <v>5</v>
      </c>
      <c r="D259" s="312">
        <v>10</v>
      </c>
      <c r="E259" s="1763">
        <v>0</v>
      </c>
      <c r="F259" s="1764"/>
      <c r="G259" s="297"/>
      <c r="H259" s="297"/>
      <c r="I259" s="297"/>
      <c r="J259" s="297"/>
    </row>
    <row r="260" spans="1:10" ht="14.1" customHeight="1" x14ac:dyDescent="0.25">
      <c r="A260" s="310" t="s">
        <v>17</v>
      </c>
      <c r="B260" s="312">
        <v>0</v>
      </c>
      <c r="C260" s="312">
        <v>21850000</v>
      </c>
      <c r="D260" s="312">
        <v>98550000</v>
      </c>
      <c r="E260" s="1763">
        <v>0</v>
      </c>
      <c r="F260" s="1764"/>
      <c r="G260" s="297"/>
      <c r="H260" s="297"/>
      <c r="I260" s="297"/>
      <c r="J260" s="297"/>
    </row>
    <row r="261" spans="1:10" ht="14.1" customHeight="1" x14ac:dyDescent="0.25">
      <c r="A261" s="310" t="s">
        <v>18</v>
      </c>
      <c r="B261" s="312">
        <v>0</v>
      </c>
      <c r="C261" s="314">
        <v>4370000</v>
      </c>
      <c r="D261" s="314">
        <v>9855000</v>
      </c>
      <c r="E261" s="1780">
        <v>0</v>
      </c>
      <c r="F261" s="1764"/>
      <c r="G261" s="297"/>
      <c r="H261" s="297"/>
      <c r="I261" s="297"/>
      <c r="J261" s="297"/>
    </row>
    <row r="262" spans="1:10" ht="14.1" customHeight="1" x14ac:dyDescent="0.25">
      <c r="A262" s="310" t="s">
        <v>696</v>
      </c>
      <c r="B262" s="312"/>
      <c r="C262" s="314"/>
      <c r="D262" s="316">
        <v>1</v>
      </c>
      <c r="E262" s="1773">
        <v>-1</v>
      </c>
      <c r="F262" s="1764"/>
      <c r="G262" s="297"/>
      <c r="H262" s="297"/>
      <c r="I262" s="297"/>
      <c r="J262" s="297"/>
    </row>
    <row r="263" spans="1:10" ht="14.1" customHeight="1" x14ac:dyDescent="0.25">
      <c r="A263" s="310" t="s">
        <v>697</v>
      </c>
      <c r="B263" s="312"/>
      <c r="C263" s="314"/>
      <c r="D263" s="316">
        <v>3.5103</v>
      </c>
      <c r="E263" s="1773">
        <v>-1</v>
      </c>
      <c r="F263" s="1764"/>
      <c r="G263" s="297"/>
      <c r="H263" s="297"/>
      <c r="I263" s="297"/>
      <c r="J263" s="297"/>
    </row>
    <row r="264" spans="1:10" ht="14.1" customHeight="1" x14ac:dyDescent="0.25">
      <c r="A264" s="310" t="s">
        <v>22</v>
      </c>
      <c r="B264" s="312"/>
      <c r="C264" s="314"/>
      <c r="D264" s="316">
        <v>1.2551000000000001</v>
      </c>
      <c r="E264" s="1773">
        <v>-1</v>
      </c>
      <c r="F264" s="1764"/>
      <c r="G264" s="297"/>
      <c r="H264" s="297"/>
      <c r="I264" s="297"/>
      <c r="J264" s="297"/>
    </row>
    <row r="265" spans="1:10" ht="14.1" customHeight="1" x14ac:dyDescent="0.25">
      <c r="A265" s="1774" t="s">
        <v>690</v>
      </c>
      <c r="B265" s="1775"/>
      <c r="C265" s="1775"/>
      <c r="D265" s="1775"/>
      <c r="E265" s="1775"/>
      <c r="F265" s="1775"/>
      <c r="G265" s="297"/>
      <c r="H265" s="297"/>
      <c r="I265" s="297"/>
      <c r="J265" s="297"/>
    </row>
    <row r="266" spans="1:10" ht="14.1" customHeight="1" x14ac:dyDescent="0.25">
      <c r="A266" s="304"/>
      <c r="B266" s="306">
        <v>2020</v>
      </c>
      <c r="C266" s="317">
        <v>2021</v>
      </c>
      <c r="D266" s="306">
        <v>2022</v>
      </c>
      <c r="E266" s="1776">
        <v>2023</v>
      </c>
      <c r="F266" s="1777"/>
      <c r="G266" s="297"/>
      <c r="H266" s="297"/>
      <c r="I266" s="297"/>
      <c r="J266" s="297"/>
    </row>
    <row r="267" spans="1:10" ht="14.1" customHeight="1" x14ac:dyDescent="0.25">
      <c r="A267" s="318"/>
      <c r="B267" s="309" t="s">
        <v>7</v>
      </c>
      <c r="C267" s="309" t="s">
        <v>8</v>
      </c>
      <c r="D267" s="309" t="s">
        <v>8</v>
      </c>
      <c r="E267" s="1778" t="s">
        <v>8</v>
      </c>
      <c r="F267" s="1779"/>
      <c r="G267" s="297"/>
      <c r="H267" s="297"/>
      <c r="I267" s="297"/>
      <c r="J267" s="297"/>
    </row>
    <row r="268" spans="1:10" ht="15.95" customHeight="1" x14ac:dyDescent="0.25">
      <c r="A268" s="307"/>
      <c r="B268" s="319"/>
      <c r="C268" s="319"/>
      <c r="D268" s="319"/>
      <c r="E268" s="319"/>
      <c r="F268" s="319"/>
      <c r="G268" s="320" t="s">
        <v>687</v>
      </c>
      <c r="H268" s="297"/>
      <c r="I268" s="297"/>
      <c r="J268" s="297"/>
    </row>
    <row r="269" spans="1:10" ht="14.1" customHeight="1" x14ac:dyDescent="0.25">
      <c r="A269" s="321" t="s">
        <v>698</v>
      </c>
      <c r="B269" s="323">
        <v>0</v>
      </c>
      <c r="C269" s="323">
        <v>0</v>
      </c>
      <c r="D269" s="323">
        <v>0</v>
      </c>
      <c r="E269" s="1769">
        <v>0</v>
      </c>
      <c r="F269" s="1770"/>
      <c r="G269" s="324"/>
      <c r="H269" s="297"/>
      <c r="I269" s="297"/>
      <c r="J269" s="297"/>
    </row>
    <row r="270" spans="1:10" ht="14.1" customHeight="1" x14ac:dyDescent="0.25">
      <c r="A270" s="321" t="s">
        <v>699</v>
      </c>
      <c r="B270" s="323">
        <v>0</v>
      </c>
      <c r="C270" s="323">
        <v>0</v>
      </c>
      <c r="D270" s="323">
        <v>0</v>
      </c>
      <c r="E270" s="1769">
        <v>0</v>
      </c>
      <c r="F270" s="1770"/>
      <c r="G270" s="297"/>
      <c r="H270" s="297"/>
      <c r="I270" s="297"/>
      <c r="J270" s="297"/>
    </row>
    <row r="271" spans="1:10" ht="14.1" customHeight="1" x14ac:dyDescent="0.25">
      <c r="A271" s="321" t="s">
        <v>700</v>
      </c>
      <c r="B271" s="323">
        <v>0</v>
      </c>
      <c r="C271" s="323">
        <v>0</v>
      </c>
      <c r="D271" s="323">
        <v>0</v>
      </c>
      <c r="E271" s="1769">
        <v>0</v>
      </c>
      <c r="F271" s="1770"/>
      <c r="G271" s="297"/>
      <c r="H271" s="297"/>
      <c r="I271" s="297"/>
      <c r="J271" s="297"/>
    </row>
    <row r="272" spans="1:10" ht="14.1" customHeight="1" x14ac:dyDescent="0.25">
      <c r="A272" s="321" t="s">
        <v>701</v>
      </c>
      <c r="B272" s="323">
        <v>0</v>
      </c>
      <c r="C272" s="323">
        <v>0</v>
      </c>
      <c r="D272" s="323">
        <v>0</v>
      </c>
      <c r="E272" s="1769">
        <v>0</v>
      </c>
      <c r="F272" s="1770"/>
      <c r="G272" s="297"/>
      <c r="H272" s="297"/>
      <c r="I272" s="297"/>
      <c r="J272" s="297"/>
    </row>
    <row r="273" spans="1:10" ht="14.1" customHeight="1" x14ac:dyDescent="0.25">
      <c r="A273" s="321" t="s">
        <v>702</v>
      </c>
      <c r="B273" s="323">
        <v>0</v>
      </c>
      <c r="C273" s="323">
        <v>0</v>
      </c>
      <c r="D273" s="323">
        <v>0</v>
      </c>
      <c r="E273" s="1769">
        <v>0</v>
      </c>
      <c r="F273" s="1770"/>
      <c r="G273" s="297"/>
      <c r="H273" s="297"/>
      <c r="I273" s="297"/>
      <c r="J273" s="297"/>
    </row>
    <row r="274" spans="1:10" ht="14.1" customHeight="1" x14ac:dyDescent="0.25">
      <c r="A274" s="321" t="s">
        <v>703</v>
      </c>
      <c r="B274" s="323">
        <v>0</v>
      </c>
      <c r="C274" s="323">
        <v>0</v>
      </c>
      <c r="D274" s="323">
        <v>0</v>
      </c>
      <c r="E274" s="1769">
        <v>0</v>
      </c>
      <c r="F274" s="1770"/>
      <c r="G274" s="297"/>
      <c r="H274" s="297"/>
      <c r="I274" s="297"/>
      <c r="J274" s="297"/>
    </row>
    <row r="275" spans="1:10" ht="14.1" customHeight="1" x14ac:dyDescent="0.25">
      <c r="A275" s="321" t="s">
        <v>704</v>
      </c>
      <c r="B275" s="323">
        <v>0</v>
      </c>
      <c r="C275" s="323">
        <v>0</v>
      </c>
      <c r="D275" s="323">
        <v>0</v>
      </c>
      <c r="E275" s="1769">
        <v>0</v>
      </c>
      <c r="F275" s="1770"/>
      <c r="G275" s="297"/>
      <c r="H275" s="297"/>
      <c r="I275" s="297"/>
      <c r="J275" s="297"/>
    </row>
    <row r="276" spans="1:10" ht="14.1" customHeight="1" x14ac:dyDescent="0.25">
      <c r="A276" s="321" t="s">
        <v>705</v>
      </c>
      <c r="B276" s="323">
        <v>0</v>
      </c>
      <c r="C276" s="323">
        <v>0</v>
      </c>
      <c r="D276" s="323">
        <v>0</v>
      </c>
      <c r="E276" s="1769">
        <v>0</v>
      </c>
      <c r="F276" s="1770"/>
      <c r="G276" s="297"/>
      <c r="H276" s="297"/>
      <c r="I276" s="297"/>
      <c r="J276" s="297"/>
    </row>
    <row r="277" spans="1:10" ht="14.1" customHeight="1" x14ac:dyDescent="0.25">
      <c r="A277" s="321" t="s">
        <v>706</v>
      </c>
      <c r="B277" s="323">
        <v>0</v>
      </c>
      <c r="C277" s="323">
        <v>0</v>
      </c>
      <c r="D277" s="323">
        <v>0</v>
      </c>
      <c r="E277" s="1769">
        <v>0</v>
      </c>
      <c r="F277" s="1770"/>
      <c r="G277" s="297"/>
      <c r="H277" s="297"/>
      <c r="I277" s="297"/>
      <c r="J277" s="297"/>
    </row>
    <row r="278" spans="1:10" ht="14.1" customHeight="1" x14ac:dyDescent="0.25">
      <c r="A278" s="321" t="s">
        <v>707</v>
      </c>
      <c r="B278" s="323">
        <v>0</v>
      </c>
      <c r="C278" s="323">
        <v>0</v>
      </c>
      <c r="D278" s="323">
        <v>0</v>
      </c>
      <c r="E278" s="1769">
        <v>0</v>
      </c>
      <c r="F278" s="1770"/>
      <c r="G278" s="297"/>
      <c r="H278" s="297"/>
      <c r="I278" s="297"/>
      <c r="J278" s="297"/>
    </row>
    <row r="279" spans="1:10" ht="14.1" customHeight="1" x14ac:dyDescent="0.25">
      <c r="A279" s="321" t="s">
        <v>708</v>
      </c>
      <c r="B279" s="323">
        <v>0</v>
      </c>
      <c r="C279" s="323">
        <v>0</v>
      </c>
      <c r="D279" s="323">
        <v>0</v>
      </c>
      <c r="E279" s="1769">
        <v>0</v>
      </c>
      <c r="F279" s="1770"/>
      <c r="G279" s="297"/>
      <c r="H279" s="297"/>
      <c r="I279" s="297"/>
      <c r="J279" s="297"/>
    </row>
    <row r="280" spans="1:10" ht="14.1" customHeight="1" x14ac:dyDescent="0.25">
      <c r="A280" s="321" t="s">
        <v>709</v>
      </c>
      <c r="B280" s="323">
        <v>0</v>
      </c>
      <c r="C280" s="323">
        <v>0</v>
      </c>
      <c r="D280" s="323">
        <v>0</v>
      </c>
      <c r="E280" s="1769">
        <v>0</v>
      </c>
      <c r="F280" s="1770"/>
      <c r="G280" s="297"/>
      <c r="H280" s="297"/>
      <c r="I280" s="297"/>
      <c r="J280" s="297"/>
    </row>
    <row r="281" spans="1:10" ht="14.1" customHeight="1" x14ac:dyDescent="0.25">
      <c r="A281" s="321" t="s">
        <v>710</v>
      </c>
      <c r="B281" s="323">
        <v>0</v>
      </c>
      <c r="C281" s="323">
        <v>0</v>
      </c>
      <c r="D281" s="323">
        <v>0</v>
      </c>
      <c r="E281" s="1769">
        <v>0</v>
      </c>
      <c r="F281" s="1770"/>
      <c r="G281" s="297"/>
      <c r="H281" s="297"/>
      <c r="I281" s="297"/>
      <c r="J281" s="297"/>
    </row>
    <row r="282" spans="1:10" ht="14.1" customHeight="1" x14ac:dyDescent="0.25">
      <c r="A282" s="321" t="s">
        <v>711</v>
      </c>
      <c r="B282" s="323">
        <v>0</v>
      </c>
      <c r="C282" s="323">
        <v>0</v>
      </c>
      <c r="D282" s="323">
        <v>0</v>
      </c>
      <c r="E282" s="1769">
        <v>0</v>
      </c>
      <c r="F282" s="1770"/>
      <c r="G282" s="297"/>
      <c r="H282" s="297"/>
      <c r="I282" s="297"/>
      <c r="J282" s="297"/>
    </row>
    <row r="283" spans="1:10" ht="14.1" customHeight="1" x14ac:dyDescent="0.25">
      <c r="A283" s="321" t="s">
        <v>712</v>
      </c>
      <c r="B283" s="323">
        <v>0</v>
      </c>
      <c r="C283" s="323">
        <v>0</v>
      </c>
      <c r="D283" s="323">
        <v>0</v>
      </c>
      <c r="E283" s="1769">
        <v>0</v>
      </c>
      <c r="F283" s="1770"/>
      <c r="G283" s="297"/>
      <c r="H283" s="297"/>
      <c r="I283" s="297"/>
      <c r="J283" s="297"/>
    </row>
    <row r="284" spans="1:10" ht="14.1" customHeight="1" x14ac:dyDescent="0.25">
      <c r="A284" s="321" t="s">
        <v>713</v>
      </c>
      <c r="B284" s="323">
        <v>0</v>
      </c>
      <c r="C284" s="323">
        <v>0</v>
      </c>
      <c r="D284" s="323">
        <v>0</v>
      </c>
      <c r="E284" s="1769">
        <v>0</v>
      </c>
      <c r="F284" s="1770"/>
      <c r="G284" s="297"/>
      <c r="H284" s="297"/>
      <c r="I284" s="297"/>
      <c r="J284" s="297"/>
    </row>
    <row r="285" spans="1:10" ht="14.1" customHeight="1" x14ac:dyDescent="0.25">
      <c r="A285" s="321" t="s">
        <v>714</v>
      </c>
      <c r="B285" s="323">
        <v>0</v>
      </c>
      <c r="C285" s="323">
        <v>21850000</v>
      </c>
      <c r="D285" s="323">
        <v>98550000</v>
      </c>
      <c r="E285" s="1769">
        <v>0</v>
      </c>
      <c r="F285" s="1770"/>
      <c r="G285" s="297"/>
      <c r="H285" s="297"/>
      <c r="I285" s="297"/>
      <c r="J285" s="297"/>
    </row>
    <row r="286" spans="1:10" ht="14.1" customHeight="1" x14ac:dyDescent="0.25">
      <c r="A286" s="321" t="s">
        <v>715</v>
      </c>
      <c r="B286" s="323">
        <v>0</v>
      </c>
      <c r="C286" s="323">
        <v>0</v>
      </c>
      <c r="D286" s="323">
        <v>0</v>
      </c>
      <c r="E286" s="1769">
        <v>0</v>
      </c>
      <c r="F286" s="1770"/>
      <c r="G286" s="297"/>
      <c r="H286" s="297"/>
      <c r="I286" s="297"/>
      <c r="J286" s="297"/>
    </row>
    <row r="287" spans="1:10" ht="14.1" customHeight="1" x14ac:dyDescent="0.25">
      <c r="A287" s="321" t="s">
        <v>716</v>
      </c>
      <c r="B287" s="323">
        <v>0</v>
      </c>
      <c r="C287" s="323">
        <v>0</v>
      </c>
      <c r="D287" s="323">
        <v>0</v>
      </c>
      <c r="E287" s="1769">
        <v>0</v>
      </c>
      <c r="F287" s="1770"/>
      <c r="G287" s="297"/>
      <c r="H287" s="297"/>
      <c r="I287" s="297"/>
      <c r="J287" s="297"/>
    </row>
    <row r="288" spans="1:10" ht="14.1" customHeight="1" x14ac:dyDescent="0.25">
      <c r="A288" s="321" t="s">
        <v>717</v>
      </c>
      <c r="B288" s="323">
        <v>0</v>
      </c>
      <c r="C288" s="323">
        <v>0</v>
      </c>
      <c r="D288" s="323">
        <v>0</v>
      </c>
      <c r="E288" s="1769">
        <v>0</v>
      </c>
      <c r="F288" s="1770"/>
      <c r="G288" s="297"/>
      <c r="H288" s="297"/>
      <c r="I288" s="297"/>
      <c r="J288" s="297"/>
    </row>
    <row r="289" spans="1:10" ht="14.1" customHeight="1" x14ac:dyDescent="0.25">
      <c r="A289" s="321" t="s">
        <v>718</v>
      </c>
      <c r="B289" s="323">
        <v>0</v>
      </c>
      <c r="C289" s="323">
        <v>0</v>
      </c>
      <c r="D289" s="323">
        <v>0</v>
      </c>
      <c r="E289" s="1769">
        <v>0</v>
      </c>
      <c r="F289" s="1770"/>
      <c r="G289" s="297"/>
      <c r="H289" s="297"/>
      <c r="I289" s="297"/>
      <c r="J289" s="297"/>
    </row>
    <row r="290" spans="1:10" ht="14.1" customHeight="1" x14ac:dyDescent="0.25">
      <c r="A290" s="321" t="s">
        <v>719</v>
      </c>
      <c r="B290" s="323">
        <v>0</v>
      </c>
      <c r="C290" s="323">
        <v>0</v>
      </c>
      <c r="D290" s="323">
        <v>0</v>
      </c>
      <c r="E290" s="1769">
        <v>0</v>
      </c>
      <c r="F290" s="1770"/>
      <c r="G290" s="297"/>
      <c r="H290" s="297"/>
      <c r="I290" s="297"/>
      <c r="J290" s="297"/>
    </row>
    <row r="291" spans="1:10" ht="14.1" customHeight="1" x14ac:dyDescent="0.25">
      <c r="A291" s="321" t="s">
        <v>720</v>
      </c>
      <c r="B291" s="323">
        <v>0</v>
      </c>
      <c r="C291" s="323">
        <v>0</v>
      </c>
      <c r="D291" s="323">
        <v>0</v>
      </c>
      <c r="E291" s="1769">
        <v>0</v>
      </c>
      <c r="F291" s="1770"/>
      <c r="G291" s="297"/>
      <c r="H291" s="297"/>
      <c r="I291" s="297"/>
      <c r="J291" s="297"/>
    </row>
    <row r="292" spans="1:10" ht="14.1" customHeight="1" x14ac:dyDescent="0.25">
      <c r="A292" s="321" t="s">
        <v>721</v>
      </c>
      <c r="B292" s="323">
        <v>0</v>
      </c>
      <c r="C292" s="323">
        <v>0</v>
      </c>
      <c r="D292" s="323">
        <v>0</v>
      </c>
      <c r="E292" s="1769">
        <v>0</v>
      </c>
      <c r="F292" s="1770"/>
      <c r="G292" s="297"/>
      <c r="H292" s="297"/>
      <c r="I292" s="297"/>
      <c r="J292" s="297"/>
    </row>
    <row r="293" spans="1:10" ht="14.1" customHeight="1" x14ac:dyDescent="0.25">
      <c r="A293" s="321" t="s">
        <v>722</v>
      </c>
      <c r="B293" s="323">
        <v>0</v>
      </c>
      <c r="C293" s="323">
        <v>0</v>
      </c>
      <c r="D293" s="323">
        <v>0</v>
      </c>
      <c r="E293" s="1769">
        <v>0</v>
      </c>
      <c r="F293" s="1770"/>
      <c r="G293" s="297"/>
      <c r="H293" s="297"/>
      <c r="I293" s="297"/>
      <c r="J293" s="297"/>
    </row>
    <row r="294" spans="1:10" ht="14.1" customHeight="1" x14ac:dyDescent="0.25">
      <c r="A294" s="321" t="s">
        <v>723</v>
      </c>
      <c r="B294" s="323">
        <v>0</v>
      </c>
      <c r="C294" s="323">
        <v>0</v>
      </c>
      <c r="D294" s="323">
        <v>0</v>
      </c>
      <c r="E294" s="1769">
        <v>0</v>
      </c>
      <c r="F294" s="1770"/>
      <c r="G294" s="297"/>
      <c r="H294" s="297"/>
      <c r="I294" s="297"/>
      <c r="J294" s="297"/>
    </row>
    <row r="295" spans="1:10" ht="14.1" customHeight="1" x14ac:dyDescent="0.25">
      <c r="A295" s="321" t="s">
        <v>724</v>
      </c>
      <c r="B295" s="323">
        <v>0</v>
      </c>
      <c r="C295" s="323">
        <v>0</v>
      </c>
      <c r="D295" s="323">
        <v>0</v>
      </c>
      <c r="E295" s="1769">
        <v>0</v>
      </c>
      <c r="F295" s="1770"/>
      <c r="G295" s="297"/>
      <c r="H295" s="297"/>
      <c r="I295" s="297"/>
      <c r="J295" s="297"/>
    </row>
    <row r="296" spans="1:10" ht="14.1" customHeight="1" x14ac:dyDescent="0.25">
      <c r="A296" s="321" t="s">
        <v>725</v>
      </c>
      <c r="B296" s="323">
        <v>0</v>
      </c>
      <c r="C296" s="323">
        <v>0</v>
      </c>
      <c r="D296" s="323">
        <v>0</v>
      </c>
      <c r="E296" s="1769">
        <v>0</v>
      </c>
      <c r="F296" s="1770"/>
      <c r="G296" s="297"/>
      <c r="H296" s="297"/>
      <c r="I296" s="297"/>
      <c r="J296" s="297"/>
    </row>
    <row r="297" spans="1:10" ht="14.1" customHeight="1" x14ac:dyDescent="0.25">
      <c r="A297" s="321" t="s">
        <v>726</v>
      </c>
      <c r="B297" s="323">
        <v>0</v>
      </c>
      <c r="C297" s="323">
        <v>0</v>
      </c>
      <c r="D297" s="323">
        <v>0</v>
      </c>
      <c r="E297" s="1769">
        <v>0</v>
      </c>
      <c r="F297" s="1770"/>
      <c r="G297" s="297"/>
      <c r="H297" s="297"/>
      <c r="I297" s="297"/>
      <c r="J297" s="297"/>
    </row>
    <row r="298" spans="1:10" ht="14.1" customHeight="1" x14ac:dyDescent="0.25">
      <c r="A298" s="321" t="s">
        <v>727</v>
      </c>
      <c r="B298" s="323">
        <v>0</v>
      </c>
      <c r="C298" s="323">
        <v>0</v>
      </c>
      <c r="D298" s="323">
        <v>0</v>
      </c>
      <c r="E298" s="1769">
        <v>0</v>
      </c>
      <c r="F298" s="1770"/>
      <c r="G298" s="297"/>
      <c r="H298" s="297"/>
      <c r="I298" s="297"/>
      <c r="J298" s="297"/>
    </row>
    <row r="299" spans="1:10" ht="14.1" customHeight="1" x14ac:dyDescent="0.25">
      <c r="A299" s="325" t="s">
        <v>192</v>
      </c>
      <c r="B299" s="323">
        <v>0</v>
      </c>
      <c r="C299" s="323">
        <v>21850000</v>
      </c>
      <c r="D299" s="323">
        <v>98550000</v>
      </c>
      <c r="E299" s="1769">
        <v>0</v>
      </c>
      <c r="F299" s="1770"/>
      <c r="G299" s="297"/>
      <c r="H299" s="297"/>
      <c r="I299" s="297"/>
      <c r="J299" s="297"/>
    </row>
    <row r="300" spans="1:10" ht="15" customHeight="1" x14ac:dyDescent="0.25">
      <c r="A300" s="326" t="s">
        <v>687</v>
      </c>
      <c r="B300" s="328" t="s">
        <v>687</v>
      </c>
      <c r="C300" s="328" t="s">
        <v>687</v>
      </c>
      <c r="D300" s="328" t="s">
        <v>687</v>
      </c>
      <c r="E300" s="1771" t="s">
        <v>687</v>
      </c>
      <c r="F300" s="1772"/>
      <c r="G300" s="297"/>
      <c r="H300" s="297"/>
      <c r="I300" s="297"/>
      <c r="J300" s="297"/>
    </row>
    <row r="301" spans="1:10" ht="15" customHeight="1" x14ac:dyDescent="0.25">
      <c r="A301" s="300" t="s">
        <v>731</v>
      </c>
      <c r="B301" s="330">
        <v>0</v>
      </c>
      <c r="C301" s="330">
        <v>3154000000</v>
      </c>
      <c r="D301" s="330">
        <v>3154000000</v>
      </c>
      <c r="E301" s="1767">
        <v>2976000000</v>
      </c>
      <c r="F301" s="1768"/>
      <c r="G301" s="297"/>
      <c r="H301" s="297"/>
      <c r="I301" s="297"/>
      <c r="J301" s="297"/>
    </row>
    <row r="302" spans="1:10" ht="15" customHeight="1" x14ac:dyDescent="0.25">
      <c r="A302" s="310" t="s">
        <v>698</v>
      </c>
      <c r="B302" s="312">
        <v>0</v>
      </c>
      <c r="C302" s="312">
        <v>2262000000</v>
      </c>
      <c r="D302" s="312">
        <v>2262000000</v>
      </c>
      <c r="E302" s="1763">
        <v>2262000000</v>
      </c>
      <c r="F302" s="1764"/>
      <c r="G302" s="297"/>
      <c r="H302" s="297"/>
      <c r="I302" s="297"/>
      <c r="J302" s="297"/>
    </row>
    <row r="303" spans="1:10" ht="15" customHeight="1" x14ac:dyDescent="0.25">
      <c r="A303" s="310" t="s">
        <v>699</v>
      </c>
      <c r="B303" s="312">
        <v>0</v>
      </c>
      <c r="C303" s="312">
        <v>270000000</v>
      </c>
      <c r="D303" s="312">
        <v>270000000</v>
      </c>
      <c r="E303" s="1763">
        <v>270000000</v>
      </c>
      <c r="F303" s="1764"/>
      <c r="G303" s="297"/>
      <c r="H303" s="297"/>
      <c r="I303" s="297"/>
      <c r="J303" s="297"/>
    </row>
    <row r="304" spans="1:10" ht="15" customHeight="1" x14ac:dyDescent="0.25">
      <c r="A304" s="310" t="s">
        <v>700</v>
      </c>
      <c r="B304" s="312">
        <v>0</v>
      </c>
      <c r="C304" s="312">
        <v>437000000</v>
      </c>
      <c r="D304" s="312">
        <v>437000000</v>
      </c>
      <c r="E304" s="1763">
        <v>444000000</v>
      </c>
      <c r="F304" s="1764"/>
      <c r="G304" s="297"/>
      <c r="H304" s="297"/>
      <c r="I304" s="297"/>
      <c r="J304" s="297"/>
    </row>
    <row r="305" spans="1:10" ht="15" customHeight="1" x14ac:dyDescent="0.25">
      <c r="A305" s="310" t="s">
        <v>701</v>
      </c>
      <c r="B305" s="312">
        <v>0</v>
      </c>
      <c r="C305" s="312">
        <v>0</v>
      </c>
      <c r="D305" s="312">
        <v>0</v>
      </c>
      <c r="E305" s="1763">
        <v>0</v>
      </c>
      <c r="F305" s="1764"/>
      <c r="G305" s="297"/>
      <c r="H305" s="297"/>
      <c r="I305" s="297"/>
      <c r="J305" s="297"/>
    </row>
    <row r="306" spans="1:10" ht="15" customHeight="1" x14ac:dyDescent="0.25">
      <c r="A306" s="310" t="s">
        <v>702</v>
      </c>
      <c r="B306" s="312">
        <v>0</v>
      </c>
      <c r="C306" s="312">
        <v>0</v>
      </c>
      <c r="D306" s="312">
        <v>0</v>
      </c>
      <c r="E306" s="1763">
        <v>0</v>
      </c>
      <c r="F306" s="1764"/>
      <c r="G306" s="297"/>
      <c r="H306" s="297"/>
      <c r="I306" s="297"/>
      <c r="J306" s="297"/>
    </row>
    <row r="307" spans="1:10" ht="15" customHeight="1" x14ac:dyDescent="0.25">
      <c r="A307" s="310" t="s">
        <v>703</v>
      </c>
      <c r="B307" s="312">
        <v>0</v>
      </c>
      <c r="C307" s="312">
        <v>0</v>
      </c>
      <c r="D307" s="312">
        <v>0</v>
      </c>
      <c r="E307" s="1763">
        <v>0</v>
      </c>
      <c r="F307" s="1764"/>
      <c r="G307" s="297"/>
      <c r="H307" s="297"/>
      <c r="I307" s="297"/>
      <c r="J307" s="297"/>
    </row>
    <row r="308" spans="1:10" ht="20.100000000000001" customHeight="1" x14ac:dyDescent="0.25">
      <c r="A308" s="310" t="s">
        <v>732</v>
      </c>
      <c r="B308" s="332">
        <v>0</v>
      </c>
      <c r="C308" s="332">
        <v>0</v>
      </c>
      <c r="D308" s="332">
        <v>0</v>
      </c>
      <c r="E308" s="1765">
        <v>0</v>
      </c>
      <c r="F308" s="1766"/>
      <c r="G308" s="297"/>
      <c r="H308" s="297"/>
      <c r="I308" s="297"/>
      <c r="J308" s="297"/>
    </row>
    <row r="309" spans="1:10" ht="15" customHeight="1" x14ac:dyDescent="0.25">
      <c r="A309" s="310" t="s">
        <v>705</v>
      </c>
      <c r="B309" s="312">
        <v>0</v>
      </c>
      <c r="C309" s="312">
        <v>0</v>
      </c>
      <c r="D309" s="312">
        <v>0</v>
      </c>
      <c r="E309" s="1763">
        <v>0</v>
      </c>
      <c r="F309" s="1764"/>
      <c r="G309" s="297"/>
      <c r="H309" s="297"/>
      <c r="I309" s="297"/>
      <c r="J309" s="297"/>
    </row>
    <row r="310" spans="1:10" ht="15" customHeight="1" x14ac:dyDescent="0.25">
      <c r="A310" s="310" t="s">
        <v>706</v>
      </c>
      <c r="B310" s="312">
        <v>0</v>
      </c>
      <c r="C310" s="312">
        <v>0</v>
      </c>
      <c r="D310" s="312">
        <v>0</v>
      </c>
      <c r="E310" s="1763">
        <v>0</v>
      </c>
      <c r="F310" s="1764"/>
      <c r="G310" s="297"/>
      <c r="H310" s="297"/>
      <c r="I310" s="297"/>
      <c r="J310" s="297"/>
    </row>
    <row r="311" spans="1:10" ht="15" customHeight="1" x14ac:dyDescent="0.25">
      <c r="A311" s="310" t="s">
        <v>707</v>
      </c>
      <c r="B311" s="312">
        <v>0</v>
      </c>
      <c r="C311" s="312">
        <v>0</v>
      </c>
      <c r="D311" s="312">
        <v>0</v>
      </c>
      <c r="E311" s="1763">
        <v>0</v>
      </c>
      <c r="F311" s="1764"/>
      <c r="G311" s="297"/>
      <c r="H311" s="297"/>
      <c r="I311" s="297"/>
      <c r="J311" s="297"/>
    </row>
    <row r="312" spans="1:10" ht="15" customHeight="1" x14ac:dyDescent="0.25">
      <c r="A312" s="310" t="s">
        <v>708</v>
      </c>
      <c r="B312" s="312">
        <v>0</v>
      </c>
      <c r="C312" s="312">
        <v>0</v>
      </c>
      <c r="D312" s="312">
        <v>0</v>
      </c>
      <c r="E312" s="1763">
        <v>0</v>
      </c>
      <c r="F312" s="1764"/>
      <c r="G312" s="297"/>
      <c r="H312" s="297"/>
      <c r="I312" s="297"/>
      <c r="J312" s="297"/>
    </row>
    <row r="313" spans="1:10" ht="15" customHeight="1" x14ac:dyDescent="0.25">
      <c r="A313" s="310" t="s">
        <v>709</v>
      </c>
      <c r="B313" s="312">
        <v>0</v>
      </c>
      <c r="C313" s="312">
        <v>0</v>
      </c>
      <c r="D313" s="312">
        <v>0</v>
      </c>
      <c r="E313" s="1763">
        <v>0</v>
      </c>
      <c r="F313" s="1764"/>
      <c r="G313" s="297"/>
      <c r="H313" s="297"/>
      <c r="I313" s="297"/>
      <c r="J313" s="297"/>
    </row>
    <row r="314" spans="1:10" ht="15" customHeight="1" x14ac:dyDescent="0.25">
      <c r="A314" s="310" t="s">
        <v>710</v>
      </c>
      <c r="B314" s="312">
        <v>0</v>
      </c>
      <c r="C314" s="312">
        <v>70500000</v>
      </c>
      <c r="D314" s="312">
        <v>0</v>
      </c>
      <c r="E314" s="1763">
        <v>0</v>
      </c>
      <c r="F314" s="1764"/>
      <c r="G314" s="297"/>
      <c r="H314" s="297"/>
      <c r="I314" s="297"/>
      <c r="J314" s="297"/>
    </row>
    <row r="315" spans="1:10" ht="20.100000000000001" customHeight="1" x14ac:dyDescent="0.25">
      <c r="A315" s="310" t="s">
        <v>733</v>
      </c>
      <c r="B315" s="332">
        <v>0</v>
      </c>
      <c r="C315" s="332">
        <v>0</v>
      </c>
      <c r="D315" s="332">
        <v>0</v>
      </c>
      <c r="E315" s="1765">
        <v>0</v>
      </c>
      <c r="F315" s="1766"/>
      <c r="G315" s="297"/>
      <c r="H315" s="297"/>
      <c r="I315" s="297"/>
      <c r="J315" s="297"/>
    </row>
    <row r="316" spans="1:10" ht="15" customHeight="1" x14ac:dyDescent="0.25">
      <c r="A316" s="310" t="s">
        <v>712</v>
      </c>
      <c r="B316" s="312">
        <v>0</v>
      </c>
      <c r="C316" s="312">
        <v>0</v>
      </c>
      <c r="D316" s="312">
        <v>0</v>
      </c>
      <c r="E316" s="1763">
        <v>0</v>
      </c>
      <c r="F316" s="1764"/>
      <c r="G316" s="297"/>
      <c r="H316" s="297"/>
      <c r="I316" s="297"/>
      <c r="J316" s="297"/>
    </row>
    <row r="317" spans="1:10" ht="15" customHeight="1" x14ac:dyDescent="0.25">
      <c r="A317" s="310" t="s">
        <v>713</v>
      </c>
      <c r="B317" s="312">
        <v>0</v>
      </c>
      <c r="C317" s="312">
        <v>0</v>
      </c>
      <c r="D317" s="312">
        <v>0</v>
      </c>
      <c r="E317" s="1763">
        <v>0</v>
      </c>
      <c r="F317" s="1764"/>
      <c r="G317" s="297"/>
      <c r="H317" s="297"/>
      <c r="I317" s="297"/>
      <c r="J317" s="297"/>
    </row>
    <row r="318" spans="1:10" ht="15" customHeight="1" x14ac:dyDescent="0.25">
      <c r="A318" s="310" t="s">
        <v>714</v>
      </c>
      <c r="B318" s="312">
        <v>0</v>
      </c>
      <c r="C318" s="312">
        <v>114500000</v>
      </c>
      <c r="D318" s="312">
        <v>185000000</v>
      </c>
      <c r="E318" s="1763">
        <v>0</v>
      </c>
      <c r="F318" s="1764"/>
      <c r="G318" s="297"/>
      <c r="H318" s="297"/>
      <c r="I318" s="297"/>
      <c r="J318" s="297"/>
    </row>
    <row r="319" spans="1:10" ht="20.100000000000001" customHeight="1" x14ac:dyDescent="0.25">
      <c r="A319" s="310" t="s">
        <v>734</v>
      </c>
      <c r="B319" s="332">
        <v>0</v>
      </c>
      <c r="C319" s="332">
        <v>0</v>
      </c>
      <c r="D319" s="332">
        <v>0</v>
      </c>
      <c r="E319" s="1765">
        <v>0</v>
      </c>
      <c r="F319" s="1766"/>
      <c r="G319" s="297"/>
      <c r="H319" s="297"/>
      <c r="I319" s="297"/>
      <c r="J319" s="297"/>
    </row>
    <row r="320" spans="1:10" ht="15" customHeight="1" x14ac:dyDescent="0.25">
      <c r="A320" s="310" t="s">
        <v>717</v>
      </c>
      <c r="B320" s="312">
        <v>0</v>
      </c>
      <c r="C320" s="312">
        <v>0</v>
      </c>
      <c r="D320" s="312">
        <v>0</v>
      </c>
      <c r="E320" s="1763">
        <v>0</v>
      </c>
      <c r="F320" s="1764"/>
      <c r="G320" s="297"/>
      <c r="H320" s="297"/>
      <c r="I320" s="297"/>
      <c r="J320" s="297"/>
    </row>
    <row r="321" spans="1:10" ht="20.100000000000001" customHeight="1" x14ac:dyDescent="0.25">
      <c r="A321" s="310" t="s">
        <v>735</v>
      </c>
      <c r="B321" s="332">
        <v>0</v>
      </c>
      <c r="C321" s="332">
        <v>0</v>
      </c>
      <c r="D321" s="332">
        <v>0</v>
      </c>
      <c r="E321" s="1765">
        <v>0</v>
      </c>
      <c r="F321" s="1766"/>
      <c r="G321" s="297"/>
      <c r="H321" s="297"/>
      <c r="I321" s="297"/>
      <c r="J321" s="297"/>
    </row>
    <row r="322" spans="1:10" ht="15" customHeight="1" x14ac:dyDescent="0.25">
      <c r="A322" s="310" t="s">
        <v>718</v>
      </c>
      <c r="B322" s="312">
        <v>0</v>
      </c>
      <c r="C322" s="312">
        <v>0</v>
      </c>
      <c r="D322" s="312">
        <v>0</v>
      </c>
      <c r="E322" s="1763">
        <v>0</v>
      </c>
      <c r="F322" s="1764"/>
      <c r="G322" s="297"/>
      <c r="H322" s="297"/>
      <c r="I322" s="297"/>
      <c r="J322" s="297"/>
    </row>
    <row r="323" spans="1:10" ht="15" customHeight="1" x14ac:dyDescent="0.25">
      <c r="A323" s="310" t="s">
        <v>719</v>
      </c>
      <c r="B323" s="312">
        <v>0</v>
      </c>
      <c r="C323" s="312">
        <v>0</v>
      </c>
      <c r="D323" s="312">
        <v>0</v>
      </c>
      <c r="E323" s="1763">
        <v>0</v>
      </c>
      <c r="F323" s="1764"/>
      <c r="G323" s="297"/>
      <c r="H323" s="297"/>
      <c r="I323" s="297"/>
      <c r="J323" s="297"/>
    </row>
    <row r="324" spans="1:10" ht="20.100000000000001" customHeight="1" x14ac:dyDescent="0.25">
      <c r="A324" s="310" t="s">
        <v>736</v>
      </c>
      <c r="B324" s="332">
        <v>0</v>
      </c>
      <c r="C324" s="332">
        <v>0</v>
      </c>
      <c r="D324" s="332">
        <v>0</v>
      </c>
      <c r="E324" s="1765">
        <v>0</v>
      </c>
      <c r="F324" s="1766"/>
      <c r="G324" s="297"/>
      <c r="H324" s="297"/>
      <c r="I324" s="297"/>
      <c r="J324" s="297"/>
    </row>
    <row r="325" spans="1:10" ht="15" customHeight="1" x14ac:dyDescent="0.25">
      <c r="A325" s="310" t="s">
        <v>721</v>
      </c>
      <c r="B325" s="312">
        <v>0</v>
      </c>
      <c r="C325" s="312">
        <v>0</v>
      </c>
      <c r="D325" s="312">
        <v>0</v>
      </c>
      <c r="E325" s="1763">
        <v>0</v>
      </c>
      <c r="F325" s="1764"/>
      <c r="G325" s="297"/>
      <c r="H325" s="297"/>
      <c r="I325" s="297"/>
      <c r="J325" s="297"/>
    </row>
    <row r="326" spans="1:10" ht="20.100000000000001" customHeight="1" x14ac:dyDescent="0.25">
      <c r="A326" s="310" t="s">
        <v>737</v>
      </c>
      <c r="B326" s="332">
        <v>0</v>
      </c>
      <c r="C326" s="332">
        <v>0</v>
      </c>
      <c r="D326" s="332">
        <v>0</v>
      </c>
      <c r="E326" s="1765">
        <v>0</v>
      </c>
      <c r="F326" s="1766"/>
      <c r="G326" s="297"/>
      <c r="H326" s="297"/>
      <c r="I326" s="297"/>
      <c r="J326" s="297"/>
    </row>
    <row r="327" spans="1:10" ht="15" customHeight="1" x14ac:dyDescent="0.25">
      <c r="A327" s="310" t="s">
        <v>723</v>
      </c>
      <c r="B327" s="312">
        <v>0</v>
      </c>
      <c r="C327" s="312">
        <v>0</v>
      </c>
      <c r="D327" s="312">
        <v>0</v>
      </c>
      <c r="E327" s="1763">
        <v>0</v>
      </c>
      <c r="F327" s="1764"/>
      <c r="G327" s="297"/>
      <c r="H327" s="297"/>
      <c r="I327" s="297"/>
      <c r="J327" s="297"/>
    </row>
    <row r="328" spans="1:10" ht="20.100000000000001" customHeight="1" x14ac:dyDescent="0.25">
      <c r="A328" s="310" t="s">
        <v>738</v>
      </c>
      <c r="B328" s="332">
        <v>0</v>
      </c>
      <c r="C328" s="332">
        <v>0</v>
      </c>
      <c r="D328" s="332">
        <v>0</v>
      </c>
      <c r="E328" s="1765">
        <v>0</v>
      </c>
      <c r="F328" s="1766"/>
      <c r="G328" s="297"/>
      <c r="H328" s="297"/>
      <c r="I328" s="297"/>
      <c r="J328" s="297"/>
    </row>
    <row r="329" spans="1:10" ht="15" customHeight="1" x14ac:dyDescent="0.25">
      <c r="A329" s="310" t="s">
        <v>725</v>
      </c>
      <c r="B329" s="312">
        <v>0</v>
      </c>
      <c r="C329" s="312">
        <v>0</v>
      </c>
      <c r="D329" s="312">
        <v>0</v>
      </c>
      <c r="E329" s="1763">
        <v>0</v>
      </c>
      <c r="F329" s="1764"/>
      <c r="G329" s="297"/>
      <c r="H329" s="297"/>
      <c r="I329" s="297"/>
      <c r="J329" s="297"/>
    </row>
    <row r="330" spans="1:10" ht="15" customHeight="1" x14ac:dyDescent="0.25">
      <c r="A330" s="310" t="s">
        <v>726</v>
      </c>
      <c r="B330" s="312">
        <v>0</v>
      </c>
      <c r="C330" s="312">
        <v>0</v>
      </c>
      <c r="D330" s="312">
        <v>0</v>
      </c>
      <c r="E330" s="1763">
        <v>0</v>
      </c>
      <c r="F330" s="1764"/>
      <c r="G330" s="297"/>
      <c r="H330" s="297"/>
      <c r="I330" s="297"/>
      <c r="J330" s="297"/>
    </row>
    <row r="331" spans="1:10" ht="15" customHeight="1" x14ac:dyDescent="0.25">
      <c r="A331" s="310" t="s">
        <v>727</v>
      </c>
      <c r="B331" s="312">
        <v>0</v>
      </c>
      <c r="C331" s="312">
        <v>0</v>
      </c>
      <c r="D331" s="312">
        <v>0</v>
      </c>
      <c r="E331" s="1763">
        <v>0</v>
      </c>
      <c r="F331" s="1764"/>
      <c r="G331" s="297"/>
      <c r="H331" s="297"/>
      <c r="I331" s="297"/>
      <c r="J331" s="297"/>
    </row>
  </sheetData>
  <mergeCells count="325">
    <mergeCell ref="B7:F7"/>
    <mergeCell ref="A8:F8"/>
    <mergeCell ref="A9:F9"/>
    <mergeCell ref="B10:F10"/>
    <mergeCell ref="E11:F11"/>
    <mergeCell ref="E12:F12"/>
    <mergeCell ref="A1:E1"/>
    <mergeCell ref="A2:F2"/>
    <mergeCell ref="B3:F3"/>
    <mergeCell ref="B4:F4"/>
    <mergeCell ref="B5:F5"/>
    <mergeCell ref="B6:F6"/>
    <mergeCell ref="B19:F19"/>
    <mergeCell ref="B20:F20"/>
    <mergeCell ref="B21:F21"/>
    <mergeCell ref="B22:F22"/>
    <mergeCell ref="E23:F23"/>
    <mergeCell ref="E24:F24"/>
    <mergeCell ref="E13:F13"/>
    <mergeCell ref="B14:F14"/>
    <mergeCell ref="E15:F15"/>
    <mergeCell ref="E16:F16"/>
    <mergeCell ref="E17:F17"/>
    <mergeCell ref="A18:F18"/>
    <mergeCell ref="A31:F31"/>
    <mergeCell ref="E32:F32"/>
    <mergeCell ref="E33:F33"/>
    <mergeCell ref="E35:F35"/>
    <mergeCell ref="E36:F36"/>
    <mergeCell ref="E37:F37"/>
    <mergeCell ref="E25:F25"/>
    <mergeCell ref="E26:F26"/>
    <mergeCell ref="E27:F27"/>
    <mergeCell ref="E28:F28"/>
    <mergeCell ref="E29:F29"/>
    <mergeCell ref="E30:F30"/>
    <mergeCell ref="E44:F44"/>
    <mergeCell ref="E45:F45"/>
    <mergeCell ref="E46:F46"/>
    <mergeCell ref="E47:F47"/>
    <mergeCell ref="E48:F48"/>
    <mergeCell ref="E49:F49"/>
    <mergeCell ref="E38:F38"/>
    <mergeCell ref="E39:F39"/>
    <mergeCell ref="E40:F40"/>
    <mergeCell ref="E41:F41"/>
    <mergeCell ref="E42:F42"/>
    <mergeCell ref="E43:F43"/>
    <mergeCell ref="E56:F56"/>
    <mergeCell ref="E57:F57"/>
    <mergeCell ref="E58:F58"/>
    <mergeCell ref="E59:F59"/>
    <mergeCell ref="E60:F60"/>
    <mergeCell ref="E61:F61"/>
    <mergeCell ref="E50:F50"/>
    <mergeCell ref="E51:F51"/>
    <mergeCell ref="E52:F52"/>
    <mergeCell ref="E53:F53"/>
    <mergeCell ref="E54:F54"/>
    <mergeCell ref="E55:F55"/>
    <mergeCell ref="B68:F68"/>
    <mergeCell ref="E69:F69"/>
    <mergeCell ref="E70:F70"/>
    <mergeCell ref="E71:F71"/>
    <mergeCell ref="E72:F72"/>
    <mergeCell ref="E73:F73"/>
    <mergeCell ref="E62:F62"/>
    <mergeCell ref="E63:F63"/>
    <mergeCell ref="E64:F64"/>
    <mergeCell ref="E65:F65"/>
    <mergeCell ref="B66:F66"/>
    <mergeCell ref="B67:F67"/>
    <mergeCell ref="E81:F81"/>
    <mergeCell ref="E82:F82"/>
    <mergeCell ref="E83:F83"/>
    <mergeCell ref="E84:F84"/>
    <mergeCell ref="E85:F85"/>
    <mergeCell ref="E86:F86"/>
    <mergeCell ref="E74:F74"/>
    <mergeCell ref="E75:F75"/>
    <mergeCell ref="E76:F76"/>
    <mergeCell ref="A77:F77"/>
    <mergeCell ref="E78:F78"/>
    <mergeCell ref="E79:F79"/>
    <mergeCell ref="E93:F93"/>
    <mergeCell ref="E94:F94"/>
    <mergeCell ref="E95:F95"/>
    <mergeCell ref="E96:F96"/>
    <mergeCell ref="E97:F97"/>
    <mergeCell ref="E98:F98"/>
    <mergeCell ref="E87:F87"/>
    <mergeCell ref="E88:F88"/>
    <mergeCell ref="E89:F89"/>
    <mergeCell ref="E90:F90"/>
    <mergeCell ref="E91:F91"/>
    <mergeCell ref="E92:F92"/>
    <mergeCell ref="E105:F105"/>
    <mergeCell ref="E106:F106"/>
    <mergeCell ref="E107:F107"/>
    <mergeCell ref="E108:F108"/>
    <mergeCell ref="E109:F109"/>
    <mergeCell ref="E110:F110"/>
    <mergeCell ref="E99:F99"/>
    <mergeCell ref="E100:F100"/>
    <mergeCell ref="E101:F101"/>
    <mergeCell ref="E102:F102"/>
    <mergeCell ref="E103:F103"/>
    <mergeCell ref="E104:F104"/>
    <mergeCell ref="E117:F117"/>
    <mergeCell ref="E118:F118"/>
    <mergeCell ref="E119:F119"/>
    <mergeCell ref="E120:F120"/>
    <mergeCell ref="E121:F121"/>
    <mergeCell ref="E122:F122"/>
    <mergeCell ref="E111:F111"/>
    <mergeCell ref="A112:F112"/>
    <mergeCell ref="B113:F113"/>
    <mergeCell ref="B114:F114"/>
    <mergeCell ref="B115:F115"/>
    <mergeCell ref="B116:F116"/>
    <mergeCell ref="E130:F130"/>
    <mergeCell ref="E131:F131"/>
    <mergeCell ref="E132:F132"/>
    <mergeCell ref="E133:F133"/>
    <mergeCell ref="E134:F134"/>
    <mergeCell ref="E135:F135"/>
    <mergeCell ref="E123:F123"/>
    <mergeCell ref="E124:F124"/>
    <mergeCell ref="A125:F125"/>
    <mergeCell ref="E126:F126"/>
    <mergeCell ref="E127:F127"/>
    <mergeCell ref="E129:F129"/>
    <mergeCell ref="E142:F142"/>
    <mergeCell ref="E143:F143"/>
    <mergeCell ref="E144:F144"/>
    <mergeCell ref="E145:F145"/>
    <mergeCell ref="E146:F146"/>
    <mergeCell ref="E147:F147"/>
    <mergeCell ref="E136:F136"/>
    <mergeCell ref="E137:F137"/>
    <mergeCell ref="E138:F138"/>
    <mergeCell ref="E139:F139"/>
    <mergeCell ref="E140:F140"/>
    <mergeCell ref="E141:F141"/>
    <mergeCell ref="E154:F154"/>
    <mergeCell ref="E155:F155"/>
    <mergeCell ref="E156:F156"/>
    <mergeCell ref="E157:F157"/>
    <mergeCell ref="E158:F158"/>
    <mergeCell ref="E159:F159"/>
    <mergeCell ref="E148:F148"/>
    <mergeCell ref="E149:F149"/>
    <mergeCell ref="E150:F150"/>
    <mergeCell ref="E151:F151"/>
    <mergeCell ref="E152:F152"/>
    <mergeCell ref="E153:F153"/>
    <mergeCell ref="E166:F166"/>
    <mergeCell ref="E167:F167"/>
    <mergeCell ref="E168:F168"/>
    <mergeCell ref="E169:F169"/>
    <mergeCell ref="E170:F170"/>
    <mergeCell ref="A171:F171"/>
    <mergeCell ref="B160:F160"/>
    <mergeCell ref="B161:F161"/>
    <mergeCell ref="B162:F162"/>
    <mergeCell ref="E163:F163"/>
    <mergeCell ref="E164:F164"/>
    <mergeCell ref="E165:F165"/>
    <mergeCell ref="E179:F179"/>
    <mergeCell ref="E180:F180"/>
    <mergeCell ref="E181:F181"/>
    <mergeCell ref="E182:F182"/>
    <mergeCell ref="E183:F183"/>
    <mergeCell ref="E184:F184"/>
    <mergeCell ref="E172:F172"/>
    <mergeCell ref="E173:F173"/>
    <mergeCell ref="E175:F175"/>
    <mergeCell ref="E176:F176"/>
    <mergeCell ref="E177:F177"/>
    <mergeCell ref="E178:F178"/>
    <mergeCell ref="E191:F191"/>
    <mergeCell ref="E192:F192"/>
    <mergeCell ref="E193:F193"/>
    <mergeCell ref="E194:F194"/>
    <mergeCell ref="E195:F195"/>
    <mergeCell ref="E196:F196"/>
    <mergeCell ref="E185:F185"/>
    <mergeCell ref="E186:F186"/>
    <mergeCell ref="E187:F187"/>
    <mergeCell ref="E188:F188"/>
    <mergeCell ref="E189:F189"/>
    <mergeCell ref="E190:F190"/>
    <mergeCell ref="E203:F203"/>
    <mergeCell ref="E204:F204"/>
    <mergeCell ref="E205:F205"/>
    <mergeCell ref="B206:F206"/>
    <mergeCell ref="B207:F207"/>
    <mergeCell ref="B208:F208"/>
    <mergeCell ref="E197:F197"/>
    <mergeCell ref="E198:F198"/>
    <mergeCell ref="E199:F199"/>
    <mergeCell ref="E200:F200"/>
    <mergeCell ref="E201:F201"/>
    <mergeCell ref="E202:F202"/>
    <mergeCell ref="E215:F215"/>
    <mergeCell ref="E216:F216"/>
    <mergeCell ref="E217:F217"/>
    <mergeCell ref="A218:F218"/>
    <mergeCell ref="E219:F219"/>
    <mergeCell ref="E220:F220"/>
    <mergeCell ref="B209:F209"/>
    <mergeCell ref="E210:F210"/>
    <mergeCell ref="E211:F211"/>
    <mergeCell ref="E212:F212"/>
    <mergeCell ref="E213:F213"/>
    <mergeCell ref="E214:F214"/>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52:F252"/>
    <mergeCell ref="B253:F253"/>
    <mergeCell ref="B254:F254"/>
    <mergeCell ref="B255:F255"/>
    <mergeCell ref="B256:F256"/>
    <mergeCell ref="E257:F257"/>
    <mergeCell ref="E246:F246"/>
    <mergeCell ref="E247:F247"/>
    <mergeCell ref="E248:F248"/>
    <mergeCell ref="E249:F249"/>
    <mergeCell ref="E250:F250"/>
    <mergeCell ref="E251:F251"/>
    <mergeCell ref="E264:F264"/>
    <mergeCell ref="A265:F265"/>
    <mergeCell ref="E266:F266"/>
    <mergeCell ref="E267:F267"/>
    <mergeCell ref="E269:F269"/>
    <mergeCell ref="E270:F270"/>
    <mergeCell ref="E258:F258"/>
    <mergeCell ref="E259:F259"/>
    <mergeCell ref="E260:F260"/>
    <mergeCell ref="E261:F261"/>
    <mergeCell ref="E262:F262"/>
    <mergeCell ref="E263:F263"/>
    <mergeCell ref="E277:F277"/>
    <mergeCell ref="E278:F278"/>
    <mergeCell ref="E279:F279"/>
    <mergeCell ref="E280:F280"/>
    <mergeCell ref="E281:F281"/>
    <mergeCell ref="E282:F282"/>
    <mergeCell ref="E271:F271"/>
    <mergeCell ref="E272:F272"/>
    <mergeCell ref="E273:F273"/>
    <mergeCell ref="E274:F274"/>
    <mergeCell ref="E275:F275"/>
    <mergeCell ref="E276:F276"/>
    <mergeCell ref="E289:F289"/>
    <mergeCell ref="E290:F290"/>
    <mergeCell ref="E291:F291"/>
    <mergeCell ref="E292:F292"/>
    <mergeCell ref="E293:F293"/>
    <mergeCell ref="E294:F294"/>
    <mergeCell ref="E283:F283"/>
    <mergeCell ref="E284:F284"/>
    <mergeCell ref="E285:F285"/>
    <mergeCell ref="E286:F286"/>
    <mergeCell ref="E287:F287"/>
    <mergeCell ref="E288:F288"/>
    <mergeCell ref="E301:F301"/>
    <mergeCell ref="E302:F302"/>
    <mergeCell ref="E303:F303"/>
    <mergeCell ref="E304:F304"/>
    <mergeCell ref="E305:F305"/>
    <mergeCell ref="E306:F306"/>
    <mergeCell ref="E295:F295"/>
    <mergeCell ref="E296:F296"/>
    <mergeCell ref="E297:F297"/>
    <mergeCell ref="E298:F298"/>
    <mergeCell ref="E299:F299"/>
    <mergeCell ref="E300:F300"/>
    <mergeCell ref="E313:F313"/>
    <mergeCell ref="E314:F314"/>
    <mergeCell ref="E315:F315"/>
    <mergeCell ref="E316:F316"/>
    <mergeCell ref="E317:F317"/>
    <mergeCell ref="E318:F318"/>
    <mergeCell ref="E307:F307"/>
    <mergeCell ref="E308:F308"/>
    <mergeCell ref="E309:F309"/>
    <mergeCell ref="E310:F310"/>
    <mergeCell ref="E311:F311"/>
    <mergeCell ref="E312:F312"/>
    <mergeCell ref="E331:F331"/>
    <mergeCell ref="E325:F325"/>
    <mergeCell ref="E326:F326"/>
    <mergeCell ref="E327:F327"/>
    <mergeCell ref="E328:F328"/>
    <mergeCell ref="E329:F329"/>
    <mergeCell ref="E330:F330"/>
    <mergeCell ref="E319:F319"/>
    <mergeCell ref="E320:F320"/>
    <mergeCell ref="E321:F321"/>
    <mergeCell ref="E322:F322"/>
    <mergeCell ref="E323:F323"/>
    <mergeCell ref="E324:F324"/>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09"/>
  <sheetViews>
    <sheetView zoomScale="140" zoomScaleNormal="140" zoomScaleSheetLayoutView="150" workbookViewId="0">
      <selection activeCell="H11" sqref="H11"/>
    </sheetView>
  </sheetViews>
  <sheetFormatPr defaultRowHeight="15" x14ac:dyDescent="0.25"/>
  <cols>
    <col min="1" max="1" width="29.28515625" style="298" customWidth="1"/>
    <col min="2" max="4" width="11.7109375" style="298" customWidth="1"/>
    <col min="5" max="5" width="12.42578125" style="298" customWidth="1"/>
    <col min="6" max="6" width="5.28515625" style="298" customWidth="1"/>
    <col min="7" max="7" width="11" style="298" customWidth="1"/>
    <col min="8" max="8" width="12.5703125" style="298" customWidth="1"/>
    <col min="9" max="16384" width="9.140625" style="298"/>
  </cols>
  <sheetData>
    <row r="1" spans="1:9" x14ac:dyDescent="0.25">
      <c r="A1" s="1910" t="s">
        <v>1039</v>
      </c>
      <c r="B1" s="1911"/>
      <c r="C1" s="1911"/>
      <c r="D1" s="1911"/>
      <c r="E1" s="1911"/>
    </row>
    <row r="2" spans="1:9" ht="45" customHeight="1" x14ac:dyDescent="0.25">
      <c r="A2" s="1912" t="s">
        <v>842</v>
      </c>
      <c r="B2" s="1912"/>
      <c r="C2" s="1912"/>
      <c r="D2" s="1912"/>
      <c r="E2" s="1912"/>
    </row>
    <row r="3" spans="1:9" ht="18" customHeight="1" thickBot="1" x14ac:dyDescent="0.3">
      <c r="A3" s="1913" t="s">
        <v>1040</v>
      </c>
      <c r="B3" s="1913"/>
      <c r="C3" s="1913"/>
      <c r="D3" s="1913"/>
      <c r="E3" s="1913"/>
    </row>
    <row r="4" spans="1:9" ht="16.5" thickBot="1" x14ac:dyDescent="0.3">
      <c r="A4" s="341" t="s">
        <v>0</v>
      </c>
      <c r="B4" s="1914" t="s">
        <v>1041</v>
      </c>
      <c r="C4" s="1914"/>
      <c r="D4" s="1914"/>
      <c r="E4" s="1915"/>
    </row>
    <row r="5" spans="1:9" ht="16.5" thickBot="1" x14ac:dyDescent="0.3">
      <c r="A5" s="342" t="s">
        <v>1</v>
      </c>
      <c r="B5" s="1916" t="s">
        <v>1042</v>
      </c>
      <c r="C5" s="1917"/>
      <c r="D5" s="1917"/>
      <c r="E5" s="1918"/>
    </row>
    <row r="6" spans="1:9" ht="16.5" thickBot="1" x14ac:dyDescent="0.3">
      <c r="A6" s="342" t="s">
        <v>3</v>
      </c>
      <c r="B6" s="1907" t="s">
        <v>843</v>
      </c>
      <c r="C6" s="1908"/>
      <c r="D6" s="1908"/>
      <c r="E6" s="1909"/>
    </row>
    <row r="7" spans="1:9" ht="15.75" thickBot="1" x14ac:dyDescent="0.3">
      <c r="A7" s="1879" t="s">
        <v>4</v>
      </c>
      <c r="B7" s="1880"/>
      <c r="C7" s="1880"/>
      <c r="D7" s="1880"/>
      <c r="E7" s="1881"/>
    </row>
    <row r="8" spans="1:9" x14ac:dyDescent="0.25">
      <c r="A8" s="1882" t="s">
        <v>1043</v>
      </c>
      <c r="B8" s="1883"/>
      <c r="C8" s="1883"/>
      <c r="D8" s="1883"/>
      <c r="E8" s="1884"/>
    </row>
    <row r="9" spans="1:9" ht="44.25" customHeight="1" thickBot="1" x14ac:dyDescent="0.3">
      <c r="A9" s="1885"/>
      <c r="B9" s="1886"/>
      <c r="C9" s="1886"/>
      <c r="D9" s="1886"/>
      <c r="E9" s="1887"/>
    </row>
    <row r="10" spans="1:9" ht="7.15" hidden="1" customHeight="1" thickBot="1" x14ac:dyDescent="0.3">
      <c r="A10" s="1888"/>
      <c r="B10" s="1889"/>
      <c r="C10" s="1889"/>
      <c r="D10" s="1889"/>
      <c r="E10" s="1890"/>
    </row>
    <row r="11" spans="1:9" ht="171" customHeight="1" thickBot="1" x14ac:dyDescent="0.3">
      <c r="A11" s="343" t="s">
        <v>5</v>
      </c>
      <c r="B11" s="1891" t="s">
        <v>1044</v>
      </c>
      <c r="C11" s="1892"/>
      <c r="D11" s="1892"/>
      <c r="E11" s="1893"/>
    </row>
    <row r="12" spans="1:9" ht="23.25" customHeight="1" x14ac:dyDescent="0.25">
      <c r="A12" s="1818" t="s">
        <v>6</v>
      </c>
      <c r="B12" s="344">
        <v>2020</v>
      </c>
      <c r="C12" s="344">
        <v>2021</v>
      </c>
      <c r="D12" s="344">
        <v>2022</v>
      </c>
      <c r="E12" s="345">
        <v>2023</v>
      </c>
    </row>
    <row r="13" spans="1:9" ht="15.75" thickBot="1" x14ac:dyDescent="0.3">
      <c r="A13" s="1819"/>
      <c r="B13" s="346" t="s">
        <v>7</v>
      </c>
      <c r="C13" s="346" t="s">
        <v>8</v>
      </c>
      <c r="D13" s="346" t="s">
        <v>8</v>
      </c>
      <c r="E13" s="347" t="s">
        <v>8</v>
      </c>
    </row>
    <row r="14" spans="1:9" ht="45.75" thickBot="1" x14ac:dyDescent="0.3">
      <c r="A14" s="348" t="s">
        <v>1045</v>
      </c>
      <c r="B14" s="349">
        <v>0.9</v>
      </c>
      <c r="C14" s="349">
        <v>0.95</v>
      </c>
      <c r="D14" s="349">
        <v>0.96</v>
      </c>
      <c r="E14" s="350">
        <v>0.98</v>
      </c>
    </row>
    <row r="15" spans="1:9" ht="69.599999999999994" customHeight="1" thickBot="1" x14ac:dyDescent="0.3">
      <c r="A15" s="351" t="s">
        <v>9</v>
      </c>
      <c r="B15" s="1894" t="s">
        <v>1046</v>
      </c>
      <c r="C15" s="1895"/>
      <c r="D15" s="1895"/>
      <c r="E15" s="1896"/>
    </row>
    <row r="16" spans="1:9" ht="23.25" customHeight="1" thickBot="1" x14ac:dyDescent="0.3">
      <c r="A16" s="1897" t="s">
        <v>10</v>
      </c>
      <c r="B16" s="1825"/>
      <c r="C16" s="1825"/>
      <c r="D16" s="1825"/>
      <c r="E16" s="1826"/>
      <c r="G16" s="352"/>
      <c r="I16" s="352"/>
    </row>
    <row r="17" spans="1:10" ht="15.75" thickBot="1" x14ac:dyDescent="0.3">
      <c r="A17" s="353"/>
      <c r="B17" s="354"/>
      <c r="C17" s="349" t="s">
        <v>112</v>
      </c>
      <c r="D17" s="349" t="s">
        <v>112</v>
      </c>
      <c r="E17" s="350" t="s">
        <v>112</v>
      </c>
      <c r="F17" s="355"/>
    </row>
    <row r="18" spans="1:10" ht="39" thickBot="1" x14ac:dyDescent="0.3">
      <c r="A18" s="356" t="s">
        <v>1047</v>
      </c>
      <c r="B18" s="357">
        <v>50</v>
      </c>
      <c r="C18" s="358">
        <v>0.9</v>
      </c>
      <c r="D18" s="358">
        <v>0.95</v>
      </c>
      <c r="E18" s="359">
        <v>0.96</v>
      </c>
      <c r="F18" s="355"/>
    </row>
    <row r="19" spans="1:10" ht="39" thickBot="1" x14ac:dyDescent="0.3">
      <c r="A19" s="356" t="s">
        <v>1048</v>
      </c>
      <c r="B19" s="357">
        <v>45</v>
      </c>
      <c r="C19" s="358">
        <v>0.9</v>
      </c>
      <c r="D19" s="358">
        <v>1</v>
      </c>
      <c r="E19" s="359">
        <v>1</v>
      </c>
    </row>
    <row r="20" spans="1:10" ht="15.75" thickBot="1" x14ac:dyDescent="0.3">
      <c r="A20" s="1898" t="s">
        <v>11</v>
      </c>
      <c r="B20" s="1899"/>
      <c r="C20" s="1899"/>
      <c r="D20" s="1899"/>
      <c r="E20" s="1900"/>
    </row>
    <row r="21" spans="1:10" ht="15.75" thickBot="1" x14ac:dyDescent="0.3">
      <c r="A21" s="1837" t="s">
        <v>12</v>
      </c>
      <c r="B21" s="1838"/>
      <c r="C21" s="1838"/>
      <c r="D21" s="1838"/>
      <c r="E21" s="1839"/>
    </row>
    <row r="22" spans="1:10" ht="18.75" customHeight="1" thickBot="1" x14ac:dyDescent="0.3">
      <c r="A22" s="360" t="s">
        <v>13</v>
      </c>
      <c r="B22" s="1901" t="s">
        <v>1049</v>
      </c>
      <c r="C22" s="1902"/>
      <c r="D22" s="1902"/>
      <c r="E22" s="1903"/>
    </row>
    <row r="23" spans="1:10" ht="44.45" customHeight="1" thickBot="1" x14ac:dyDescent="0.3">
      <c r="A23" s="361" t="s">
        <v>14</v>
      </c>
      <c r="B23" s="1841" t="s">
        <v>1050</v>
      </c>
      <c r="C23" s="1842"/>
      <c r="D23" s="1842"/>
      <c r="E23" s="1843"/>
    </row>
    <row r="24" spans="1:10" ht="15.75" thickBot="1" x14ac:dyDescent="0.3">
      <c r="A24" s="362" t="s">
        <v>15</v>
      </c>
      <c r="B24" s="1904" t="s">
        <v>78</v>
      </c>
      <c r="C24" s="1905"/>
      <c r="D24" s="1905"/>
      <c r="E24" s="1906"/>
    </row>
    <row r="25" spans="1:10" ht="12.75" customHeight="1" x14ac:dyDescent="0.25">
      <c r="A25" s="1820"/>
      <c r="B25" s="363">
        <v>2020</v>
      </c>
      <c r="C25" s="363">
        <v>2021</v>
      </c>
      <c r="D25" s="363">
        <v>2022</v>
      </c>
      <c r="E25" s="364">
        <v>2023</v>
      </c>
    </row>
    <row r="26" spans="1:10" ht="13.9" customHeight="1" thickBot="1" x14ac:dyDescent="0.3">
      <c r="A26" s="1819"/>
      <c r="B26" s="365" t="s">
        <v>7</v>
      </c>
      <c r="C26" s="365" t="s">
        <v>8</v>
      </c>
      <c r="D26" s="365" t="s">
        <v>8</v>
      </c>
      <c r="E26" s="366" t="s">
        <v>8</v>
      </c>
    </row>
    <row r="27" spans="1:10" ht="15.75" thickBot="1" x14ac:dyDescent="0.3">
      <c r="A27" s="362" t="s">
        <v>16</v>
      </c>
      <c r="B27" s="367">
        <v>50</v>
      </c>
      <c r="C27" s="367">
        <v>200</v>
      </c>
      <c r="D27" s="367">
        <v>300</v>
      </c>
      <c r="E27" s="368">
        <v>300</v>
      </c>
    </row>
    <row r="28" spans="1:10" ht="15.75" thickBot="1" x14ac:dyDescent="0.3">
      <c r="A28" s="369" t="s">
        <v>17</v>
      </c>
      <c r="B28" s="370">
        <f>B57</f>
        <v>145000</v>
      </c>
      <c r="C28" s="370">
        <f t="shared" ref="C28:E28" si="0">C57</f>
        <v>189000</v>
      </c>
      <c r="D28" s="370">
        <f t="shared" si="0"/>
        <v>189500</v>
      </c>
      <c r="E28" s="371">
        <f t="shared" si="0"/>
        <v>190000</v>
      </c>
    </row>
    <row r="29" spans="1:10" ht="15.75" thickBot="1" x14ac:dyDescent="0.3">
      <c r="A29" s="372" t="s">
        <v>18</v>
      </c>
      <c r="B29" s="373">
        <f>B28/B27</f>
        <v>2900</v>
      </c>
      <c r="C29" s="373">
        <f t="shared" ref="C29:E29" si="1">C28/C27</f>
        <v>945</v>
      </c>
      <c r="D29" s="373">
        <f t="shared" si="1"/>
        <v>631.66666666666663</v>
      </c>
      <c r="E29" s="374">
        <f t="shared" si="1"/>
        <v>633.33333333333337</v>
      </c>
    </row>
    <row r="30" spans="1:10" ht="15.75" thickBot="1" x14ac:dyDescent="0.3">
      <c r="A30" s="375" t="s">
        <v>19</v>
      </c>
      <c r="B30" s="376" t="s">
        <v>20</v>
      </c>
      <c r="C30" s="377">
        <f>C27/B27-1</f>
        <v>3</v>
      </c>
      <c r="D30" s="377">
        <f t="shared" ref="D30:E32" si="2">D27/C27-1</f>
        <v>0.5</v>
      </c>
      <c r="E30" s="378">
        <f t="shared" si="2"/>
        <v>0</v>
      </c>
      <c r="F30" s="379"/>
      <c r="G30" s="379"/>
      <c r="H30" s="379"/>
      <c r="I30" s="379"/>
      <c r="J30" s="379"/>
    </row>
    <row r="31" spans="1:10" ht="15.75" thickBot="1" x14ac:dyDescent="0.3">
      <c r="A31" s="380" t="s">
        <v>21</v>
      </c>
      <c r="B31" s="381" t="s">
        <v>20</v>
      </c>
      <c r="C31" s="382">
        <f>C28/B28-1</f>
        <v>0.30344827586206891</v>
      </c>
      <c r="D31" s="382">
        <f t="shared" si="2"/>
        <v>2.6455026455025621E-3</v>
      </c>
      <c r="E31" s="383">
        <f t="shared" si="2"/>
        <v>2.6385224274405594E-3</v>
      </c>
    </row>
    <row r="32" spans="1:10" ht="15.75" thickBot="1" x14ac:dyDescent="0.3">
      <c r="A32" s="384" t="s">
        <v>22</v>
      </c>
      <c r="B32" s="385" t="s">
        <v>20</v>
      </c>
      <c r="C32" s="386">
        <f>C29/B29-1</f>
        <v>-0.67413793103448283</v>
      </c>
      <c r="D32" s="386">
        <f t="shared" si="2"/>
        <v>-0.33156966490299833</v>
      </c>
      <c r="E32" s="387">
        <f t="shared" si="2"/>
        <v>2.6385224274407815E-3</v>
      </c>
    </row>
    <row r="33" spans="1:5" ht="15.75" thickBot="1" x14ac:dyDescent="0.3">
      <c r="A33" s="1868" t="s">
        <v>123</v>
      </c>
      <c r="B33" s="1869"/>
      <c r="C33" s="1869"/>
      <c r="D33" s="1869"/>
      <c r="E33" s="1870"/>
    </row>
    <row r="34" spans="1:5" ht="12.75" customHeight="1" x14ac:dyDescent="0.25">
      <c r="A34" s="1871"/>
      <c r="B34" s="363">
        <v>2020</v>
      </c>
      <c r="C34" s="363">
        <v>2021</v>
      </c>
      <c r="D34" s="363">
        <v>2022</v>
      </c>
      <c r="E34" s="364">
        <v>2023</v>
      </c>
    </row>
    <row r="35" spans="1:5" ht="11.45" customHeight="1" thickBot="1" x14ac:dyDescent="0.3">
      <c r="A35" s="1819"/>
      <c r="B35" s="365" t="s">
        <v>7</v>
      </c>
      <c r="C35" s="365" t="s">
        <v>8</v>
      </c>
      <c r="D35" s="365" t="s">
        <v>8</v>
      </c>
      <c r="E35" s="366" t="s">
        <v>8</v>
      </c>
    </row>
    <row r="36" spans="1:5" ht="15.75" thickBot="1" x14ac:dyDescent="0.3">
      <c r="A36" s="388" t="s">
        <v>23</v>
      </c>
      <c r="B36" s="389">
        <f>B37+B38</f>
        <v>103000</v>
      </c>
      <c r="C36" s="389">
        <f t="shared" ref="C36:E36" si="3">C37+C38</f>
        <v>139300</v>
      </c>
      <c r="D36" s="389">
        <f t="shared" si="3"/>
        <v>139300</v>
      </c>
      <c r="E36" s="390">
        <f t="shared" si="3"/>
        <v>139300</v>
      </c>
    </row>
    <row r="37" spans="1:5" ht="15.75" thickBot="1" x14ac:dyDescent="0.3">
      <c r="A37" s="391" t="s">
        <v>175</v>
      </c>
      <c r="B37" s="392">
        <v>103000</v>
      </c>
      <c r="C37" s="393">
        <v>139300</v>
      </c>
      <c r="D37" s="394">
        <v>139300</v>
      </c>
      <c r="E37" s="395">
        <v>139300</v>
      </c>
    </row>
    <row r="38" spans="1:5" ht="15.75" thickBot="1" x14ac:dyDescent="0.3">
      <c r="A38" s="391" t="s">
        <v>176</v>
      </c>
      <c r="B38" s="392"/>
      <c r="C38" s="393"/>
      <c r="D38" s="392"/>
      <c r="E38" s="396"/>
    </row>
    <row r="39" spans="1:5" ht="24.75" thickBot="1" x14ac:dyDescent="0.3">
      <c r="A39" s="388" t="s">
        <v>24</v>
      </c>
      <c r="B39" s="389">
        <f>B40+B41</f>
        <v>10000</v>
      </c>
      <c r="C39" s="389">
        <f t="shared" ref="C39:E39" si="4">C40+C41</f>
        <v>14200</v>
      </c>
      <c r="D39" s="389">
        <f t="shared" si="4"/>
        <v>14200</v>
      </c>
      <c r="E39" s="390">
        <f t="shared" si="4"/>
        <v>14200</v>
      </c>
    </row>
    <row r="40" spans="1:5" ht="15.75" thickBot="1" x14ac:dyDescent="0.3">
      <c r="A40" s="391" t="s">
        <v>175</v>
      </c>
      <c r="B40" s="392">
        <v>10000</v>
      </c>
      <c r="C40" s="394">
        <v>14200</v>
      </c>
      <c r="D40" s="394">
        <v>14200</v>
      </c>
      <c r="E40" s="395">
        <v>14200</v>
      </c>
    </row>
    <row r="41" spans="1:5" ht="15.75" thickBot="1" x14ac:dyDescent="0.3">
      <c r="A41" s="391" t="s">
        <v>176</v>
      </c>
      <c r="B41" s="392"/>
      <c r="C41" s="392"/>
      <c r="D41" s="392"/>
      <c r="E41" s="396"/>
    </row>
    <row r="42" spans="1:5" ht="15.75" thickBot="1" x14ac:dyDescent="0.3">
      <c r="A42" s="388" t="s">
        <v>25</v>
      </c>
      <c r="B42" s="397">
        <f>B43+B44</f>
        <v>31500</v>
      </c>
      <c r="C42" s="397">
        <f t="shared" ref="C42:E42" si="5">C43+C44</f>
        <v>35000</v>
      </c>
      <c r="D42" s="397">
        <f t="shared" si="5"/>
        <v>35500</v>
      </c>
      <c r="E42" s="398">
        <f t="shared" si="5"/>
        <v>35500</v>
      </c>
    </row>
    <row r="43" spans="1:5" ht="15.75" thickBot="1" x14ac:dyDescent="0.3">
      <c r="A43" s="391" t="s">
        <v>175</v>
      </c>
      <c r="B43" s="392">
        <v>31500</v>
      </c>
      <c r="C43" s="392">
        <v>35000</v>
      </c>
      <c r="D43" s="392">
        <v>35500</v>
      </c>
      <c r="E43" s="396">
        <v>35500</v>
      </c>
    </row>
    <row r="44" spans="1:5" ht="15.75" thickBot="1" x14ac:dyDescent="0.3">
      <c r="A44" s="391" t="s">
        <v>176</v>
      </c>
      <c r="B44" s="392"/>
      <c r="C44" s="392"/>
      <c r="D44" s="392"/>
      <c r="E44" s="396"/>
    </row>
    <row r="45" spans="1:5" ht="15.75" thickBot="1" x14ac:dyDescent="0.3">
      <c r="A45" s="388" t="s">
        <v>26</v>
      </c>
      <c r="B45" s="392"/>
      <c r="C45" s="394"/>
      <c r="D45" s="394"/>
      <c r="E45" s="395"/>
    </row>
    <row r="46" spans="1:5" ht="15.75" thickBot="1" x14ac:dyDescent="0.3">
      <c r="A46" s="391" t="s">
        <v>175</v>
      </c>
      <c r="B46" s="392"/>
      <c r="C46" s="392"/>
      <c r="D46" s="392"/>
      <c r="E46" s="396"/>
    </row>
    <row r="47" spans="1:5" ht="15.75" thickBot="1" x14ac:dyDescent="0.3">
      <c r="A47" s="391" t="s">
        <v>176</v>
      </c>
      <c r="B47" s="392"/>
      <c r="C47" s="394"/>
      <c r="D47" s="394"/>
      <c r="E47" s="395"/>
    </row>
    <row r="48" spans="1:5" ht="15.75" thickBot="1" x14ac:dyDescent="0.3">
      <c r="A48" s="388" t="s">
        <v>27</v>
      </c>
      <c r="B48" s="392"/>
      <c r="C48" s="392"/>
      <c r="D48" s="392"/>
      <c r="E48" s="396"/>
    </row>
    <row r="49" spans="1:11" ht="15.75" thickBot="1" x14ac:dyDescent="0.3">
      <c r="A49" s="391" t="s">
        <v>175</v>
      </c>
      <c r="B49" s="392"/>
      <c r="C49" s="394"/>
      <c r="D49" s="394"/>
      <c r="E49" s="395"/>
    </row>
    <row r="50" spans="1:11" ht="15.75" thickBot="1" x14ac:dyDescent="0.3">
      <c r="A50" s="391" t="s">
        <v>176</v>
      </c>
      <c r="B50" s="392"/>
      <c r="C50" s="392"/>
      <c r="D50" s="392"/>
      <c r="E50" s="396"/>
    </row>
    <row r="51" spans="1:11" ht="15.75" thickBot="1" x14ac:dyDescent="0.3">
      <c r="A51" s="388" t="s">
        <v>28</v>
      </c>
      <c r="B51" s="397">
        <f>B52+B53</f>
        <v>500</v>
      </c>
      <c r="C51" s="397">
        <f>C52+C53</f>
        <v>500</v>
      </c>
      <c r="D51" s="397">
        <f t="shared" ref="D51:E51" si="6">D52+D53</f>
        <v>500</v>
      </c>
      <c r="E51" s="398">
        <f t="shared" si="6"/>
        <v>1000</v>
      </c>
    </row>
    <row r="52" spans="1:11" ht="15.75" thickBot="1" x14ac:dyDescent="0.3">
      <c r="A52" s="391" t="s">
        <v>175</v>
      </c>
      <c r="B52" s="392">
        <v>500</v>
      </c>
      <c r="C52" s="392">
        <v>500</v>
      </c>
      <c r="D52" s="392">
        <v>500</v>
      </c>
      <c r="E52" s="396">
        <v>1000</v>
      </c>
    </row>
    <row r="53" spans="1:11" ht="15.75" thickBot="1" x14ac:dyDescent="0.3">
      <c r="A53" s="391" t="s">
        <v>176</v>
      </c>
      <c r="B53" s="392"/>
      <c r="C53" s="394"/>
      <c r="D53" s="394"/>
      <c r="E53" s="395"/>
    </row>
    <row r="54" spans="1:11" ht="24.75" thickBot="1" x14ac:dyDescent="0.3">
      <c r="A54" s="388" t="s">
        <v>29</v>
      </c>
      <c r="B54" s="392"/>
      <c r="C54" s="392"/>
      <c r="D54" s="392"/>
      <c r="E54" s="396"/>
      <c r="G54" s="399"/>
    </row>
    <row r="55" spans="1:11" ht="15.75" thickBot="1" x14ac:dyDescent="0.3">
      <c r="A55" s="391" t="s">
        <v>175</v>
      </c>
      <c r="B55" s="392"/>
      <c r="C55" s="394"/>
      <c r="D55" s="394"/>
      <c r="E55" s="395"/>
      <c r="I55" s="400"/>
      <c r="J55" s="400"/>
      <c r="K55" s="400"/>
    </row>
    <row r="56" spans="1:11" ht="15.75" thickBot="1" x14ac:dyDescent="0.3">
      <c r="A56" s="391" t="s">
        <v>176</v>
      </c>
      <c r="B56" s="392"/>
      <c r="C56" s="392"/>
      <c r="D56" s="392"/>
      <c r="E56" s="396"/>
    </row>
    <row r="57" spans="1:11" ht="15.75" thickBot="1" x14ac:dyDescent="0.3">
      <c r="A57" s="401" t="s">
        <v>30</v>
      </c>
      <c r="B57" s="397">
        <f>B54+B51+B48+B45+B42+B39+B36</f>
        <v>145000</v>
      </c>
      <c r="C57" s="397">
        <f>C54+C51+C48+C45+C42+C39+C36</f>
        <v>189000</v>
      </c>
      <c r="D57" s="397">
        <f t="shared" ref="D57:E57" si="7">D54+D51+D48+D45+D42+D39+D36</f>
        <v>189500</v>
      </c>
      <c r="E57" s="398">
        <f t="shared" si="7"/>
        <v>190000</v>
      </c>
    </row>
    <row r="58" spans="1:11" ht="15.75" thickBot="1" x14ac:dyDescent="0.3">
      <c r="A58" s="402" t="s">
        <v>31</v>
      </c>
      <c r="B58" s="403">
        <f>IF(B57-B28=0,0,"Error")</f>
        <v>0</v>
      </c>
      <c r="C58" s="403">
        <f>IF(C57-C28=0,0,"Error")</f>
        <v>0</v>
      </c>
      <c r="D58" s="403">
        <f>IF(D57-D28=0,0,"Error")</f>
        <v>0</v>
      </c>
      <c r="E58" s="404">
        <f>IF(E57-E28=0,0,"Error")</f>
        <v>0</v>
      </c>
    </row>
    <row r="59" spans="1:11" ht="28.5" customHeight="1" thickBot="1" x14ac:dyDescent="0.3">
      <c r="A59" s="405" t="s">
        <v>32</v>
      </c>
      <c r="B59" s="1872" t="s">
        <v>1051</v>
      </c>
      <c r="C59" s="1873"/>
      <c r="D59" s="1873"/>
      <c r="E59" s="1874"/>
    </row>
    <row r="60" spans="1:11" ht="32.25" customHeight="1" thickBot="1" x14ac:dyDescent="0.3">
      <c r="A60" s="361" t="s">
        <v>14</v>
      </c>
      <c r="B60" s="1841" t="s">
        <v>1052</v>
      </c>
      <c r="C60" s="1842"/>
      <c r="D60" s="1842"/>
      <c r="E60" s="1843"/>
    </row>
    <row r="61" spans="1:11" ht="15.75" thickBot="1" x14ac:dyDescent="0.3">
      <c r="A61" s="361" t="s">
        <v>15</v>
      </c>
      <c r="B61" s="1859" t="s">
        <v>1053</v>
      </c>
      <c r="C61" s="1860"/>
      <c r="D61" s="1860"/>
      <c r="E61" s="1861"/>
    </row>
    <row r="62" spans="1:11" ht="12.75" customHeight="1" x14ac:dyDescent="0.25">
      <c r="A62" s="1818"/>
      <c r="B62" s="363">
        <v>2020</v>
      </c>
      <c r="C62" s="363">
        <v>2021</v>
      </c>
      <c r="D62" s="363">
        <v>2022</v>
      </c>
      <c r="E62" s="364">
        <v>2023</v>
      </c>
    </row>
    <row r="63" spans="1:11" ht="12.6" customHeight="1" thickBot="1" x14ac:dyDescent="0.3">
      <c r="A63" s="1819"/>
      <c r="B63" s="365" t="s">
        <v>7</v>
      </c>
      <c r="C63" s="365" t="s">
        <v>8</v>
      </c>
      <c r="D63" s="365" t="s">
        <v>8</v>
      </c>
      <c r="E63" s="366" t="s">
        <v>8</v>
      </c>
    </row>
    <row r="64" spans="1:11" ht="15.75" thickBot="1" x14ac:dyDescent="0.3">
      <c r="A64" s="361" t="s">
        <v>16</v>
      </c>
      <c r="B64" s="406">
        <v>60</v>
      </c>
      <c r="C64" s="406">
        <v>60</v>
      </c>
      <c r="D64" s="406">
        <v>60</v>
      </c>
      <c r="E64" s="407">
        <v>60</v>
      </c>
    </row>
    <row r="65" spans="1:5" ht="15.75" thickBot="1" x14ac:dyDescent="0.3">
      <c r="A65" s="361" t="s">
        <v>17</v>
      </c>
      <c r="B65" s="408">
        <f t="shared" ref="B65:E65" si="8">B94</f>
        <v>0</v>
      </c>
      <c r="C65" s="408">
        <f t="shared" si="8"/>
        <v>0</v>
      </c>
      <c r="D65" s="408">
        <f t="shared" si="8"/>
        <v>0</v>
      </c>
      <c r="E65" s="409">
        <f t="shared" si="8"/>
        <v>0</v>
      </c>
    </row>
    <row r="66" spans="1:5" ht="15.75" thickBot="1" x14ac:dyDescent="0.3">
      <c r="A66" s="361" t="s">
        <v>18</v>
      </c>
      <c r="B66" s="408">
        <f>B65/B64</f>
        <v>0</v>
      </c>
      <c r="C66" s="408">
        <f>C65/C64</f>
        <v>0</v>
      </c>
      <c r="D66" s="408">
        <f>D65/D64</f>
        <v>0</v>
      </c>
      <c r="E66" s="409">
        <f>E65/E64</f>
        <v>0</v>
      </c>
    </row>
    <row r="67" spans="1:5" ht="15.75" thickBot="1" x14ac:dyDescent="0.3">
      <c r="A67" s="361" t="s">
        <v>19</v>
      </c>
      <c r="B67" s="410"/>
      <c r="C67" s="411">
        <f>C64/B64-1</f>
        <v>0</v>
      </c>
      <c r="D67" s="411">
        <f>D64/C64-1</f>
        <v>0</v>
      </c>
      <c r="E67" s="412">
        <f>E64/D64-1</f>
        <v>0</v>
      </c>
    </row>
    <row r="68" spans="1:5" ht="15.75" thickBot="1" x14ac:dyDescent="0.3">
      <c r="A68" s="361" t="s">
        <v>21</v>
      </c>
      <c r="B68" s="410"/>
      <c r="C68" s="411" t="e">
        <f>C65/B65-1</f>
        <v>#DIV/0!</v>
      </c>
      <c r="D68" s="411" t="e">
        <f t="shared" ref="D68:E69" si="9">D65/C65-1</f>
        <v>#DIV/0!</v>
      </c>
      <c r="E68" s="412" t="e">
        <f t="shared" si="9"/>
        <v>#DIV/0!</v>
      </c>
    </row>
    <row r="69" spans="1:5" ht="15.75" thickBot="1" x14ac:dyDescent="0.3">
      <c r="A69" s="361" t="s">
        <v>22</v>
      </c>
      <c r="B69" s="410"/>
      <c r="C69" s="411" t="e">
        <f>C66/B66-1</f>
        <v>#DIV/0!</v>
      </c>
      <c r="D69" s="411" t="e">
        <f t="shared" si="9"/>
        <v>#DIV/0!</v>
      </c>
      <c r="E69" s="412" t="e">
        <f t="shared" si="9"/>
        <v>#DIV/0!</v>
      </c>
    </row>
    <row r="70" spans="1:5" ht="24.75" customHeight="1" thickBot="1" x14ac:dyDescent="0.3">
      <c r="A70" s="1855" t="s">
        <v>124</v>
      </c>
      <c r="B70" s="1856"/>
      <c r="C70" s="1856"/>
      <c r="D70" s="1856"/>
      <c r="E70" s="1857"/>
    </row>
    <row r="71" spans="1:5" ht="12.75" customHeight="1" x14ac:dyDescent="0.25">
      <c r="A71" s="1820"/>
      <c r="B71" s="363">
        <v>2020</v>
      </c>
      <c r="C71" s="363">
        <v>2021</v>
      </c>
      <c r="D71" s="363">
        <v>2022</v>
      </c>
      <c r="E71" s="364">
        <v>2023</v>
      </c>
    </row>
    <row r="72" spans="1:5" ht="14.45" customHeight="1" thickBot="1" x14ac:dyDescent="0.3">
      <c r="A72" s="1875"/>
      <c r="B72" s="413" t="s">
        <v>7</v>
      </c>
      <c r="C72" s="413" t="s">
        <v>8</v>
      </c>
      <c r="D72" s="413" t="s">
        <v>8</v>
      </c>
      <c r="E72" s="414" t="s">
        <v>8</v>
      </c>
    </row>
    <row r="73" spans="1:5" ht="14.45" customHeight="1" thickBot="1" x14ac:dyDescent="0.3">
      <c r="A73" s="415" t="s">
        <v>23</v>
      </c>
      <c r="B73" s="416"/>
      <c r="C73" s="416"/>
      <c r="D73" s="416"/>
      <c r="E73" s="417"/>
    </row>
    <row r="74" spans="1:5" ht="16.899999999999999" customHeight="1" thickBot="1" x14ac:dyDescent="0.3">
      <c r="A74" s="418" t="s">
        <v>175</v>
      </c>
      <c r="B74" s="419"/>
      <c r="C74" s="420"/>
      <c r="D74" s="420"/>
      <c r="E74" s="421"/>
    </row>
    <row r="75" spans="1:5" ht="19.149999999999999" customHeight="1" thickBot="1" x14ac:dyDescent="0.3">
      <c r="A75" s="422" t="s">
        <v>176</v>
      </c>
      <c r="B75" s="423"/>
      <c r="C75" s="424"/>
      <c r="D75" s="424"/>
      <c r="E75" s="425"/>
    </row>
    <row r="76" spans="1:5" ht="24.75" customHeight="1" thickBot="1" x14ac:dyDescent="0.3">
      <c r="A76" s="426" t="s">
        <v>24</v>
      </c>
      <c r="B76" s="427"/>
      <c r="C76" s="427"/>
      <c r="D76" s="427"/>
      <c r="E76" s="428"/>
    </row>
    <row r="77" spans="1:5" ht="15.75" thickBot="1" x14ac:dyDescent="0.3">
      <c r="A77" s="422" t="s">
        <v>175</v>
      </c>
      <c r="B77" s="423"/>
      <c r="C77" s="429"/>
      <c r="D77" s="429"/>
      <c r="E77" s="430"/>
    </row>
    <row r="78" spans="1:5" ht="15.75" thickBot="1" x14ac:dyDescent="0.3">
      <c r="A78" s="391" t="s">
        <v>176</v>
      </c>
      <c r="B78" s="431"/>
      <c r="C78" s="432"/>
      <c r="D78" s="432"/>
      <c r="E78" s="433"/>
    </row>
    <row r="79" spans="1:5" ht="24.75" customHeight="1" thickBot="1" x14ac:dyDescent="0.3">
      <c r="A79" s="388" t="s">
        <v>25</v>
      </c>
      <c r="B79" s="432">
        <f>B80+B81</f>
        <v>0</v>
      </c>
      <c r="C79" s="432">
        <f t="shared" ref="C79:E79" si="10">C80+C81</f>
        <v>0</v>
      </c>
      <c r="D79" s="432">
        <f t="shared" si="10"/>
        <v>0</v>
      </c>
      <c r="E79" s="433">
        <f t="shared" si="10"/>
        <v>0</v>
      </c>
    </row>
    <row r="80" spans="1:5" ht="15.75" thickBot="1" x14ac:dyDescent="0.3">
      <c r="A80" s="391" t="s">
        <v>175</v>
      </c>
      <c r="B80" s="434">
        <v>0</v>
      </c>
      <c r="C80" s="434">
        <v>0</v>
      </c>
      <c r="D80" s="434">
        <v>0</v>
      </c>
      <c r="E80" s="435">
        <v>0</v>
      </c>
    </row>
    <row r="81" spans="1:5" ht="15.75" thickBot="1" x14ac:dyDescent="0.3">
      <c r="A81" s="391" t="s">
        <v>176</v>
      </c>
      <c r="B81" s="431"/>
      <c r="C81" s="432"/>
      <c r="D81" s="432"/>
      <c r="E81" s="433"/>
    </row>
    <row r="82" spans="1:5" ht="15.75" thickBot="1" x14ac:dyDescent="0.3">
      <c r="A82" s="388" t="s">
        <v>26</v>
      </c>
      <c r="B82" s="431"/>
      <c r="C82" s="432"/>
      <c r="D82" s="432"/>
      <c r="E82" s="433"/>
    </row>
    <row r="83" spans="1:5" ht="15.75" thickBot="1" x14ac:dyDescent="0.3">
      <c r="A83" s="391" t="s">
        <v>175</v>
      </c>
      <c r="B83" s="431"/>
      <c r="C83" s="432"/>
      <c r="D83" s="432"/>
      <c r="E83" s="433"/>
    </row>
    <row r="84" spans="1:5" ht="15.75" thickBot="1" x14ac:dyDescent="0.3">
      <c r="A84" s="391" t="s">
        <v>176</v>
      </c>
      <c r="B84" s="431"/>
      <c r="C84" s="432"/>
      <c r="D84" s="432"/>
      <c r="E84" s="433"/>
    </row>
    <row r="85" spans="1:5" ht="15.75" thickBot="1" x14ac:dyDescent="0.3">
      <c r="A85" s="388" t="s">
        <v>27</v>
      </c>
      <c r="B85" s="431"/>
      <c r="C85" s="432"/>
      <c r="D85" s="432"/>
      <c r="E85" s="433"/>
    </row>
    <row r="86" spans="1:5" ht="15.75" thickBot="1" x14ac:dyDescent="0.3">
      <c r="A86" s="391" t="s">
        <v>175</v>
      </c>
      <c r="B86" s="431"/>
      <c r="C86" s="432"/>
      <c r="D86" s="432"/>
      <c r="E86" s="433"/>
    </row>
    <row r="87" spans="1:5" ht="15.75" thickBot="1" x14ac:dyDescent="0.3">
      <c r="A87" s="391" t="s">
        <v>176</v>
      </c>
      <c r="B87" s="431"/>
      <c r="C87" s="432"/>
      <c r="D87" s="432"/>
      <c r="E87" s="433"/>
    </row>
    <row r="88" spans="1:5" ht="15.75" thickBot="1" x14ac:dyDescent="0.3">
      <c r="A88" s="388" t="s">
        <v>28</v>
      </c>
      <c r="B88" s="431"/>
      <c r="C88" s="432"/>
      <c r="D88" s="432"/>
      <c r="E88" s="433"/>
    </row>
    <row r="89" spans="1:5" ht="15.75" thickBot="1" x14ac:dyDescent="0.3">
      <c r="A89" s="391" t="s">
        <v>175</v>
      </c>
      <c r="B89" s="431"/>
      <c r="C89" s="432"/>
      <c r="D89" s="432"/>
      <c r="E89" s="433"/>
    </row>
    <row r="90" spans="1:5" ht="15.75" thickBot="1" x14ac:dyDescent="0.3">
      <c r="A90" s="391" t="s">
        <v>176</v>
      </c>
      <c r="B90" s="431"/>
      <c r="C90" s="432"/>
      <c r="D90" s="432"/>
      <c r="E90" s="433"/>
    </row>
    <row r="91" spans="1:5" ht="26.45" customHeight="1" thickBot="1" x14ac:dyDescent="0.3">
      <c r="A91" s="388" t="s">
        <v>29</v>
      </c>
      <c r="B91" s="431"/>
      <c r="C91" s="432"/>
      <c r="D91" s="432"/>
      <c r="E91" s="433"/>
    </row>
    <row r="92" spans="1:5" ht="15.75" thickBot="1" x14ac:dyDescent="0.3">
      <c r="A92" s="391" t="s">
        <v>175</v>
      </c>
      <c r="B92" s="431"/>
      <c r="C92" s="432"/>
      <c r="D92" s="432"/>
      <c r="E92" s="433"/>
    </row>
    <row r="93" spans="1:5" ht="15.75" thickBot="1" x14ac:dyDescent="0.3">
      <c r="A93" s="391" t="s">
        <v>176</v>
      </c>
      <c r="B93" s="431"/>
      <c r="C93" s="432"/>
      <c r="D93" s="432"/>
      <c r="E93" s="433"/>
    </row>
    <row r="94" spans="1:5" ht="15.75" thickBot="1" x14ac:dyDescent="0.3">
      <c r="A94" s="436" t="s">
        <v>33</v>
      </c>
      <c r="B94" s="431">
        <f>B91+B88+B85+B82+B79+B76+B73</f>
        <v>0</v>
      </c>
      <c r="C94" s="431">
        <f t="shared" ref="C94:E94" si="11">C91+C88+C85+C82+C79+C76+C73</f>
        <v>0</v>
      </c>
      <c r="D94" s="431">
        <f t="shared" si="11"/>
        <v>0</v>
      </c>
      <c r="E94" s="437">
        <f t="shared" si="11"/>
        <v>0</v>
      </c>
    </row>
    <row r="95" spans="1:5" ht="17.25" customHeight="1" thickBot="1" x14ac:dyDescent="0.3">
      <c r="A95" s="438" t="s">
        <v>31</v>
      </c>
      <c r="B95" s="403">
        <f>IF(B94-B65=0,0,"Error")</f>
        <v>0</v>
      </c>
      <c r="C95" s="403">
        <f>IF(C94-C65=0,0,"Error")</f>
        <v>0</v>
      </c>
      <c r="D95" s="403">
        <f>IF(D94-D65=0,0,"Error")</f>
        <v>0</v>
      </c>
      <c r="E95" s="404">
        <f>IF(E94-E65=0,0,"Error")</f>
        <v>0</v>
      </c>
    </row>
    <row r="96" spans="1:5" ht="15.75" hidden="1" thickBot="1" x14ac:dyDescent="0.3">
      <c r="A96" s="439" t="s">
        <v>201</v>
      </c>
      <c r="B96" s="1876"/>
      <c r="C96" s="1877"/>
      <c r="D96" s="1877"/>
      <c r="E96" s="1878"/>
    </row>
    <row r="97" spans="1:5" ht="26.25" hidden="1" customHeight="1" thickBot="1" x14ac:dyDescent="0.3">
      <c r="A97" s="361" t="s">
        <v>14</v>
      </c>
      <c r="B97" s="1824"/>
      <c r="C97" s="1825"/>
      <c r="D97" s="1825"/>
      <c r="E97" s="1826"/>
    </row>
    <row r="98" spans="1:5" ht="15.75" hidden="1" thickBot="1" x14ac:dyDescent="0.3">
      <c r="A98" s="361" t="s">
        <v>15</v>
      </c>
      <c r="B98" s="1812"/>
      <c r="C98" s="1813"/>
      <c r="D98" s="1813"/>
      <c r="E98" s="1814"/>
    </row>
    <row r="99" spans="1:5" ht="12.75" hidden="1" customHeight="1" x14ac:dyDescent="0.25">
      <c r="A99" s="1818"/>
      <c r="B99" s="440">
        <v>2018</v>
      </c>
      <c r="C99" s="440">
        <v>2019</v>
      </c>
      <c r="D99" s="440">
        <v>2020</v>
      </c>
      <c r="E99" s="441">
        <v>2021</v>
      </c>
    </row>
    <row r="100" spans="1:5" ht="9" hidden="1" customHeight="1" thickBot="1" x14ac:dyDescent="0.3">
      <c r="A100" s="1819"/>
      <c r="B100" s="365" t="s">
        <v>7</v>
      </c>
      <c r="C100" s="365" t="s">
        <v>8</v>
      </c>
      <c r="D100" s="365" t="s">
        <v>8</v>
      </c>
      <c r="E100" s="366" t="s">
        <v>8</v>
      </c>
    </row>
    <row r="101" spans="1:5" ht="15.75" hidden="1" thickBot="1" x14ac:dyDescent="0.3">
      <c r="A101" s="361" t="s">
        <v>16</v>
      </c>
      <c r="B101" s="442"/>
      <c r="C101" s="442"/>
      <c r="D101" s="442"/>
      <c r="E101" s="443"/>
    </row>
    <row r="102" spans="1:5" ht="15.75" hidden="1" thickBot="1" x14ac:dyDescent="0.3">
      <c r="A102" s="361" t="s">
        <v>17</v>
      </c>
      <c r="B102" s="444">
        <f>B131</f>
        <v>0</v>
      </c>
      <c r="C102" s="444">
        <f t="shared" ref="C102:E102" si="12">C131</f>
        <v>0</v>
      </c>
      <c r="D102" s="444">
        <f t="shared" si="12"/>
        <v>0</v>
      </c>
      <c r="E102" s="445">
        <f t="shared" si="12"/>
        <v>0</v>
      </c>
    </row>
    <row r="103" spans="1:5" ht="15.75" hidden="1" thickBot="1" x14ac:dyDescent="0.3">
      <c r="A103" s="361" t="s">
        <v>18</v>
      </c>
      <c r="B103" s="444" t="e">
        <f>B102/B101</f>
        <v>#DIV/0!</v>
      </c>
      <c r="C103" s="444" t="e">
        <f>C102/C101</f>
        <v>#DIV/0!</v>
      </c>
      <c r="D103" s="444" t="e">
        <f>D102/D101</f>
        <v>#DIV/0!</v>
      </c>
      <c r="E103" s="445" t="e">
        <f>E102/E101</f>
        <v>#DIV/0!</v>
      </c>
    </row>
    <row r="104" spans="1:5" ht="15.75" hidden="1" thickBot="1" x14ac:dyDescent="0.3">
      <c r="A104" s="361" t="s">
        <v>19</v>
      </c>
      <c r="B104" s="446"/>
      <c r="C104" s="447" t="e">
        <f>C101/B101-1</f>
        <v>#DIV/0!</v>
      </c>
      <c r="D104" s="447" t="e">
        <f>D101/C101-1</f>
        <v>#DIV/0!</v>
      </c>
      <c r="E104" s="448" t="e">
        <f>E101/D101-1</f>
        <v>#DIV/0!</v>
      </c>
    </row>
    <row r="105" spans="1:5" ht="15.75" hidden="1" thickBot="1" x14ac:dyDescent="0.3">
      <c r="A105" s="361" t="s">
        <v>21</v>
      </c>
      <c r="B105" s="446"/>
      <c r="C105" s="447" t="e">
        <f>C102/B102-1</f>
        <v>#DIV/0!</v>
      </c>
      <c r="D105" s="447" t="e">
        <f t="shared" ref="D105:E106" si="13">D102/C102-1</f>
        <v>#DIV/0!</v>
      </c>
      <c r="E105" s="448" t="e">
        <f t="shared" si="13"/>
        <v>#DIV/0!</v>
      </c>
    </row>
    <row r="106" spans="1:5" ht="15.75" hidden="1" thickBot="1" x14ac:dyDescent="0.3">
      <c r="A106" s="361" t="s">
        <v>22</v>
      </c>
      <c r="B106" s="446"/>
      <c r="C106" s="447" t="e">
        <f>C103/B103-1</f>
        <v>#DIV/0!</v>
      </c>
      <c r="D106" s="447" t="e">
        <f t="shared" si="13"/>
        <v>#DIV/0!</v>
      </c>
      <c r="E106" s="448" t="e">
        <f t="shared" si="13"/>
        <v>#DIV/0!</v>
      </c>
    </row>
    <row r="107" spans="1:5" ht="24.75" hidden="1" customHeight="1" thickBot="1" x14ac:dyDescent="0.3">
      <c r="A107" s="1815" t="s">
        <v>142</v>
      </c>
      <c r="B107" s="1816"/>
      <c r="C107" s="1816"/>
      <c r="D107" s="1816"/>
      <c r="E107" s="1817"/>
    </row>
    <row r="108" spans="1:5" ht="12.75" hidden="1" customHeight="1" x14ac:dyDescent="0.25">
      <c r="A108" s="1818"/>
      <c r="B108" s="440">
        <v>2018</v>
      </c>
      <c r="C108" s="440">
        <v>2019</v>
      </c>
      <c r="D108" s="440">
        <v>2020</v>
      </c>
      <c r="E108" s="441">
        <v>2021</v>
      </c>
    </row>
    <row r="109" spans="1:5" ht="9" hidden="1" customHeight="1" thickBot="1" x14ac:dyDescent="0.3">
      <c r="A109" s="1819"/>
      <c r="B109" s="365" t="s">
        <v>7</v>
      </c>
      <c r="C109" s="365" t="s">
        <v>8</v>
      </c>
      <c r="D109" s="365" t="s">
        <v>8</v>
      </c>
      <c r="E109" s="366" t="s">
        <v>8</v>
      </c>
    </row>
    <row r="110" spans="1:5" ht="24.75" hidden="1" customHeight="1" thickBot="1" x14ac:dyDescent="0.3">
      <c r="A110" s="388" t="s">
        <v>23</v>
      </c>
      <c r="B110" s="449"/>
      <c r="C110" s="449"/>
      <c r="D110" s="449"/>
      <c r="E110" s="450"/>
    </row>
    <row r="111" spans="1:5" ht="15.75" hidden="1" thickBot="1" x14ac:dyDescent="0.3">
      <c r="A111" s="391" t="s">
        <v>175</v>
      </c>
      <c r="B111" s="451"/>
      <c r="C111" s="452"/>
      <c r="D111" s="452"/>
      <c r="E111" s="453"/>
    </row>
    <row r="112" spans="1:5" ht="15.75" hidden="1" thickBot="1" x14ac:dyDescent="0.3">
      <c r="A112" s="391" t="s">
        <v>176</v>
      </c>
      <c r="B112" s="451"/>
      <c r="C112" s="452"/>
      <c r="D112" s="452"/>
      <c r="E112" s="453"/>
    </row>
    <row r="113" spans="1:5" ht="24.75" hidden="1" customHeight="1" thickBot="1" x14ac:dyDescent="0.3">
      <c r="A113" s="388" t="s">
        <v>24</v>
      </c>
      <c r="B113" s="449"/>
      <c r="C113" s="449"/>
      <c r="D113" s="449"/>
      <c r="E113" s="450"/>
    </row>
    <row r="114" spans="1:5" ht="15.75" hidden="1" thickBot="1" x14ac:dyDescent="0.3">
      <c r="A114" s="391" t="s">
        <v>175</v>
      </c>
      <c r="B114" s="451"/>
      <c r="C114" s="449"/>
      <c r="D114" s="449"/>
      <c r="E114" s="450"/>
    </row>
    <row r="115" spans="1:5" ht="15.75" hidden="1" thickBot="1" x14ac:dyDescent="0.3">
      <c r="A115" s="391" t="s">
        <v>176</v>
      </c>
      <c r="B115" s="451"/>
      <c r="C115" s="449"/>
      <c r="D115" s="449"/>
      <c r="E115" s="450"/>
    </row>
    <row r="116" spans="1:5" ht="24.75" hidden="1" customHeight="1" thickBot="1" x14ac:dyDescent="0.3">
      <c r="A116" s="388" t="s">
        <v>25</v>
      </c>
      <c r="B116" s="454">
        <v>0</v>
      </c>
      <c r="C116" s="455">
        <v>0</v>
      </c>
      <c r="D116" s="455">
        <v>0</v>
      </c>
      <c r="E116" s="456">
        <v>0</v>
      </c>
    </row>
    <row r="117" spans="1:5" ht="15.75" hidden="1" thickBot="1" x14ac:dyDescent="0.3">
      <c r="A117" s="391" t="s">
        <v>175</v>
      </c>
      <c r="B117" s="451"/>
      <c r="C117" s="449"/>
      <c r="D117" s="449"/>
      <c r="E117" s="450"/>
    </row>
    <row r="118" spans="1:5" ht="15.75" hidden="1" thickBot="1" x14ac:dyDescent="0.3">
      <c r="A118" s="391" t="s">
        <v>176</v>
      </c>
      <c r="B118" s="451"/>
      <c r="C118" s="449"/>
      <c r="D118" s="449"/>
      <c r="E118" s="450"/>
    </row>
    <row r="119" spans="1:5" ht="15.75" hidden="1" thickBot="1" x14ac:dyDescent="0.3">
      <c r="A119" s="388" t="s">
        <v>26</v>
      </c>
      <c r="B119" s="451"/>
      <c r="C119" s="449"/>
      <c r="D119" s="449"/>
      <c r="E119" s="450"/>
    </row>
    <row r="120" spans="1:5" ht="15.75" hidden="1" thickBot="1" x14ac:dyDescent="0.3">
      <c r="A120" s="391" t="s">
        <v>175</v>
      </c>
      <c r="B120" s="451"/>
      <c r="C120" s="449"/>
      <c r="D120" s="449"/>
      <c r="E120" s="450"/>
    </row>
    <row r="121" spans="1:5" ht="15.75" hidden="1" thickBot="1" x14ac:dyDescent="0.3">
      <c r="A121" s="391" t="s">
        <v>176</v>
      </c>
      <c r="B121" s="451"/>
      <c r="C121" s="449"/>
      <c r="D121" s="449"/>
      <c r="E121" s="450"/>
    </row>
    <row r="122" spans="1:5" ht="15.75" hidden="1" thickBot="1" x14ac:dyDescent="0.3">
      <c r="A122" s="388" t="s">
        <v>27</v>
      </c>
      <c r="B122" s="451"/>
      <c r="C122" s="449"/>
      <c r="D122" s="449"/>
      <c r="E122" s="450"/>
    </row>
    <row r="123" spans="1:5" ht="15.75" hidden="1" thickBot="1" x14ac:dyDescent="0.3">
      <c r="A123" s="391" t="s">
        <v>175</v>
      </c>
      <c r="B123" s="451"/>
      <c r="C123" s="449"/>
      <c r="D123" s="449"/>
      <c r="E123" s="450"/>
    </row>
    <row r="124" spans="1:5" ht="15" hidden="1" customHeight="1" thickBot="1" x14ac:dyDescent="0.3">
      <c r="A124" s="391" t="s">
        <v>176</v>
      </c>
      <c r="B124" s="451"/>
      <c r="C124" s="449"/>
      <c r="D124" s="449"/>
      <c r="E124" s="450"/>
    </row>
    <row r="125" spans="1:5" ht="15.75" hidden="1" thickBot="1" x14ac:dyDescent="0.3">
      <c r="A125" s="388" t="s">
        <v>28</v>
      </c>
      <c r="B125" s="451">
        <v>0</v>
      </c>
      <c r="C125" s="449">
        <v>0</v>
      </c>
      <c r="D125" s="449">
        <v>0</v>
      </c>
      <c r="E125" s="450">
        <v>0</v>
      </c>
    </row>
    <row r="126" spans="1:5" ht="15.75" hidden="1" thickBot="1" x14ac:dyDescent="0.3">
      <c r="A126" s="391" t="s">
        <v>175</v>
      </c>
      <c r="B126" s="451"/>
      <c r="C126" s="449"/>
      <c r="D126" s="449"/>
      <c r="E126" s="450"/>
    </row>
    <row r="127" spans="1:5" ht="15.75" hidden="1" thickBot="1" x14ac:dyDescent="0.3">
      <c r="A127" s="391" t="s">
        <v>176</v>
      </c>
      <c r="B127" s="451"/>
      <c r="C127" s="449"/>
      <c r="D127" s="449"/>
      <c r="E127" s="450"/>
    </row>
    <row r="128" spans="1:5" ht="24.75" hidden="1" thickBot="1" x14ac:dyDescent="0.3">
      <c r="A128" s="388" t="s">
        <v>29</v>
      </c>
      <c r="B128" s="451"/>
      <c r="C128" s="449"/>
      <c r="D128" s="449"/>
      <c r="E128" s="450"/>
    </row>
    <row r="129" spans="1:5" ht="15.75" hidden="1" thickBot="1" x14ac:dyDescent="0.3">
      <c r="A129" s="391" t="s">
        <v>175</v>
      </c>
      <c r="B129" s="451"/>
      <c r="C129" s="449"/>
      <c r="D129" s="449"/>
      <c r="E129" s="450"/>
    </row>
    <row r="130" spans="1:5" ht="15.75" hidden="1" thickBot="1" x14ac:dyDescent="0.3">
      <c r="A130" s="391" t="s">
        <v>176</v>
      </c>
      <c r="B130" s="451"/>
      <c r="C130" s="449"/>
      <c r="D130" s="449"/>
      <c r="E130" s="450"/>
    </row>
    <row r="131" spans="1:5" ht="15.75" hidden="1" thickBot="1" x14ac:dyDescent="0.3">
      <c r="A131" s="457" t="s">
        <v>51</v>
      </c>
      <c r="B131" s="451">
        <f>B128+B125+B122+B119+B116+B113+B110</f>
        <v>0</v>
      </c>
      <c r="C131" s="451">
        <f t="shared" ref="C131:E131" si="14">C128+C125+C122+C119+C116+C113+C110</f>
        <v>0</v>
      </c>
      <c r="D131" s="451">
        <f t="shared" si="14"/>
        <v>0</v>
      </c>
      <c r="E131" s="458">
        <f t="shared" si="14"/>
        <v>0</v>
      </c>
    </row>
    <row r="132" spans="1:5" ht="17.25" hidden="1" customHeight="1" thickBot="1" x14ac:dyDescent="0.3">
      <c r="A132" s="438" t="s">
        <v>31</v>
      </c>
      <c r="B132" s="459">
        <f>IF(B131-B102=0,0,"Error")</f>
        <v>0</v>
      </c>
      <c r="C132" s="459">
        <f>IF(C131-C102=0,0,"Error")</f>
        <v>0</v>
      </c>
      <c r="D132" s="459">
        <f>IF(D131-D102=0,0,"Error")</f>
        <v>0</v>
      </c>
      <c r="E132" s="460">
        <f>IF(E131-E102=0,0,"Error")</f>
        <v>0</v>
      </c>
    </row>
    <row r="133" spans="1:5" ht="15.75" thickBot="1" x14ac:dyDescent="0.3">
      <c r="A133" s="1837" t="s">
        <v>38</v>
      </c>
      <c r="B133" s="1838"/>
      <c r="C133" s="1838"/>
      <c r="D133" s="1838"/>
      <c r="E133" s="1839"/>
    </row>
    <row r="134" spans="1:5" ht="15.75" thickBot="1" x14ac:dyDescent="0.3">
      <c r="A134" s="1837" t="s">
        <v>39</v>
      </c>
      <c r="B134" s="1838"/>
      <c r="C134" s="1838"/>
      <c r="D134" s="1838"/>
      <c r="E134" s="1839"/>
    </row>
    <row r="135" spans="1:5" ht="15.75" thickBot="1" x14ac:dyDescent="0.3">
      <c r="A135" s="461" t="s">
        <v>44</v>
      </c>
      <c r="B135" s="1844" t="s">
        <v>1001</v>
      </c>
      <c r="C135" s="1845"/>
      <c r="D135" s="1845"/>
      <c r="E135" s="1846"/>
    </row>
    <row r="136" spans="1:5" ht="34.5" thickBot="1" x14ac:dyDescent="0.3">
      <c r="A136" s="360" t="s">
        <v>13</v>
      </c>
      <c r="B136" s="462" t="s">
        <v>1054</v>
      </c>
      <c r="C136" s="463" t="s">
        <v>180</v>
      </c>
      <c r="D136" s="1858" t="s">
        <v>1055</v>
      </c>
      <c r="E136" s="1848"/>
    </row>
    <row r="137" spans="1:5" ht="33.75" customHeight="1" thickBot="1" x14ac:dyDescent="0.3">
      <c r="A137" s="361" t="s">
        <v>14</v>
      </c>
      <c r="B137" s="1849" t="s">
        <v>1056</v>
      </c>
      <c r="C137" s="1850"/>
      <c r="D137" s="1850"/>
      <c r="E137" s="1851"/>
    </row>
    <row r="138" spans="1:5" ht="15.75" thickBot="1" x14ac:dyDescent="0.3">
      <c r="A138" s="361" t="s">
        <v>15</v>
      </c>
      <c r="B138" s="1859" t="s">
        <v>1057</v>
      </c>
      <c r="C138" s="1860"/>
      <c r="D138" s="1860"/>
      <c r="E138" s="1861"/>
    </row>
    <row r="139" spans="1:5" x14ac:dyDescent="0.25">
      <c r="A139" s="1818"/>
      <c r="B139" s="363">
        <v>2020</v>
      </c>
      <c r="C139" s="363">
        <v>2021</v>
      </c>
      <c r="D139" s="363">
        <v>2022</v>
      </c>
      <c r="E139" s="364">
        <v>2023</v>
      </c>
    </row>
    <row r="140" spans="1:5" ht="15.75" thickBot="1" x14ac:dyDescent="0.3">
      <c r="A140" s="1819"/>
      <c r="B140" s="365" t="s">
        <v>7</v>
      </c>
      <c r="C140" s="365" t="s">
        <v>8</v>
      </c>
      <c r="D140" s="365" t="s">
        <v>8</v>
      </c>
      <c r="E140" s="366" t="s">
        <v>8</v>
      </c>
    </row>
    <row r="141" spans="1:5" ht="15.75" thickBot="1" x14ac:dyDescent="0.3">
      <c r="A141" s="361" t="s">
        <v>16</v>
      </c>
      <c r="B141" s="410">
        <v>10</v>
      </c>
      <c r="C141" s="410">
        <v>20</v>
      </c>
      <c r="D141" s="410">
        <v>20</v>
      </c>
      <c r="E141" s="464">
        <v>20</v>
      </c>
    </row>
    <row r="142" spans="1:5" ht="15.75" thickBot="1" x14ac:dyDescent="0.3">
      <c r="A142" s="361" t="s">
        <v>17</v>
      </c>
      <c r="B142" s="408">
        <f>B160</f>
        <v>500</v>
      </c>
      <c r="C142" s="408">
        <f t="shared" ref="C142:E142" si="15">C160</f>
        <v>6040</v>
      </c>
      <c r="D142" s="408">
        <f t="shared" si="15"/>
        <v>3100</v>
      </c>
      <c r="E142" s="409">
        <f t="shared" si="15"/>
        <v>3100</v>
      </c>
    </row>
    <row r="143" spans="1:5" ht="15.75" thickBot="1" x14ac:dyDescent="0.3">
      <c r="A143" s="361" t="s">
        <v>18</v>
      </c>
      <c r="B143" s="408">
        <f>B142/B141</f>
        <v>50</v>
      </c>
      <c r="C143" s="408">
        <f t="shared" ref="C143:E143" si="16">C142/C141</f>
        <v>302</v>
      </c>
      <c r="D143" s="408">
        <f t="shared" si="16"/>
        <v>155</v>
      </c>
      <c r="E143" s="409">
        <f t="shared" si="16"/>
        <v>155</v>
      </c>
    </row>
    <row r="144" spans="1:5" ht="15.75" thickBot="1" x14ac:dyDescent="0.3">
      <c r="A144" s="361" t="s">
        <v>19</v>
      </c>
      <c r="B144" s="410" t="s">
        <v>20</v>
      </c>
      <c r="C144" s="411">
        <f>C141/B141-1</f>
        <v>1</v>
      </c>
      <c r="D144" s="411">
        <f t="shared" ref="D144:E146" si="17">D141/C141-1</f>
        <v>0</v>
      </c>
      <c r="E144" s="412">
        <f t="shared" si="17"/>
        <v>0</v>
      </c>
    </row>
    <row r="145" spans="1:5" ht="15.75" thickBot="1" x14ac:dyDescent="0.3">
      <c r="A145" s="361" t="s">
        <v>21</v>
      </c>
      <c r="B145" s="410" t="s">
        <v>20</v>
      </c>
      <c r="C145" s="411">
        <f>C142/B142-1</f>
        <v>11.08</v>
      </c>
      <c r="D145" s="411">
        <f t="shared" si="17"/>
        <v>-0.48675496688741726</v>
      </c>
      <c r="E145" s="412">
        <f t="shared" si="17"/>
        <v>0</v>
      </c>
    </row>
    <row r="146" spans="1:5" ht="15.75" thickBot="1" x14ac:dyDescent="0.3">
      <c r="A146" s="361" t="s">
        <v>22</v>
      </c>
      <c r="B146" s="410" t="s">
        <v>20</v>
      </c>
      <c r="C146" s="411">
        <f>C143/B143-1</f>
        <v>5.04</v>
      </c>
      <c r="D146" s="411">
        <f t="shared" si="17"/>
        <v>-0.48675496688741726</v>
      </c>
      <c r="E146" s="412">
        <f t="shared" si="17"/>
        <v>0</v>
      </c>
    </row>
    <row r="147" spans="1:5" ht="15.75" customHeight="1" thickBot="1" x14ac:dyDescent="0.3">
      <c r="A147" s="1855" t="s">
        <v>123</v>
      </c>
      <c r="B147" s="1856"/>
      <c r="C147" s="1856"/>
      <c r="D147" s="1856"/>
      <c r="E147" s="1857"/>
    </row>
    <row r="148" spans="1:5" x14ac:dyDescent="0.25">
      <c r="A148" s="1820"/>
      <c r="B148" s="363">
        <v>2020</v>
      </c>
      <c r="C148" s="363">
        <v>2021</v>
      </c>
      <c r="D148" s="363">
        <v>2022</v>
      </c>
      <c r="E148" s="364">
        <v>2023</v>
      </c>
    </row>
    <row r="149" spans="1:5" ht="15.75" thickBot="1" x14ac:dyDescent="0.3">
      <c r="A149" s="1819"/>
      <c r="B149" s="365" t="s">
        <v>7</v>
      </c>
      <c r="C149" s="365" t="s">
        <v>8</v>
      </c>
      <c r="D149" s="365" t="s">
        <v>8</v>
      </c>
      <c r="E149" s="366" t="s">
        <v>8</v>
      </c>
    </row>
    <row r="150" spans="1:5" ht="15.75" thickBot="1" x14ac:dyDescent="0.3">
      <c r="A150" s="426" t="s">
        <v>41</v>
      </c>
      <c r="B150" s="427">
        <f>B151+B152+B153+B154</f>
        <v>0</v>
      </c>
      <c r="C150" s="427">
        <f t="shared" ref="C150:E150" si="18">C151+C152+C153+C154</f>
        <v>0</v>
      </c>
      <c r="D150" s="427">
        <f t="shared" si="18"/>
        <v>0</v>
      </c>
      <c r="E150" s="428">
        <f t="shared" si="18"/>
        <v>0</v>
      </c>
    </row>
    <row r="151" spans="1:5" ht="15.75" thickBot="1" x14ac:dyDescent="0.3">
      <c r="A151" s="422" t="s">
        <v>175</v>
      </c>
      <c r="B151" s="465"/>
      <c r="C151" s="465"/>
      <c r="D151" s="465"/>
      <c r="E151" s="466"/>
    </row>
    <row r="152" spans="1:5" ht="15.75" thickBot="1" x14ac:dyDescent="0.3">
      <c r="A152" s="391" t="s">
        <v>185</v>
      </c>
      <c r="B152" s="449"/>
      <c r="C152" s="449"/>
      <c r="D152" s="449"/>
      <c r="E152" s="450"/>
    </row>
    <row r="153" spans="1:5" ht="15.75" thickBot="1" x14ac:dyDescent="0.3">
      <c r="A153" s="467" t="s">
        <v>186</v>
      </c>
      <c r="B153" s="468"/>
      <c r="C153" s="468"/>
      <c r="D153" s="468"/>
      <c r="E153" s="469"/>
    </row>
    <row r="154" spans="1:5" ht="15.75" thickBot="1" x14ac:dyDescent="0.3">
      <c r="A154" s="470" t="s">
        <v>187</v>
      </c>
      <c r="B154" s="471"/>
      <c r="C154" s="471"/>
      <c r="D154" s="471"/>
      <c r="E154" s="472"/>
    </row>
    <row r="155" spans="1:5" ht="15.75" thickBot="1" x14ac:dyDescent="0.3">
      <c r="A155" s="473" t="s">
        <v>42</v>
      </c>
      <c r="B155" s="474">
        <f>B156+B157+B158+B159</f>
        <v>500</v>
      </c>
      <c r="C155" s="474">
        <f t="shared" ref="C155:E155" si="19">C156+C157+C158+C159</f>
        <v>6040</v>
      </c>
      <c r="D155" s="474">
        <f t="shared" si="19"/>
        <v>3100</v>
      </c>
      <c r="E155" s="475">
        <f t="shared" si="19"/>
        <v>3100</v>
      </c>
    </row>
    <row r="156" spans="1:5" ht="15.75" thickBot="1" x14ac:dyDescent="0.3">
      <c r="A156" s="391" t="s">
        <v>175</v>
      </c>
      <c r="B156" s="434">
        <v>500</v>
      </c>
      <c r="C156" s="434">
        <f>2040</f>
        <v>2040</v>
      </c>
      <c r="D156" s="434">
        <v>2100</v>
      </c>
      <c r="E156" s="435">
        <v>2100</v>
      </c>
    </row>
    <row r="157" spans="1:5" ht="15.75" thickBot="1" x14ac:dyDescent="0.3">
      <c r="A157" s="391" t="s">
        <v>185</v>
      </c>
      <c r="B157" s="451"/>
      <c r="C157" s="451">
        <v>500</v>
      </c>
      <c r="D157" s="451">
        <v>500</v>
      </c>
      <c r="E157" s="458">
        <v>500</v>
      </c>
    </row>
    <row r="158" spans="1:5" ht="15.75" thickBot="1" x14ac:dyDescent="0.3">
      <c r="A158" s="476" t="s">
        <v>186</v>
      </c>
      <c r="B158" s="477"/>
      <c r="C158" s="477">
        <v>500</v>
      </c>
      <c r="D158" s="477">
        <v>500</v>
      </c>
      <c r="E158" s="478">
        <v>500</v>
      </c>
    </row>
    <row r="159" spans="1:5" ht="15.75" thickBot="1" x14ac:dyDescent="0.3">
      <c r="A159" s="422" t="s">
        <v>187</v>
      </c>
      <c r="B159" s="479"/>
      <c r="C159" s="479">
        <v>3000</v>
      </c>
      <c r="D159" s="479"/>
      <c r="E159" s="480"/>
    </row>
    <row r="160" spans="1:5" ht="15.75" thickBot="1" x14ac:dyDescent="0.3">
      <c r="A160" s="481" t="s">
        <v>30</v>
      </c>
      <c r="B160" s="431">
        <f>B150+B155</f>
        <v>500</v>
      </c>
      <c r="C160" s="431">
        <f t="shared" ref="C160:E160" si="20">C150+C155</f>
        <v>6040</v>
      </c>
      <c r="D160" s="431">
        <f t="shared" si="20"/>
        <v>3100</v>
      </c>
      <c r="E160" s="437">
        <f t="shared" si="20"/>
        <v>3100</v>
      </c>
    </row>
    <row r="161" spans="1:5" ht="15.75" thickBot="1" x14ac:dyDescent="0.3">
      <c r="A161" s="461" t="s">
        <v>44</v>
      </c>
      <c r="B161" s="1844" t="s">
        <v>1001</v>
      </c>
      <c r="C161" s="1845"/>
      <c r="D161" s="1845"/>
      <c r="E161" s="1846"/>
    </row>
    <row r="162" spans="1:5" ht="34.5" thickBot="1" x14ac:dyDescent="0.3">
      <c r="A162" s="360" t="s">
        <v>32</v>
      </c>
      <c r="B162" s="462" t="s">
        <v>1058</v>
      </c>
      <c r="C162" s="463" t="s">
        <v>180</v>
      </c>
      <c r="D162" s="1858" t="s">
        <v>1059</v>
      </c>
      <c r="E162" s="1848"/>
    </row>
    <row r="163" spans="1:5" ht="46.5" customHeight="1" thickBot="1" x14ac:dyDescent="0.3">
      <c r="A163" s="361" t="s">
        <v>14</v>
      </c>
      <c r="B163" s="1849" t="s">
        <v>1060</v>
      </c>
      <c r="C163" s="1850"/>
      <c r="D163" s="1850"/>
      <c r="E163" s="1851"/>
    </row>
    <row r="164" spans="1:5" ht="16.5" thickBot="1" x14ac:dyDescent="0.3">
      <c r="A164" s="361" t="s">
        <v>15</v>
      </c>
      <c r="B164" s="1852" t="s">
        <v>1061</v>
      </c>
      <c r="C164" s="1853"/>
      <c r="D164" s="1853"/>
      <c r="E164" s="1854"/>
    </row>
    <row r="165" spans="1:5" x14ac:dyDescent="0.25">
      <c r="A165" s="1818"/>
      <c r="B165" s="363">
        <v>2020</v>
      </c>
      <c r="C165" s="363">
        <v>2021</v>
      </c>
      <c r="D165" s="363">
        <v>2022</v>
      </c>
      <c r="E165" s="364">
        <v>2023</v>
      </c>
    </row>
    <row r="166" spans="1:5" ht="15.75" thickBot="1" x14ac:dyDescent="0.3">
      <c r="A166" s="1819"/>
      <c r="B166" s="365" t="s">
        <v>7</v>
      </c>
      <c r="C166" s="365" t="s">
        <v>8</v>
      </c>
      <c r="D166" s="365" t="s">
        <v>8</v>
      </c>
      <c r="E166" s="366" t="s">
        <v>8</v>
      </c>
    </row>
    <row r="167" spans="1:5" ht="15.75" thickBot="1" x14ac:dyDescent="0.3">
      <c r="A167" s="361" t="s">
        <v>16</v>
      </c>
      <c r="B167" s="410">
        <v>22</v>
      </c>
      <c r="C167" s="410">
        <v>22</v>
      </c>
      <c r="D167" s="410">
        <v>22</v>
      </c>
      <c r="E167" s="464">
        <v>22</v>
      </c>
    </row>
    <row r="168" spans="1:5" ht="15.75" thickBot="1" x14ac:dyDescent="0.3">
      <c r="A168" s="361" t="s">
        <v>17</v>
      </c>
      <c r="B168" s="408">
        <f>B186</f>
        <v>500</v>
      </c>
      <c r="C168" s="408">
        <f t="shared" ref="C168:E168" si="21">C186</f>
        <v>960</v>
      </c>
      <c r="D168" s="408">
        <f t="shared" si="21"/>
        <v>960</v>
      </c>
      <c r="E168" s="409">
        <f t="shared" si="21"/>
        <v>960</v>
      </c>
    </row>
    <row r="169" spans="1:5" ht="15.75" thickBot="1" x14ac:dyDescent="0.3">
      <c r="A169" s="361" t="s">
        <v>18</v>
      </c>
      <c r="B169" s="408">
        <f>B168/B167</f>
        <v>22.727272727272727</v>
      </c>
      <c r="C169" s="408">
        <f t="shared" ref="C169:E169" si="22">C168/C167</f>
        <v>43.636363636363633</v>
      </c>
      <c r="D169" s="408">
        <f t="shared" si="22"/>
        <v>43.636363636363633</v>
      </c>
      <c r="E169" s="409">
        <f t="shared" si="22"/>
        <v>43.636363636363633</v>
      </c>
    </row>
    <row r="170" spans="1:5" ht="15.75" thickBot="1" x14ac:dyDescent="0.3">
      <c r="A170" s="361" t="s">
        <v>19</v>
      </c>
      <c r="B170" s="410" t="s">
        <v>20</v>
      </c>
      <c r="C170" s="411">
        <f>C167/B167-1</f>
        <v>0</v>
      </c>
      <c r="D170" s="411">
        <f t="shared" ref="D170:E172" si="23">D167/C167-1</f>
        <v>0</v>
      </c>
      <c r="E170" s="412">
        <f t="shared" si="23"/>
        <v>0</v>
      </c>
    </row>
    <row r="171" spans="1:5" ht="15.75" thickBot="1" x14ac:dyDescent="0.3">
      <c r="A171" s="361" t="s">
        <v>21</v>
      </c>
      <c r="B171" s="410" t="s">
        <v>20</v>
      </c>
      <c r="C171" s="411">
        <f>C168/B168-1</f>
        <v>0.91999999999999993</v>
      </c>
      <c r="D171" s="411">
        <f t="shared" si="23"/>
        <v>0</v>
      </c>
      <c r="E171" s="412">
        <f t="shared" si="23"/>
        <v>0</v>
      </c>
    </row>
    <row r="172" spans="1:5" ht="15.75" thickBot="1" x14ac:dyDescent="0.3">
      <c r="A172" s="361" t="s">
        <v>22</v>
      </c>
      <c r="B172" s="410" t="s">
        <v>20</v>
      </c>
      <c r="C172" s="411">
        <f>C169/B169-1</f>
        <v>0.91999999999999993</v>
      </c>
      <c r="D172" s="411">
        <f t="shared" si="23"/>
        <v>0</v>
      </c>
      <c r="E172" s="412">
        <f t="shared" si="23"/>
        <v>0</v>
      </c>
    </row>
    <row r="173" spans="1:5" ht="15.75" thickBot="1" x14ac:dyDescent="0.3">
      <c r="A173" s="1815" t="s">
        <v>146</v>
      </c>
      <c r="B173" s="1816"/>
      <c r="C173" s="1816"/>
      <c r="D173" s="1816"/>
      <c r="E173" s="1817"/>
    </row>
    <row r="174" spans="1:5" x14ac:dyDescent="0.25">
      <c r="A174" s="1818"/>
      <c r="B174" s="363">
        <v>2020</v>
      </c>
      <c r="C174" s="363">
        <v>2021</v>
      </c>
      <c r="D174" s="363">
        <v>2022</v>
      </c>
      <c r="E174" s="364">
        <v>2023</v>
      </c>
    </row>
    <row r="175" spans="1:5" ht="15.75" thickBot="1" x14ac:dyDescent="0.3">
      <c r="A175" s="1819"/>
      <c r="B175" s="365" t="s">
        <v>7</v>
      </c>
      <c r="C175" s="365" t="s">
        <v>8</v>
      </c>
      <c r="D175" s="365" t="s">
        <v>8</v>
      </c>
      <c r="E175" s="366" t="s">
        <v>8</v>
      </c>
    </row>
    <row r="176" spans="1:5" ht="15.75" thickBot="1" x14ac:dyDescent="0.3">
      <c r="A176" s="388" t="s">
        <v>41</v>
      </c>
      <c r="B176" s="432">
        <f>B177+B178+B179+B180</f>
        <v>0</v>
      </c>
      <c r="C176" s="432">
        <f t="shared" ref="C176:E176" si="24">C177+C178+C179+C180</f>
        <v>0</v>
      </c>
      <c r="D176" s="432">
        <f t="shared" si="24"/>
        <v>0</v>
      </c>
      <c r="E176" s="433">
        <f t="shared" si="24"/>
        <v>0</v>
      </c>
    </row>
    <row r="177" spans="1:5" ht="15.75" thickBot="1" x14ac:dyDescent="0.3">
      <c r="A177" s="391" t="s">
        <v>175</v>
      </c>
      <c r="B177" s="449"/>
      <c r="C177" s="449"/>
      <c r="D177" s="449"/>
      <c r="E177" s="450"/>
    </row>
    <row r="178" spans="1:5" ht="15.75" thickBot="1" x14ac:dyDescent="0.3">
      <c r="A178" s="391" t="s">
        <v>185</v>
      </c>
      <c r="B178" s="449"/>
      <c r="C178" s="449"/>
      <c r="D178" s="449"/>
      <c r="E178" s="450"/>
    </row>
    <row r="179" spans="1:5" ht="15.75" thickBot="1" x14ac:dyDescent="0.3">
      <c r="A179" s="391" t="s">
        <v>186</v>
      </c>
      <c r="B179" s="449"/>
      <c r="C179" s="449"/>
      <c r="D179" s="449"/>
      <c r="E179" s="450"/>
    </row>
    <row r="180" spans="1:5" ht="15.75" thickBot="1" x14ac:dyDescent="0.3">
      <c r="A180" s="391" t="s">
        <v>187</v>
      </c>
      <c r="B180" s="449"/>
      <c r="C180" s="449"/>
      <c r="D180" s="449"/>
      <c r="E180" s="450"/>
    </row>
    <row r="181" spans="1:5" ht="15.75" thickBot="1" x14ac:dyDescent="0.3">
      <c r="A181" s="388" t="s">
        <v>42</v>
      </c>
      <c r="B181" s="432">
        <f>B182+B183+B184+B185</f>
        <v>500</v>
      </c>
      <c r="C181" s="432">
        <f t="shared" ref="C181:E181" si="25">C182+C183+C184+C185</f>
        <v>960</v>
      </c>
      <c r="D181" s="432">
        <f t="shared" si="25"/>
        <v>960</v>
      </c>
      <c r="E181" s="433">
        <f t="shared" si="25"/>
        <v>960</v>
      </c>
    </row>
    <row r="182" spans="1:5" ht="15.75" thickBot="1" x14ac:dyDescent="0.3">
      <c r="A182" s="391" t="s">
        <v>175</v>
      </c>
      <c r="B182" s="434">
        <v>500</v>
      </c>
      <c r="C182" s="434">
        <v>960</v>
      </c>
      <c r="D182" s="434">
        <v>960</v>
      </c>
      <c r="E182" s="435">
        <v>960</v>
      </c>
    </row>
    <row r="183" spans="1:5" ht="15.75" thickBot="1" x14ac:dyDescent="0.3">
      <c r="A183" s="391" t="s">
        <v>185</v>
      </c>
      <c r="B183" s="451"/>
      <c r="C183" s="451"/>
      <c r="D183" s="451"/>
      <c r="E183" s="458"/>
    </row>
    <row r="184" spans="1:5" ht="15.75" thickBot="1" x14ac:dyDescent="0.3">
      <c r="A184" s="391" t="s">
        <v>186</v>
      </c>
      <c r="B184" s="451"/>
      <c r="C184" s="451"/>
      <c r="D184" s="451"/>
      <c r="E184" s="458"/>
    </row>
    <row r="185" spans="1:5" ht="15.75" thickBot="1" x14ac:dyDescent="0.3">
      <c r="A185" s="391" t="s">
        <v>187</v>
      </c>
      <c r="B185" s="451"/>
      <c r="C185" s="451"/>
      <c r="D185" s="451"/>
      <c r="E185" s="458"/>
    </row>
    <row r="186" spans="1:5" ht="15.75" thickBot="1" x14ac:dyDescent="0.3">
      <c r="A186" s="482" t="s">
        <v>33</v>
      </c>
      <c r="B186" s="483">
        <f>B176+B181</f>
        <v>500</v>
      </c>
      <c r="C186" s="483">
        <f t="shared" ref="C186:E186" si="26">C176+C181</f>
        <v>960</v>
      </c>
      <c r="D186" s="483">
        <f t="shared" si="26"/>
        <v>960</v>
      </c>
      <c r="E186" s="484">
        <f t="shared" si="26"/>
        <v>960</v>
      </c>
    </row>
    <row r="187" spans="1:5" ht="15.75" thickBot="1" x14ac:dyDescent="0.3">
      <c r="A187" s="485" t="s">
        <v>44</v>
      </c>
      <c r="B187" s="1862" t="s">
        <v>1001</v>
      </c>
      <c r="C187" s="1863"/>
      <c r="D187" s="1863"/>
      <c r="E187" s="1864"/>
    </row>
    <row r="188" spans="1:5" ht="34.5" thickBot="1" x14ac:dyDescent="0.3">
      <c r="A188" s="360" t="s">
        <v>34</v>
      </c>
      <c r="B188" s="462" t="s">
        <v>1062</v>
      </c>
      <c r="C188" s="463" t="s">
        <v>180</v>
      </c>
      <c r="D188" s="1858" t="s">
        <v>1063</v>
      </c>
      <c r="E188" s="1848"/>
    </row>
    <row r="189" spans="1:5" ht="32.450000000000003" customHeight="1" thickBot="1" x14ac:dyDescent="0.3">
      <c r="A189" s="361" t="s">
        <v>14</v>
      </c>
      <c r="B189" s="1841" t="s">
        <v>1064</v>
      </c>
      <c r="C189" s="1842"/>
      <c r="D189" s="1842"/>
      <c r="E189" s="1843"/>
    </row>
    <row r="190" spans="1:5" ht="16.5" thickBot="1" x14ac:dyDescent="0.3">
      <c r="A190" s="362" t="s">
        <v>15</v>
      </c>
      <c r="B190" s="1865" t="s">
        <v>567</v>
      </c>
      <c r="C190" s="1866"/>
      <c r="D190" s="1866"/>
      <c r="E190" s="1867"/>
    </row>
    <row r="191" spans="1:5" x14ac:dyDescent="0.25">
      <c r="A191" s="1820"/>
      <c r="B191" s="363">
        <v>2020</v>
      </c>
      <c r="C191" s="363">
        <v>2021</v>
      </c>
      <c r="D191" s="363">
        <v>2022</v>
      </c>
      <c r="E191" s="364">
        <v>2023</v>
      </c>
    </row>
    <row r="192" spans="1:5" ht="15.75" thickBot="1" x14ac:dyDescent="0.3">
      <c r="A192" s="1819"/>
      <c r="B192" s="365" t="s">
        <v>7</v>
      </c>
      <c r="C192" s="365" t="s">
        <v>8</v>
      </c>
      <c r="D192" s="365" t="s">
        <v>8</v>
      </c>
      <c r="E192" s="366" t="s">
        <v>8</v>
      </c>
    </row>
    <row r="193" spans="1:5" ht="16.5" customHeight="1" thickBot="1" x14ac:dyDescent="0.3">
      <c r="A193" s="361" t="s">
        <v>16</v>
      </c>
      <c r="B193" s="410">
        <v>0</v>
      </c>
      <c r="C193" s="410">
        <v>2</v>
      </c>
      <c r="D193" s="410">
        <v>2</v>
      </c>
      <c r="E193" s="464">
        <v>2</v>
      </c>
    </row>
    <row r="194" spans="1:5" ht="15.75" thickBot="1" x14ac:dyDescent="0.3">
      <c r="A194" s="362" t="s">
        <v>17</v>
      </c>
      <c r="B194" s="367">
        <f>B212</f>
        <v>0</v>
      </c>
      <c r="C194" s="367">
        <f t="shared" ref="C194:E194" si="27">C212</f>
        <v>12000</v>
      </c>
      <c r="D194" s="367">
        <f t="shared" si="27"/>
        <v>12000</v>
      </c>
      <c r="E194" s="368">
        <f t="shared" si="27"/>
        <v>12000</v>
      </c>
    </row>
    <row r="195" spans="1:5" ht="15.75" thickBot="1" x14ac:dyDescent="0.3">
      <c r="A195" s="372" t="s">
        <v>18</v>
      </c>
      <c r="B195" s="373" t="e">
        <f>B194/B193</f>
        <v>#DIV/0!</v>
      </c>
      <c r="C195" s="373">
        <f t="shared" ref="C195:E195" si="28">C194/C193</f>
        <v>6000</v>
      </c>
      <c r="D195" s="373">
        <f t="shared" si="28"/>
        <v>6000</v>
      </c>
      <c r="E195" s="374">
        <f t="shared" si="28"/>
        <v>6000</v>
      </c>
    </row>
    <row r="196" spans="1:5" ht="15.75" thickBot="1" x14ac:dyDescent="0.3">
      <c r="A196" s="361" t="s">
        <v>19</v>
      </c>
      <c r="B196" s="410" t="s">
        <v>20</v>
      </c>
      <c r="C196" s="411" t="e">
        <f>C193/B193-1</f>
        <v>#DIV/0!</v>
      </c>
      <c r="D196" s="411">
        <f t="shared" ref="D196:E198" si="29">D193/C193-1</f>
        <v>0</v>
      </c>
      <c r="E196" s="412">
        <f t="shared" si="29"/>
        <v>0</v>
      </c>
    </row>
    <row r="197" spans="1:5" ht="15.75" thickBot="1" x14ac:dyDescent="0.3">
      <c r="A197" s="361" t="s">
        <v>21</v>
      </c>
      <c r="B197" s="410" t="s">
        <v>20</v>
      </c>
      <c r="C197" s="411" t="e">
        <f>C194/B194-1</f>
        <v>#DIV/0!</v>
      </c>
      <c r="D197" s="411">
        <f t="shared" si="29"/>
        <v>0</v>
      </c>
      <c r="E197" s="412">
        <f t="shared" si="29"/>
        <v>0</v>
      </c>
    </row>
    <row r="198" spans="1:5" ht="15.75" thickBot="1" x14ac:dyDescent="0.3">
      <c r="A198" s="361" t="s">
        <v>22</v>
      </c>
      <c r="B198" s="410" t="s">
        <v>20</v>
      </c>
      <c r="C198" s="411" t="e">
        <f>C195/B195-1</f>
        <v>#DIV/0!</v>
      </c>
      <c r="D198" s="411">
        <f t="shared" si="29"/>
        <v>0</v>
      </c>
      <c r="E198" s="412">
        <f t="shared" si="29"/>
        <v>0</v>
      </c>
    </row>
    <row r="199" spans="1:5" ht="15.75" customHeight="1" thickBot="1" x14ac:dyDescent="0.3">
      <c r="A199" s="1815" t="s">
        <v>146</v>
      </c>
      <c r="B199" s="1816"/>
      <c r="C199" s="1816"/>
      <c r="D199" s="1816"/>
      <c r="E199" s="1817"/>
    </row>
    <row r="200" spans="1:5" x14ac:dyDescent="0.25">
      <c r="A200" s="1818"/>
      <c r="B200" s="363">
        <v>2020</v>
      </c>
      <c r="C200" s="363">
        <v>2021</v>
      </c>
      <c r="D200" s="363">
        <v>2022</v>
      </c>
      <c r="E200" s="364">
        <v>2023</v>
      </c>
    </row>
    <row r="201" spans="1:5" ht="15.75" thickBot="1" x14ac:dyDescent="0.3">
      <c r="A201" s="1819"/>
      <c r="B201" s="365" t="s">
        <v>7</v>
      </c>
      <c r="C201" s="365" t="s">
        <v>8</v>
      </c>
      <c r="D201" s="365" t="s">
        <v>8</v>
      </c>
      <c r="E201" s="366" t="s">
        <v>8</v>
      </c>
    </row>
    <row r="202" spans="1:5" ht="15.75" thickBot="1" x14ac:dyDescent="0.3">
      <c r="A202" s="388" t="s">
        <v>41</v>
      </c>
      <c r="B202" s="432">
        <f>B203+B204+B205+B206</f>
        <v>0</v>
      </c>
      <c r="C202" s="432">
        <f t="shared" ref="C202:E202" si="30">C203+C204+C205+C206</f>
        <v>0</v>
      </c>
      <c r="D202" s="432">
        <f t="shared" si="30"/>
        <v>0</v>
      </c>
      <c r="E202" s="433">
        <f t="shared" si="30"/>
        <v>0</v>
      </c>
    </row>
    <row r="203" spans="1:5" ht="15.75" thickBot="1" x14ac:dyDescent="0.3">
      <c r="A203" s="391" t="s">
        <v>175</v>
      </c>
      <c r="B203" s="449"/>
      <c r="C203" s="449"/>
      <c r="D203" s="449"/>
      <c r="E203" s="450"/>
    </row>
    <row r="204" spans="1:5" ht="15.75" thickBot="1" x14ac:dyDescent="0.3">
      <c r="A204" s="391" t="s">
        <v>185</v>
      </c>
      <c r="B204" s="449"/>
      <c r="C204" s="449"/>
      <c r="D204" s="449"/>
      <c r="E204" s="450"/>
    </row>
    <row r="205" spans="1:5" ht="15.75" thickBot="1" x14ac:dyDescent="0.3">
      <c r="A205" s="391" t="s">
        <v>186</v>
      </c>
      <c r="B205" s="449"/>
      <c r="C205" s="449"/>
      <c r="D205" s="449"/>
      <c r="E205" s="450"/>
    </row>
    <row r="206" spans="1:5" ht="15.75" thickBot="1" x14ac:dyDescent="0.3">
      <c r="A206" s="391" t="s">
        <v>187</v>
      </c>
      <c r="B206" s="449"/>
      <c r="C206" s="449"/>
      <c r="D206" s="449"/>
      <c r="E206" s="450"/>
    </row>
    <row r="207" spans="1:5" ht="15.75" thickBot="1" x14ac:dyDescent="0.3">
      <c r="A207" s="388" t="s">
        <v>42</v>
      </c>
      <c r="B207" s="432">
        <f>B208+B209+B210+B211</f>
        <v>0</v>
      </c>
      <c r="C207" s="432">
        <f t="shared" ref="C207:E207" si="31">C208+C209+C210+C211</f>
        <v>12000</v>
      </c>
      <c r="D207" s="432">
        <f t="shared" si="31"/>
        <v>12000</v>
      </c>
      <c r="E207" s="433">
        <f t="shared" si="31"/>
        <v>12000</v>
      </c>
    </row>
    <row r="208" spans="1:5" ht="15.75" thickBot="1" x14ac:dyDescent="0.3">
      <c r="A208" s="391" t="s">
        <v>175</v>
      </c>
      <c r="B208" s="434">
        <v>0</v>
      </c>
      <c r="C208" s="434">
        <v>12000</v>
      </c>
      <c r="D208" s="434">
        <v>12000</v>
      </c>
      <c r="E208" s="435">
        <v>12000</v>
      </c>
    </row>
    <row r="209" spans="1:5" ht="15.75" thickBot="1" x14ac:dyDescent="0.3">
      <c r="A209" s="391" t="s">
        <v>185</v>
      </c>
      <c r="B209" s="451"/>
      <c r="C209" s="451"/>
      <c r="D209" s="451"/>
      <c r="E209" s="458"/>
    </row>
    <row r="210" spans="1:5" ht="15.75" thickBot="1" x14ac:dyDescent="0.3">
      <c r="A210" s="391" t="s">
        <v>186</v>
      </c>
      <c r="B210" s="451"/>
      <c r="C210" s="451"/>
      <c r="D210" s="451"/>
      <c r="E210" s="458"/>
    </row>
    <row r="211" spans="1:5" ht="15.75" thickBot="1" x14ac:dyDescent="0.3">
      <c r="A211" s="391" t="s">
        <v>187</v>
      </c>
      <c r="B211" s="451"/>
      <c r="C211" s="451"/>
      <c r="D211" s="451"/>
      <c r="E211" s="458"/>
    </row>
    <row r="212" spans="1:5" ht="15.75" thickBot="1" x14ac:dyDescent="0.3">
      <c r="A212" s="486" t="s">
        <v>35</v>
      </c>
      <c r="B212" s="431">
        <f>B202+B207</f>
        <v>0</v>
      </c>
      <c r="C212" s="431">
        <f t="shared" ref="C212:E212" si="32">C202+C207</f>
        <v>12000</v>
      </c>
      <c r="D212" s="431">
        <f t="shared" si="32"/>
        <v>12000</v>
      </c>
      <c r="E212" s="437">
        <f t="shared" si="32"/>
        <v>12000</v>
      </c>
    </row>
    <row r="213" spans="1:5" ht="15.75" thickBot="1" x14ac:dyDescent="0.3">
      <c r="A213" s="461" t="s">
        <v>44</v>
      </c>
      <c r="B213" s="1844" t="s">
        <v>1065</v>
      </c>
      <c r="C213" s="1845"/>
      <c r="D213" s="1845"/>
      <c r="E213" s="1846"/>
    </row>
    <row r="214" spans="1:5" ht="75.75" thickBot="1" x14ac:dyDescent="0.3">
      <c r="A214" s="360" t="s">
        <v>13</v>
      </c>
      <c r="B214" s="462" t="s">
        <v>1066</v>
      </c>
      <c r="C214" s="463" t="s">
        <v>180</v>
      </c>
      <c r="D214" s="1847" t="s">
        <v>1067</v>
      </c>
      <c r="E214" s="1848"/>
    </row>
    <row r="215" spans="1:5" ht="37.15" customHeight="1" thickBot="1" x14ac:dyDescent="0.3">
      <c r="A215" s="361" t="s">
        <v>14</v>
      </c>
      <c r="B215" s="1849" t="s">
        <v>1068</v>
      </c>
      <c r="C215" s="1850"/>
      <c r="D215" s="1850"/>
      <c r="E215" s="1851"/>
    </row>
    <row r="216" spans="1:5" ht="16.5" thickBot="1" x14ac:dyDescent="0.3">
      <c r="A216" s="361" t="s">
        <v>15</v>
      </c>
      <c r="B216" s="1852" t="s">
        <v>40</v>
      </c>
      <c r="C216" s="1853"/>
      <c r="D216" s="1853"/>
      <c r="E216" s="1854"/>
    </row>
    <row r="217" spans="1:5" x14ac:dyDescent="0.25">
      <c r="A217" s="1818"/>
      <c r="B217" s="363">
        <v>2020</v>
      </c>
      <c r="C217" s="363">
        <v>2021</v>
      </c>
      <c r="D217" s="363">
        <v>2022</v>
      </c>
      <c r="E217" s="364">
        <v>2023</v>
      </c>
    </row>
    <row r="218" spans="1:5" ht="15.75" thickBot="1" x14ac:dyDescent="0.3">
      <c r="A218" s="1819"/>
      <c r="B218" s="365" t="s">
        <v>7</v>
      </c>
      <c r="C218" s="365" t="s">
        <v>8</v>
      </c>
      <c r="D218" s="365" t="s">
        <v>8</v>
      </c>
      <c r="E218" s="366" t="s">
        <v>8</v>
      </c>
    </row>
    <row r="219" spans="1:5" ht="15.75" thickBot="1" x14ac:dyDescent="0.3">
      <c r="A219" s="361" t="s">
        <v>16</v>
      </c>
      <c r="B219" s="410">
        <v>0</v>
      </c>
      <c r="C219" s="410">
        <v>1</v>
      </c>
      <c r="D219" s="410">
        <v>1</v>
      </c>
      <c r="E219" s="464">
        <v>1</v>
      </c>
    </row>
    <row r="220" spans="1:5" ht="15.75" thickBot="1" x14ac:dyDescent="0.3">
      <c r="A220" s="361" t="s">
        <v>17</v>
      </c>
      <c r="B220" s="408">
        <f>B238</f>
        <v>0</v>
      </c>
      <c r="C220" s="408">
        <f t="shared" ref="C220:E220" si="33">C238</f>
        <v>5000</v>
      </c>
      <c r="D220" s="408">
        <f t="shared" si="33"/>
        <v>5000</v>
      </c>
      <c r="E220" s="409">
        <f t="shared" si="33"/>
        <v>5000</v>
      </c>
    </row>
    <row r="221" spans="1:5" ht="15.75" thickBot="1" x14ac:dyDescent="0.3">
      <c r="A221" s="361" t="s">
        <v>18</v>
      </c>
      <c r="B221" s="408" t="e">
        <f>B220/B219</f>
        <v>#DIV/0!</v>
      </c>
      <c r="C221" s="408">
        <f t="shared" ref="C221:E221" si="34">C220/C219</f>
        <v>5000</v>
      </c>
      <c r="D221" s="408">
        <f t="shared" si="34"/>
        <v>5000</v>
      </c>
      <c r="E221" s="409">
        <f t="shared" si="34"/>
        <v>5000</v>
      </c>
    </row>
    <row r="222" spans="1:5" ht="15.75" thickBot="1" x14ac:dyDescent="0.3">
      <c r="A222" s="361" t="s">
        <v>19</v>
      </c>
      <c r="B222" s="410" t="s">
        <v>20</v>
      </c>
      <c r="C222" s="411" t="e">
        <f>C219/B219-1</f>
        <v>#DIV/0!</v>
      </c>
      <c r="D222" s="411">
        <f t="shared" ref="D222:E224" si="35">D219/C219-1</f>
        <v>0</v>
      </c>
      <c r="E222" s="412">
        <f t="shared" si="35"/>
        <v>0</v>
      </c>
    </row>
    <row r="223" spans="1:5" ht="15.75" thickBot="1" x14ac:dyDescent="0.3">
      <c r="A223" s="361" t="s">
        <v>21</v>
      </c>
      <c r="B223" s="410" t="s">
        <v>20</v>
      </c>
      <c r="C223" s="411" t="e">
        <f>C220/B220-1</f>
        <v>#DIV/0!</v>
      </c>
      <c r="D223" s="411">
        <f t="shared" si="35"/>
        <v>0</v>
      </c>
      <c r="E223" s="412">
        <f t="shared" si="35"/>
        <v>0</v>
      </c>
    </row>
    <row r="224" spans="1:5" ht="15.75" thickBot="1" x14ac:dyDescent="0.3">
      <c r="A224" s="361" t="s">
        <v>22</v>
      </c>
      <c r="B224" s="410" t="s">
        <v>20</v>
      </c>
      <c r="C224" s="411" t="e">
        <f>C221/B221-1</f>
        <v>#DIV/0!</v>
      </c>
      <c r="D224" s="411">
        <f t="shared" si="35"/>
        <v>0</v>
      </c>
      <c r="E224" s="412">
        <f t="shared" si="35"/>
        <v>0</v>
      </c>
    </row>
    <row r="225" spans="1:5" ht="15.75" customHeight="1" thickBot="1" x14ac:dyDescent="0.3">
      <c r="A225" s="1855" t="s">
        <v>146</v>
      </c>
      <c r="B225" s="1856"/>
      <c r="C225" s="1856"/>
      <c r="D225" s="1856"/>
      <c r="E225" s="1857"/>
    </row>
    <row r="226" spans="1:5" x14ac:dyDescent="0.25">
      <c r="A226" s="1820"/>
      <c r="B226" s="363">
        <v>2020</v>
      </c>
      <c r="C226" s="363">
        <v>2021</v>
      </c>
      <c r="D226" s="363">
        <v>2022</v>
      </c>
      <c r="E226" s="364">
        <v>2023</v>
      </c>
    </row>
    <row r="227" spans="1:5" ht="15.75" thickBot="1" x14ac:dyDescent="0.3">
      <c r="A227" s="1819"/>
      <c r="B227" s="365" t="s">
        <v>7</v>
      </c>
      <c r="C227" s="365" t="s">
        <v>8</v>
      </c>
      <c r="D227" s="365" t="s">
        <v>8</v>
      </c>
      <c r="E227" s="366" t="s">
        <v>8</v>
      </c>
    </row>
    <row r="228" spans="1:5" ht="15.75" thickBot="1" x14ac:dyDescent="0.3">
      <c r="A228" s="388" t="s">
        <v>41</v>
      </c>
      <c r="B228" s="432">
        <f>B229+B230+B231+B232</f>
        <v>0</v>
      </c>
      <c r="C228" s="432">
        <f t="shared" ref="C228:E228" si="36">C229+C230+C231+C232</f>
        <v>0</v>
      </c>
      <c r="D228" s="432">
        <f t="shared" si="36"/>
        <v>0</v>
      </c>
      <c r="E228" s="433">
        <f t="shared" si="36"/>
        <v>0</v>
      </c>
    </row>
    <row r="229" spans="1:5" ht="15.75" thickBot="1" x14ac:dyDescent="0.3">
      <c r="A229" s="391" t="s">
        <v>175</v>
      </c>
      <c r="B229" s="449"/>
      <c r="C229" s="449"/>
      <c r="D229" s="449"/>
      <c r="E229" s="450"/>
    </row>
    <row r="230" spans="1:5" ht="15.75" thickBot="1" x14ac:dyDescent="0.3">
      <c r="A230" s="391" t="s">
        <v>185</v>
      </c>
      <c r="B230" s="449"/>
      <c r="C230" s="449"/>
      <c r="D230" s="449"/>
      <c r="E230" s="450"/>
    </row>
    <row r="231" spans="1:5" ht="15.75" thickBot="1" x14ac:dyDescent="0.3">
      <c r="A231" s="391" t="s">
        <v>186</v>
      </c>
      <c r="B231" s="449"/>
      <c r="C231" s="449"/>
      <c r="D231" s="449"/>
      <c r="E231" s="450"/>
    </row>
    <row r="232" spans="1:5" ht="15.75" thickBot="1" x14ac:dyDescent="0.3">
      <c r="A232" s="467" t="s">
        <v>187</v>
      </c>
      <c r="B232" s="468"/>
      <c r="C232" s="468"/>
      <c r="D232" s="468"/>
      <c r="E232" s="469"/>
    </row>
    <row r="233" spans="1:5" ht="15.75" thickBot="1" x14ac:dyDescent="0.3">
      <c r="A233" s="473" t="s">
        <v>42</v>
      </c>
      <c r="B233" s="474">
        <f>B234+B235+B236+B237</f>
        <v>0</v>
      </c>
      <c r="C233" s="474">
        <f t="shared" ref="C233:E233" si="37">C234+C235+C236+C237</f>
        <v>5000</v>
      </c>
      <c r="D233" s="474">
        <f t="shared" si="37"/>
        <v>5000</v>
      </c>
      <c r="E233" s="475">
        <f t="shared" si="37"/>
        <v>5000</v>
      </c>
    </row>
    <row r="234" spans="1:5" ht="15.75" thickBot="1" x14ac:dyDescent="0.3">
      <c r="A234" s="391" t="s">
        <v>175</v>
      </c>
      <c r="B234" s="434">
        <v>0</v>
      </c>
      <c r="C234" s="434">
        <v>5000</v>
      </c>
      <c r="D234" s="434">
        <v>5000</v>
      </c>
      <c r="E234" s="435">
        <v>5000</v>
      </c>
    </row>
    <row r="235" spans="1:5" ht="15.75" thickBot="1" x14ac:dyDescent="0.3">
      <c r="A235" s="391" t="s">
        <v>185</v>
      </c>
      <c r="B235" s="451"/>
      <c r="C235" s="451"/>
      <c r="D235" s="451"/>
      <c r="E235" s="458"/>
    </row>
    <row r="236" spans="1:5" ht="15.75" thickBot="1" x14ac:dyDescent="0.3">
      <c r="A236" s="467" t="s">
        <v>186</v>
      </c>
      <c r="B236" s="487"/>
      <c r="C236" s="487"/>
      <c r="D236" s="487"/>
      <c r="E236" s="488"/>
    </row>
    <row r="237" spans="1:5" ht="15.75" thickBot="1" x14ac:dyDescent="0.3">
      <c r="A237" s="489" t="s">
        <v>187</v>
      </c>
      <c r="B237" s="490"/>
      <c r="C237" s="490"/>
      <c r="D237" s="490"/>
      <c r="E237" s="491"/>
    </row>
    <row r="238" spans="1:5" ht="15.75" thickBot="1" x14ac:dyDescent="0.3">
      <c r="A238" s="486" t="s">
        <v>33</v>
      </c>
      <c r="B238" s="431">
        <f>B228+B233</f>
        <v>0</v>
      </c>
      <c r="C238" s="431">
        <f t="shared" ref="C238:E238" si="38">C228+C233</f>
        <v>5000</v>
      </c>
      <c r="D238" s="431">
        <f t="shared" si="38"/>
        <v>5000</v>
      </c>
      <c r="E238" s="437">
        <f t="shared" si="38"/>
        <v>5000</v>
      </c>
    </row>
    <row r="239" spans="1:5" ht="15.75" thickBot="1" x14ac:dyDescent="0.3">
      <c r="A239" s="492" t="s">
        <v>52</v>
      </c>
      <c r="B239" s="1821"/>
      <c r="C239" s="1840"/>
      <c r="D239" s="1822"/>
      <c r="E239" s="1823"/>
    </row>
    <row r="240" spans="1:5" ht="34.5" thickBot="1" x14ac:dyDescent="0.3">
      <c r="A240" s="492" t="s">
        <v>76</v>
      </c>
      <c r="B240" s="493" t="s">
        <v>1069</v>
      </c>
      <c r="C240" s="494" t="s">
        <v>180</v>
      </c>
      <c r="D240" s="1858" t="s">
        <v>1070</v>
      </c>
      <c r="E240" s="1848"/>
    </row>
    <row r="241" spans="1:5" ht="15.75" thickBot="1" x14ac:dyDescent="0.3">
      <c r="A241" s="495"/>
      <c r="B241" s="1821"/>
      <c r="C241" s="1836"/>
      <c r="D241" s="1822"/>
      <c r="E241" s="1823"/>
    </row>
    <row r="242" spans="1:5" ht="45.75" customHeight="1" thickBot="1" x14ac:dyDescent="0.3">
      <c r="A242" s="361" t="s">
        <v>14</v>
      </c>
      <c r="B242" s="1841" t="s">
        <v>1071</v>
      </c>
      <c r="C242" s="1842"/>
      <c r="D242" s="1842"/>
      <c r="E242" s="1843"/>
    </row>
    <row r="243" spans="1:5" ht="15.75" thickBot="1" x14ac:dyDescent="0.3">
      <c r="A243" s="361" t="s">
        <v>15</v>
      </c>
      <c r="B243" s="1859" t="s">
        <v>1072</v>
      </c>
      <c r="C243" s="1860"/>
      <c r="D243" s="1860"/>
      <c r="E243" s="1861"/>
    </row>
    <row r="244" spans="1:5" x14ac:dyDescent="0.25">
      <c r="A244" s="1818"/>
      <c r="B244" s="363">
        <v>2020</v>
      </c>
      <c r="C244" s="363">
        <v>2021</v>
      </c>
      <c r="D244" s="363">
        <v>2022</v>
      </c>
      <c r="E244" s="364">
        <v>2023</v>
      </c>
    </row>
    <row r="245" spans="1:5" ht="15.75" thickBot="1" x14ac:dyDescent="0.3">
      <c r="A245" s="1819"/>
      <c r="B245" s="365" t="s">
        <v>7</v>
      </c>
      <c r="C245" s="365" t="s">
        <v>8</v>
      </c>
      <c r="D245" s="365" t="s">
        <v>8</v>
      </c>
      <c r="E245" s="366" t="s">
        <v>8</v>
      </c>
    </row>
    <row r="246" spans="1:5" ht="15.75" thickBot="1" x14ac:dyDescent="0.3">
      <c r="A246" s="361" t="s">
        <v>16</v>
      </c>
      <c r="B246" s="408">
        <v>1</v>
      </c>
      <c r="C246" s="408">
        <v>1</v>
      </c>
      <c r="D246" s="408">
        <v>1</v>
      </c>
      <c r="E246" s="409">
        <v>1</v>
      </c>
    </row>
    <row r="247" spans="1:5" ht="15.75" thickBot="1" x14ac:dyDescent="0.3">
      <c r="A247" s="361" t="s">
        <v>17</v>
      </c>
      <c r="B247" s="408">
        <v>1000</v>
      </c>
      <c r="C247" s="408">
        <v>2000</v>
      </c>
      <c r="D247" s="408">
        <v>2000</v>
      </c>
      <c r="E247" s="409">
        <v>2000</v>
      </c>
    </row>
    <row r="248" spans="1:5" ht="15.75" thickBot="1" x14ac:dyDescent="0.3">
      <c r="A248" s="361" t="s">
        <v>18</v>
      </c>
      <c r="B248" s="408">
        <f>B247/B246</f>
        <v>1000</v>
      </c>
      <c r="C248" s="408">
        <f t="shared" ref="C248:E248" si="39">C247/C246</f>
        <v>2000</v>
      </c>
      <c r="D248" s="408">
        <f t="shared" si="39"/>
        <v>2000</v>
      </c>
      <c r="E248" s="409">
        <f t="shared" si="39"/>
        <v>2000</v>
      </c>
    </row>
    <row r="249" spans="1:5" ht="15.75" thickBot="1" x14ac:dyDescent="0.3">
      <c r="A249" s="361" t="s">
        <v>19</v>
      </c>
      <c r="B249" s="410" t="s">
        <v>20</v>
      </c>
      <c r="C249" s="411">
        <f>C246/B246-1</f>
        <v>0</v>
      </c>
      <c r="D249" s="411">
        <f t="shared" ref="D249:E251" si="40">D246/C246-1</f>
        <v>0</v>
      </c>
      <c r="E249" s="412">
        <f t="shared" si="40"/>
        <v>0</v>
      </c>
    </row>
    <row r="250" spans="1:5" ht="15.75" thickBot="1" x14ac:dyDescent="0.3">
      <c r="A250" s="361" t="s">
        <v>21</v>
      </c>
      <c r="B250" s="410" t="s">
        <v>20</v>
      </c>
      <c r="C250" s="411">
        <f>C247/B247-1</f>
        <v>1</v>
      </c>
      <c r="D250" s="411">
        <f t="shared" si="40"/>
        <v>0</v>
      </c>
      <c r="E250" s="412">
        <f t="shared" si="40"/>
        <v>0</v>
      </c>
    </row>
    <row r="251" spans="1:5" ht="15.75" thickBot="1" x14ac:dyDescent="0.3">
      <c r="A251" s="361" t="s">
        <v>22</v>
      </c>
      <c r="B251" s="410" t="s">
        <v>20</v>
      </c>
      <c r="C251" s="411">
        <f>C248/B248-1</f>
        <v>1</v>
      </c>
      <c r="D251" s="411">
        <f t="shared" si="40"/>
        <v>0</v>
      </c>
      <c r="E251" s="412">
        <f t="shared" si="40"/>
        <v>0</v>
      </c>
    </row>
    <row r="252" spans="1:5" ht="15.75" customHeight="1" thickBot="1" x14ac:dyDescent="0.3">
      <c r="A252" s="1815" t="s">
        <v>126</v>
      </c>
      <c r="B252" s="1816"/>
      <c r="C252" s="1816"/>
      <c r="D252" s="1816"/>
      <c r="E252" s="1817"/>
    </row>
    <row r="253" spans="1:5" x14ac:dyDescent="0.25">
      <c r="A253" s="1818"/>
      <c r="B253" s="363">
        <v>2020</v>
      </c>
      <c r="C253" s="363">
        <v>2021</v>
      </c>
      <c r="D253" s="363">
        <v>2022</v>
      </c>
      <c r="E253" s="364">
        <v>2023</v>
      </c>
    </row>
    <row r="254" spans="1:5" ht="15.75" thickBot="1" x14ac:dyDescent="0.3">
      <c r="A254" s="1819"/>
      <c r="B254" s="365" t="s">
        <v>7</v>
      </c>
      <c r="C254" s="365" t="s">
        <v>8</v>
      </c>
      <c r="D254" s="365" t="s">
        <v>8</v>
      </c>
      <c r="E254" s="366" t="s">
        <v>8</v>
      </c>
    </row>
    <row r="255" spans="1:5" ht="15.75" thickBot="1" x14ac:dyDescent="0.3">
      <c r="A255" s="388" t="s">
        <v>41</v>
      </c>
      <c r="B255" s="432">
        <f>B256+B257+B258+B259</f>
        <v>0</v>
      </c>
      <c r="C255" s="432">
        <f t="shared" ref="C255:E255" si="41">C256+C257+C258+C259</f>
        <v>0</v>
      </c>
      <c r="D255" s="432">
        <f t="shared" si="41"/>
        <v>0</v>
      </c>
      <c r="E255" s="433">
        <f t="shared" si="41"/>
        <v>0</v>
      </c>
    </row>
    <row r="256" spans="1:5" ht="15.75" thickBot="1" x14ac:dyDescent="0.3">
      <c r="A256" s="476" t="s">
        <v>175</v>
      </c>
      <c r="B256" s="427"/>
      <c r="C256" s="427"/>
      <c r="D256" s="427"/>
      <c r="E256" s="428"/>
    </row>
    <row r="257" spans="1:10" ht="15.75" thickBot="1" x14ac:dyDescent="0.3">
      <c r="A257" s="476" t="s">
        <v>185</v>
      </c>
      <c r="B257" s="427"/>
      <c r="C257" s="427"/>
      <c r="D257" s="427"/>
      <c r="E257" s="428"/>
    </row>
    <row r="258" spans="1:10" ht="15.75" thickBot="1" x14ac:dyDescent="0.3">
      <c r="A258" s="422" t="s">
        <v>186</v>
      </c>
      <c r="B258" s="429"/>
      <c r="C258" s="429"/>
      <c r="D258" s="429"/>
      <c r="E258" s="430"/>
    </row>
    <row r="259" spans="1:10" ht="15.75" thickBot="1" x14ac:dyDescent="0.3">
      <c r="A259" s="391" t="s">
        <v>187</v>
      </c>
      <c r="B259" s="432"/>
      <c r="C259" s="432"/>
      <c r="D259" s="432"/>
      <c r="E259" s="433"/>
    </row>
    <row r="260" spans="1:10" ht="15.75" thickBot="1" x14ac:dyDescent="0.3">
      <c r="A260" s="388" t="s">
        <v>42</v>
      </c>
      <c r="B260" s="432">
        <f>B261+B262+B263+B264</f>
        <v>1000</v>
      </c>
      <c r="C260" s="432">
        <f t="shared" ref="C260:E260" si="42">C261+C262+C263+C264</f>
        <v>2000</v>
      </c>
      <c r="D260" s="432">
        <f t="shared" si="42"/>
        <v>2000</v>
      </c>
      <c r="E260" s="432">
        <f t="shared" si="42"/>
        <v>2000</v>
      </c>
    </row>
    <row r="261" spans="1:10" ht="15.75" thickBot="1" x14ac:dyDescent="0.3">
      <c r="A261" s="391" t="s">
        <v>175</v>
      </c>
      <c r="B261" s="434">
        <v>1000</v>
      </c>
      <c r="C261" s="496">
        <v>2000</v>
      </c>
      <c r="D261" s="496">
        <v>2000</v>
      </c>
      <c r="E261" s="497">
        <v>2000</v>
      </c>
    </row>
    <row r="262" spans="1:10" ht="15.75" thickBot="1" x14ac:dyDescent="0.3">
      <c r="A262" s="391" t="s">
        <v>185</v>
      </c>
      <c r="B262" s="431"/>
      <c r="C262" s="432"/>
      <c r="D262" s="432"/>
      <c r="E262" s="433"/>
    </row>
    <row r="263" spans="1:10" ht="15.75" thickBot="1" x14ac:dyDescent="0.3">
      <c r="A263" s="467" t="s">
        <v>186</v>
      </c>
      <c r="B263" s="483"/>
      <c r="C263" s="416"/>
      <c r="D263" s="416"/>
      <c r="E263" s="417"/>
    </row>
    <row r="264" spans="1:10" ht="15.75" thickBot="1" x14ac:dyDescent="0.3">
      <c r="A264" s="489" t="s">
        <v>187</v>
      </c>
      <c r="B264" s="498"/>
      <c r="C264" s="474"/>
      <c r="D264" s="474"/>
      <c r="E264" s="475"/>
    </row>
    <row r="265" spans="1:10" ht="15.75" thickBot="1" x14ac:dyDescent="0.3">
      <c r="A265" s="482" t="s">
        <v>30</v>
      </c>
      <c r="B265" s="483">
        <f>B255+B260</f>
        <v>1000</v>
      </c>
      <c r="C265" s="483">
        <f t="shared" ref="C265:E265" si="43">C255+C260</f>
        <v>2000</v>
      </c>
      <c r="D265" s="483">
        <f t="shared" si="43"/>
        <v>2000</v>
      </c>
      <c r="E265" s="484">
        <f t="shared" si="43"/>
        <v>2000</v>
      </c>
    </row>
    <row r="266" spans="1:10" ht="15.75" hidden="1" thickBot="1" x14ac:dyDescent="0.3">
      <c r="A266" s="1827" t="s">
        <v>45</v>
      </c>
      <c r="B266" s="1828"/>
      <c r="C266" s="1828"/>
      <c r="D266" s="1828"/>
      <c r="E266" s="1829"/>
    </row>
    <row r="267" spans="1:10" ht="15.75" hidden="1" thickBot="1" x14ac:dyDescent="0.3">
      <c r="A267" s="1837" t="s">
        <v>46</v>
      </c>
      <c r="B267" s="1838"/>
      <c r="C267" s="1838"/>
      <c r="D267" s="1838"/>
      <c r="E267" s="1839"/>
    </row>
    <row r="268" spans="1:10" ht="15.75" hidden="1" thickBot="1" x14ac:dyDescent="0.3">
      <c r="A268" s="492" t="s">
        <v>52</v>
      </c>
      <c r="B268" s="1821"/>
      <c r="C268" s="1840"/>
      <c r="D268" s="1822"/>
      <c r="E268" s="1823"/>
    </row>
    <row r="269" spans="1:10" ht="30.75" hidden="1" customHeight="1" thickBot="1" x14ac:dyDescent="0.3">
      <c r="A269" s="492" t="s">
        <v>76</v>
      </c>
      <c r="B269" s="499"/>
      <c r="C269" s="494" t="s">
        <v>180</v>
      </c>
      <c r="D269" s="1822"/>
      <c r="E269" s="1823"/>
      <c r="F269" s="1830" t="s">
        <v>182</v>
      </c>
      <c r="G269" s="1830"/>
      <c r="H269" s="1830"/>
      <c r="I269" s="1830"/>
      <c r="J269" s="1831"/>
    </row>
    <row r="270" spans="1:10" ht="15.75" hidden="1" thickBot="1" x14ac:dyDescent="0.3">
      <c r="A270" s="495"/>
      <c r="B270" s="1821"/>
      <c r="C270" s="1836"/>
      <c r="D270" s="1822"/>
      <c r="E270" s="1823"/>
      <c r="F270" s="1832"/>
      <c r="G270" s="1832"/>
      <c r="H270" s="1832"/>
      <c r="I270" s="1832"/>
      <c r="J270" s="1833"/>
    </row>
    <row r="271" spans="1:10" ht="17.25" hidden="1" customHeight="1" thickBot="1" x14ac:dyDescent="0.3">
      <c r="A271" s="361" t="s">
        <v>14</v>
      </c>
      <c r="B271" s="1824"/>
      <c r="C271" s="1825"/>
      <c r="D271" s="1825"/>
      <c r="E271" s="1826"/>
      <c r="F271" s="1834"/>
      <c r="G271" s="1834"/>
      <c r="H271" s="1834"/>
      <c r="I271" s="1834"/>
      <c r="J271" s="1835"/>
    </row>
    <row r="272" spans="1:10" ht="15.75" hidden="1" thickBot="1" x14ac:dyDescent="0.3">
      <c r="A272" s="361" t="s">
        <v>15</v>
      </c>
      <c r="B272" s="1812"/>
      <c r="C272" s="1813"/>
      <c r="D272" s="1813"/>
      <c r="E272" s="1814"/>
    </row>
    <row r="273" spans="1:10" ht="12.75" hidden="1" customHeight="1" x14ac:dyDescent="0.25">
      <c r="A273" s="1818"/>
      <c r="B273" s="440">
        <v>2018</v>
      </c>
      <c r="C273" s="440">
        <v>2019</v>
      </c>
      <c r="D273" s="440">
        <v>2020</v>
      </c>
      <c r="E273" s="441">
        <v>2021</v>
      </c>
    </row>
    <row r="274" spans="1:10" ht="9" hidden="1" customHeight="1" thickBot="1" x14ac:dyDescent="0.3">
      <c r="A274" s="1819"/>
      <c r="B274" s="365" t="s">
        <v>7</v>
      </c>
      <c r="C274" s="365" t="s">
        <v>8</v>
      </c>
      <c r="D274" s="365" t="s">
        <v>8</v>
      </c>
      <c r="E274" s="366" t="s">
        <v>8</v>
      </c>
    </row>
    <row r="275" spans="1:10" ht="15.75" hidden="1" thickBot="1" x14ac:dyDescent="0.3">
      <c r="A275" s="361" t="s">
        <v>16</v>
      </c>
      <c r="B275" s="444"/>
      <c r="C275" s="444"/>
      <c r="D275" s="444"/>
      <c r="E275" s="445"/>
    </row>
    <row r="276" spans="1:10" ht="15.75" hidden="1" thickBot="1" x14ac:dyDescent="0.3">
      <c r="A276" s="361" t="s">
        <v>17</v>
      </c>
      <c r="B276" s="444">
        <f>B339-B301</f>
        <v>0</v>
      </c>
      <c r="C276" s="444">
        <f t="shared" ref="C276:E276" si="44">C339-C301</f>
        <v>0</v>
      </c>
      <c r="D276" s="444">
        <f t="shared" si="44"/>
        <v>0</v>
      </c>
      <c r="E276" s="445">
        <f t="shared" si="44"/>
        <v>0</v>
      </c>
    </row>
    <row r="277" spans="1:10" ht="15.75" hidden="1" thickBot="1" x14ac:dyDescent="0.3">
      <c r="A277" s="361" t="s">
        <v>18</v>
      </c>
      <c r="B277" s="444" t="e">
        <f>B276/B275</f>
        <v>#DIV/0!</v>
      </c>
      <c r="C277" s="444" t="e">
        <f t="shared" ref="C277:E277" si="45">C276/C275</f>
        <v>#DIV/0!</v>
      </c>
      <c r="D277" s="444" t="e">
        <f t="shared" si="45"/>
        <v>#DIV/0!</v>
      </c>
      <c r="E277" s="445" t="e">
        <f t="shared" si="45"/>
        <v>#DIV/0!</v>
      </c>
    </row>
    <row r="278" spans="1:10" ht="15.75" hidden="1" thickBot="1" x14ac:dyDescent="0.3">
      <c r="A278" s="361" t="s">
        <v>19</v>
      </c>
      <c r="B278" s="446" t="s">
        <v>20</v>
      </c>
      <c r="C278" s="447" t="e">
        <f>C275/B275-1</f>
        <v>#DIV/0!</v>
      </c>
      <c r="D278" s="447" t="e">
        <f t="shared" ref="D278:E280" si="46">D275/C275-1</f>
        <v>#DIV/0!</v>
      </c>
      <c r="E278" s="448" t="e">
        <f t="shared" si="46"/>
        <v>#DIV/0!</v>
      </c>
      <c r="F278" s="379"/>
      <c r="G278" s="379"/>
      <c r="H278" s="379"/>
      <c r="I278" s="379"/>
      <c r="J278" s="379"/>
    </row>
    <row r="279" spans="1:10" ht="15.75" hidden="1" thickBot="1" x14ac:dyDescent="0.3">
      <c r="A279" s="361" t="s">
        <v>21</v>
      </c>
      <c r="B279" s="446" t="s">
        <v>20</v>
      </c>
      <c r="C279" s="447" t="e">
        <f>C276/B276-1</f>
        <v>#DIV/0!</v>
      </c>
      <c r="D279" s="447" t="e">
        <f t="shared" si="46"/>
        <v>#DIV/0!</v>
      </c>
      <c r="E279" s="448" t="e">
        <f t="shared" si="46"/>
        <v>#DIV/0!</v>
      </c>
    </row>
    <row r="280" spans="1:10" ht="15.75" hidden="1" thickBot="1" x14ac:dyDescent="0.3">
      <c r="A280" s="361" t="s">
        <v>22</v>
      </c>
      <c r="B280" s="446" t="s">
        <v>20</v>
      </c>
      <c r="C280" s="447" t="e">
        <f>C277/B277-1</f>
        <v>#DIV/0!</v>
      </c>
      <c r="D280" s="447" t="e">
        <f t="shared" si="46"/>
        <v>#DIV/0!</v>
      </c>
      <c r="E280" s="448" t="e">
        <f t="shared" si="46"/>
        <v>#DIV/0!</v>
      </c>
    </row>
    <row r="281" spans="1:10" ht="15.75" hidden="1" thickBot="1" x14ac:dyDescent="0.3">
      <c r="A281" s="1815" t="s">
        <v>126</v>
      </c>
      <c r="B281" s="1816"/>
      <c r="C281" s="1816"/>
      <c r="D281" s="1816"/>
      <c r="E281" s="1817"/>
    </row>
    <row r="282" spans="1:10" ht="12.75" hidden="1" customHeight="1" x14ac:dyDescent="0.25">
      <c r="A282" s="1818"/>
      <c r="B282" s="440">
        <v>2018</v>
      </c>
      <c r="C282" s="440">
        <v>2019</v>
      </c>
      <c r="D282" s="440">
        <v>2020</v>
      </c>
      <c r="E282" s="441">
        <v>2021</v>
      </c>
    </row>
    <row r="283" spans="1:10" ht="9" hidden="1" customHeight="1" thickBot="1" x14ac:dyDescent="0.3">
      <c r="A283" s="1819"/>
      <c r="B283" s="365" t="s">
        <v>7</v>
      </c>
      <c r="C283" s="365" t="s">
        <v>8</v>
      </c>
      <c r="D283" s="365" t="s">
        <v>8</v>
      </c>
      <c r="E283" s="366" t="s">
        <v>8</v>
      </c>
    </row>
    <row r="284" spans="1:10" ht="15.75" hidden="1" thickBot="1" x14ac:dyDescent="0.3">
      <c r="A284" s="388" t="s">
        <v>41</v>
      </c>
      <c r="B284" s="449">
        <f>B285+B286+B287+B288</f>
        <v>0</v>
      </c>
      <c r="C284" s="449">
        <f t="shared" ref="C284:E284" si="47">C285+C286+C287+C288</f>
        <v>0</v>
      </c>
      <c r="D284" s="449">
        <f t="shared" si="47"/>
        <v>0</v>
      </c>
      <c r="E284" s="450">
        <f t="shared" si="47"/>
        <v>0</v>
      </c>
    </row>
    <row r="285" spans="1:10" ht="15.75" hidden="1" thickBot="1" x14ac:dyDescent="0.3">
      <c r="A285" s="391" t="s">
        <v>175</v>
      </c>
      <c r="B285" s="449"/>
      <c r="C285" s="449"/>
      <c r="D285" s="449"/>
      <c r="E285" s="450"/>
    </row>
    <row r="286" spans="1:10" ht="15.75" hidden="1" thickBot="1" x14ac:dyDescent="0.3">
      <c r="A286" s="391" t="s">
        <v>185</v>
      </c>
      <c r="B286" s="449"/>
      <c r="C286" s="449"/>
      <c r="D286" s="449"/>
      <c r="E286" s="450"/>
    </row>
    <row r="287" spans="1:10" ht="15.75" hidden="1" thickBot="1" x14ac:dyDescent="0.3">
      <c r="A287" s="391" t="s">
        <v>186</v>
      </c>
      <c r="B287" s="449"/>
      <c r="C287" s="449"/>
      <c r="D287" s="449"/>
      <c r="E287" s="450"/>
    </row>
    <row r="288" spans="1:10" ht="15.75" hidden="1" thickBot="1" x14ac:dyDescent="0.3">
      <c r="A288" s="391" t="s">
        <v>187</v>
      </c>
      <c r="B288" s="449"/>
      <c r="C288" s="449"/>
      <c r="D288" s="449"/>
      <c r="E288" s="450"/>
    </row>
    <row r="289" spans="1:10" ht="15.75" hidden="1" thickBot="1" x14ac:dyDescent="0.3">
      <c r="A289" s="388" t="s">
        <v>42</v>
      </c>
      <c r="B289" s="451">
        <f>B290+B291+B292+B293</f>
        <v>0</v>
      </c>
      <c r="C289" s="451">
        <f t="shared" ref="C289:E289" si="48">C290+C291+C292+C293</f>
        <v>0</v>
      </c>
      <c r="D289" s="451">
        <f t="shared" si="48"/>
        <v>0</v>
      </c>
      <c r="E289" s="458">
        <f t="shared" si="48"/>
        <v>0</v>
      </c>
    </row>
    <row r="290" spans="1:10" ht="15.75" hidden="1" thickBot="1" x14ac:dyDescent="0.3">
      <c r="A290" s="391" t="s">
        <v>175</v>
      </c>
      <c r="B290" s="451"/>
      <c r="C290" s="449"/>
      <c r="D290" s="449"/>
      <c r="E290" s="450"/>
    </row>
    <row r="291" spans="1:10" ht="15.75" hidden="1" thickBot="1" x14ac:dyDescent="0.3">
      <c r="A291" s="391" t="s">
        <v>185</v>
      </c>
      <c r="B291" s="451"/>
      <c r="C291" s="449"/>
      <c r="D291" s="449"/>
      <c r="E291" s="450"/>
    </row>
    <row r="292" spans="1:10" ht="15.75" hidden="1" thickBot="1" x14ac:dyDescent="0.3">
      <c r="A292" s="391" t="s">
        <v>186</v>
      </c>
      <c r="B292" s="451"/>
      <c r="C292" s="449"/>
      <c r="D292" s="449"/>
      <c r="E292" s="450"/>
    </row>
    <row r="293" spans="1:10" ht="15.75" hidden="1" thickBot="1" x14ac:dyDescent="0.3">
      <c r="A293" s="391" t="s">
        <v>187</v>
      </c>
      <c r="B293" s="451"/>
      <c r="C293" s="449"/>
      <c r="D293" s="449"/>
      <c r="E293" s="450"/>
    </row>
    <row r="294" spans="1:10" ht="15.75" hidden="1" thickBot="1" x14ac:dyDescent="0.3">
      <c r="A294" s="500" t="s">
        <v>30</v>
      </c>
      <c r="B294" s="451">
        <f>B284+B289</f>
        <v>0</v>
      </c>
      <c r="C294" s="451">
        <f t="shared" ref="C294:E294" si="49">C284+C289</f>
        <v>0</v>
      </c>
      <c r="D294" s="451">
        <f t="shared" si="49"/>
        <v>0</v>
      </c>
      <c r="E294" s="458">
        <f t="shared" si="49"/>
        <v>0</v>
      </c>
    </row>
    <row r="295" spans="1:10" ht="34.5" hidden="1" thickBot="1" x14ac:dyDescent="0.3">
      <c r="A295" s="492" t="s">
        <v>32</v>
      </c>
      <c r="B295" s="499"/>
      <c r="C295" s="494" t="s">
        <v>180</v>
      </c>
      <c r="D295" s="1822"/>
      <c r="E295" s="1823"/>
    </row>
    <row r="296" spans="1:10" ht="17.25" hidden="1" customHeight="1" thickBot="1" x14ac:dyDescent="0.3">
      <c r="A296" s="361" t="s">
        <v>14</v>
      </c>
      <c r="B296" s="1824"/>
      <c r="C296" s="1825"/>
      <c r="D296" s="1825"/>
      <c r="E296" s="1826"/>
    </row>
    <row r="297" spans="1:10" ht="15.75" hidden="1" thickBot="1" x14ac:dyDescent="0.3">
      <c r="A297" s="361" t="s">
        <v>15</v>
      </c>
      <c r="B297" s="1812"/>
      <c r="C297" s="1813"/>
      <c r="D297" s="1813"/>
      <c r="E297" s="1814"/>
    </row>
    <row r="298" spans="1:10" ht="12.75" hidden="1" customHeight="1" x14ac:dyDescent="0.25">
      <c r="A298" s="1818"/>
      <c r="B298" s="440">
        <v>2018</v>
      </c>
      <c r="C298" s="440">
        <v>2019</v>
      </c>
      <c r="D298" s="440">
        <v>2020</v>
      </c>
      <c r="E298" s="441">
        <v>2021</v>
      </c>
    </row>
    <row r="299" spans="1:10" ht="9" hidden="1" customHeight="1" thickBot="1" x14ac:dyDescent="0.3">
      <c r="A299" s="1819"/>
      <c r="B299" s="365" t="s">
        <v>7</v>
      </c>
      <c r="C299" s="365" t="s">
        <v>8</v>
      </c>
      <c r="D299" s="365" t="s">
        <v>8</v>
      </c>
      <c r="E299" s="366" t="s">
        <v>8</v>
      </c>
    </row>
    <row r="300" spans="1:10" ht="15.75" hidden="1" thickBot="1" x14ac:dyDescent="0.3">
      <c r="A300" s="361" t="s">
        <v>16</v>
      </c>
      <c r="B300" s="501"/>
      <c r="C300" s="501"/>
      <c r="D300" s="501"/>
      <c r="E300" s="502"/>
    </row>
    <row r="301" spans="1:10" ht="15.75" hidden="1" thickBot="1" x14ac:dyDescent="0.3">
      <c r="A301" s="361" t="s">
        <v>17</v>
      </c>
      <c r="B301" s="444"/>
      <c r="C301" s="444"/>
      <c r="D301" s="444"/>
      <c r="E301" s="445"/>
    </row>
    <row r="302" spans="1:10" ht="15.75" hidden="1" thickBot="1" x14ac:dyDescent="0.3">
      <c r="A302" s="361" t="s">
        <v>18</v>
      </c>
      <c r="B302" s="444" t="e">
        <f>B301/B300</f>
        <v>#DIV/0!</v>
      </c>
      <c r="C302" s="444" t="e">
        <f t="shared" ref="C302:E302" si="50">C301/C300</f>
        <v>#DIV/0!</v>
      </c>
      <c r="D302" s="444" t="e">
        <f t="shared" si="50"/>
        <v>#DIV/0!</v>
      </c>
      <c r="E302" s="445" t="e">
        <f t="shared" si="50"/>
        <v>#DIV/0!</v>
      </c>
    </row>
    <row r="303" spans="1:10" ht="15.75" hidden="1" thickBot="1" x14ac:dyDescent="0.3">
      <c r="A303" s="361" t="s">
        <v>19</v>
      </c>
      <c r="B303" s="446" t="s">
        <v>20</v>
      </c>
      <c r="C303" s="447" t="e">
        <f>C300/B300-1</f>
        <v>#DIV/0!</v>
      </c>
      <c r="D303" s="447" t="e">
        <f t="shared" ref="D303:E305" si="51">D300/C300-1</f>
        <v>#DIV/0!</v>
      </c>
      <c r="E303" s="448" t="e">
        <f t="shared" si="51"/>
        <v>#DIV/0!</v>
      </c>
      <c r="F303" s="379"/>
      <c r="G303" s="379"/>
      <c r="H303" s="379"/>
      <c r="I303" s="379"/>
      <c r="J303" s="379"/>
    </row>
    <row r="304" spans="1:10" ht="15.75" hidden="1" thickBot="1" x14ac:dyDescent="0.3">
      <c r="A304" s="361" t="s">
        <v>21</v>
      </c>
      <c r="B304" s="446" t="s">
        <v>20</v>
      </c>
      <c r="C304" s="447" t="e">
        <f>C301/B301-1</f>
        <v>#DIV/0!</v>
      </c>
      <c r="D304" s="447" t="e">
        <f t="shared" si="51"/>
        <v>#DIV/0!</v>
      </c>
      <c r="E304" s="448" t="e">
        <f t="shared" si="51"/>
        <v>#DIV/0!</v>
      </c>
    </row>
    <row r="305" spans="1:5" ht="15.75" hidden="1" thickBot="1" x14ac:dyDescent="0.3">
      <c r="A305" s="361" t="s">
        <v>22</v>
      </c>
      <c r="B305" s="446" t="s">
        <v>20</v>
      </c>
      <c r="C305" s="447" t="e">
        <f>C302/B302-1</f>
        <v>#DIV/0!</v>
      </c>
      <c r="D305" s="447" t="e">
        <f t="shared" si="51"/>
        <v>#DIV/0!</v>
      </c>
      <c r="E305" s="448" t="e">
        <f t="shared" si="51"/>
        <v>#DIV/0!</v>
      </c>
    </row>
    <row r="306" spans="1:5" ht="15.75" hidden="1" thickBot="1" x14ac:dyDescent="0.3">
      <c r="A306" s="1815" t="s">
        <v>145</v>
      </c>
      <c r="B306" s="1816"/>
      <c r="C306" s="1816"/>
      <c r="D306" s="1816"/>
      <c r="E306" s="1817"/>
    </row>
    <row r="307" spans="1:5" ht="12.75" hidden="1" customHeight="1" x14ac:dyDescent="0.25">
      <c r="A307" s="1818"/>
      <c r="B307" s="440">
        <v>2018</v>
      </c>
      <c r="C307" s="440">
        <v>2019</v>
      </c>
      <c r="D307" s="440">
        <v>2020</v>
      </c>
      <c r="E307" s="441">
        <v>2021</v>
      </c>
    </row>
    <row r="308" spans="1:5" ht="9" hidden="1" customHeight="1" thickBot="1" x14ac:dyDescent="0.3">
      <c r="A308" s="1819"/>
      <c r="B308" s="365" t="s">
        <v>7</v>
      </c>
      <c r="C308" s="365" t="s">
        <v>8</v>
      </c>
      <c r="D308" s="365" t="s">
        <v>8</v>
      </c>
      <c r="E308" s="366" t="s">
        <v>8</v>
      </c>
    </row>
    <row r="309" spans="1:5" ht="15.75" hidden="1" thickBot="1" x14ac:dyDescent="0.3">
      <c r="A309" s="388" t="s">
        <v>41</v>
      </c>
      <c r="B309" s="449">
        <f>B310+B311+B312+B313</f>
        <v>0</v>
      </c>
      <c r="C309" s="449">
        <f t="shared" ref="C309:E309" si="52">C310+C311+C312+C313</f>
        <v>0</v>
      </c>
      <c r="D309" s="449">
        <f t="shared" si="52"/>
        <v>0</v>
      </c>
      <c r="E309" s="450">
        <f t="shared" si="52"/>
        <v>0</v>
      </c>
    </row>
    <row r="310" spans="1:5" ht="15.75" hidden="1" thickBot="1" x14ac:dyDescent="0.3">
      <c r="A310" s="391" t="s">
        <v>175</v>
      </c>
      <c r="B310" s="449"/>
      <c r="C310" s="449"/>
      <c r="D310" s="449"/>
      <c r="E310" s="450"/>
    </row>
    <row r="311" spans="1:5" ht="15.75" hidden="1" thickBot="1" x14ac:dyDescent="0.3">
      <c r="A311" s="391" t="s">
        <v>185</v>
      </c>
      <c r="B311" s="449"/>
      <c r="C311" s="449"/>
      <c r="D311" s="449"/>
      <c r="E311" s="450"/>
    </row>
    <row r="312" spans="1:5" ht="15.75" hidden="1" thickBot="1" x14ac:dyDescent="0.3">
      <c r="A312" s="391" t="s">
        <v>186</v>
      </c>
      <c r="B312" s="449"/>
      <c r="C312" s="449"/>
      <c r="D312" s="449"/>
      <c r="E312" s="450"/>
    </row>
    <row r="313" spans="1:5" ht="15.75" hidden="1" thickBot="1" x14ac:dyDescent="0.3">
      <c r="A313" s="391" t="s">
        <v>187</v>
      </c>
      <c r="B313" s="449"/>
      <c r="C313" s="449"/>
      <c r="D313" s="449"/>
      <c r="E313" s="450"/>
    </row>
    <row r="314" spans="1:5" ht="15.75" hidden="1" thickBot="1" x14ac:dyDescent="0.3">
      <c r="A314" s="388" t="s">
        <v>42</v>
      </c>
      <c r="B314" s="451">
        <f>B315+B316+B317+B318</f>
        <v>0</v>
      </c>
      <c r="C314" s="451">
        <f t="shared" ref="C314:E314" si="53">C315+C316+C317+C318</f>
        <v>0</v>
      </c>
      <c r="D314" s="451">
        <f t="shared" si="53"/>
        <v>0</v>
      </c>
      <c r="E314" s="458">
        <f t="shared" si="53"/>
        <v>0</v>
      </c>
    </row>
    <row r="315" spans="1:5" ht="15.75" hidden="1" thickBot="1" x14ac:dyDescent="0.3">
      <c r="A315" s="391" t="s">
        <v>175</v>
      </c>
      <c r="B315" s="451"/>
      <c r="C315" s="449"/>
      <c r="D315" s="449"/>
      <c r="E315" s="450"/>
    </row>
    <row r="316" spans="1:5" ht="15.75" hidden="1" thickBot="1" x14ac:dyDescent="0.3">
      <c r="A316" s="391" t="s">
        <v>185</v>
      </c>
      <c r="B316" s="451"/>
      <c r="C316" s="449"/>
      <c r="D316" s="449"/>
      <c r="E316" s="450"/>
    </row>
    <row r="317" spans="1:5" ht="15.75" hidden="1" thickBot="1" x14ac:dyDescent="0.3">
      <c r="A317" s="391" t="s">
        <v>186</v>
      </c>
      <c r="B317" s="451"/>
      <c r="C317" s="449"/>
      <c r="D317" s="449"/>
      <c r="E317" s="450"/>
    </row>
    <row r="318" spans="1:5" ht="15.75" hidden="1" thickBot="1" x14ac:dyDescent="0.3">
      <c r="A318" s="391" t="s">
        <v>187</v>
      </c>
      <c r="B318" s="451"/>
      <c r="C318" s="449"/>
      <c r="D318" s="449"/>
      <c r="E318" s="450"/>
    </row>
    <row r="319" spans="1:5" ht="15.75" hidden="1" thickBot="1" x14ac:dyDescent="0.3">
      <c r="A319" s="500" t="s">
        <v>189</v>
      </c>
      <c r="B319" s="451">
        <f>B309+B314</f>
        <v>0</v>
      </c>
      <c r="C319" s="451">
        <f t="shared" ref="C319:E319" si="54">C309+C314</f>
        <v>0</v>
      </c>
      <c r="D319" s="451">
        <f t="shared" si="54"/>
        <v>0</v>
      </c>
      <c r="E319" s="458">
        <f t="shared" si="54"/>
        <v>0</v>
      </c>
    </row>
    <row r="320" spans="1:5" ht="34.5" hidden="1" thickBot="1" x14ac:dyDescent="0.3">
      <c r="A320" s="492" t="s">
        <v>69</v>
      </c>
      <c r="B320" s="503"/>
      <c r="C320" s="463" t="s">
        <v>180</v>
      </c>
      <c r="D320" s="504"/>
      <c r="E320" s="505"/>
    </row>
    <row r="321" spans="1:10" ht="17.25" hidden="1" customHeight="1" thickBot="1" x14ac:dyDescent="0.3">
      <c r="A321" s="361" t="s">
        <v>14</v>
      </c>
      <c r="B321" s="1824"/>
      <c r="C321" s="1825"/>
      <c r="D321" s="1825"/>
      <c r="E321" s="1826"/>
    </row>
    <row r="322" spans="1:10" ht="15.75" hidden="1" thickBot="1" x14ac:dyDescent="0.3">
      <c r="A322" s="361" t="s">
        <v>15</v>
      </c>
      <c r="B322" s="1812"/>
      <c r="C322" s="1813"/>
      <c r="D322" s="1813"/>
      <c r="E322" s="1814"/>
    </row>
    <row r="323" spans="1:10" ht="12.75" hidden="1" customHeight="1" x14ac:dyDescent="0.25">
      <c r="A323" s="1818"/>
      <c r="B323" s="440">
        <v>2018</v>
      </c>
      <c r="C323" s="440">
        <v>2019</v>
      </c>
      <c r="D323" s="440">
        <v>2020</v>
      </c>
      <c r="E323" s="441">
        <v>2021</v>
      </c>
    </row>
    <row r="324" spans="1:10" ht="9" hidden="1" customHeight="1" thickBot="1" x14ac:dyDescent="0.3">
      <c r="A324" s="1819"/>
      <c r="B324" s="365" t="s">
        <v>7</v>
      </c>
      <c r="C324" s="365" t="s">
        <v>8</v>
      </c>
      <c r="D324" s="365" t="s">
        <v>8</v>
      </c>
      <c r="E324" s="366" t="s">
        <v>8</v>
      </c>
    </row>
    <row r="325" spans="1:10" ht="15.75" hidden="1" thickBot="1" x14ac:dyDescent="0.3">
      <c r="A325" s="361" t="s">
        <v>16</v>
      </c>
      <c r="B325" s="501"/>
      <c r="C325" s="501"/>
      <c r="D325" s="501"/>
      <c r="E325" s="502"/>
    </row>
    <row r="326" spans="1:10" ht="15.75" hidden="1" thickBot="1" x14ac:dyDescent="0.3">
      <c r="A326" s="361" t="s">
        <v>17</v>
      </c>
      <c r="B326" s="444">
        <f>B344</f>
        <v>0</v>
      </c>
      <c r="C326" s="444">
        <f t="shared" ref="C326:E326" si="55">C344</f>
        <v>0</v>
      </c>
      <c r="D326" s="444">
        <f t="shared" si="55"/>
        <v>0</v>
      </c>
      <c r="E326" s="445">
        <f t="shared" si="55"/>
        <v>0</v>
      </c>
    </row>
    <row r="327" spans="1:10" ht="15.75" hidden="1" thickBot="1" x14ac:dyDescent="0.3">
      <c r="A327" s="361" t="s">
        <v>18</v>
      </c>
      <c r="B327" s="444" t="e">
        <f>B326/B325</f>
        <v>#DIV/0!</v>
      </c>
      <c r="C327" s="444" t="e">
        <f t="shared" ref="C327:E327" si="56">C326/C325</f>
        <v>#DIV/0!</v>
      </c>
      <c r="D327" s="444" t="e">
        <f t="shared" si="56"/>
        <v>#DIV/0!</v>
      </c>
      <c r="E327" s="445" t="e">
        <f t="shared" si="56"/>
        <v>#DIV/0!</v>
      </c>
    </row>
    <row r="328" spans="1:10" ht="15.75" hidden="1" thickBot="1" x14ac:dyDescent="0.3">
      <c r="A328" s="361" t="s">
        <v>19</v>
      </c>
      <c r="B328" s="446" t="s">
        <v>20</v>
      </c>
      <c r="C328" s="447" t="e">
        <f>C325/B325-1</f>
        <v>#DIV/0!</v>
      </c>
      <c r="D328" s="447" t="e">
        <f t="shared" ref="D328:E330" si="57">D325/C325-1</f>
        <v>#DIV/0!</v>
      </c>
      <c r="E328" s="448" t="e">
        <f t="shared" si="57"/>
        <v>#DIV/0!</v>
      </c>
      <c r="F328" s="379"/>
      <c r="G328" s="379"/>
      <c r="H328" s="379"/>
      <c r="I328" s="379"/>
      <c r="J328" s="379"/>
    </row>
    <row r="329" spans="1:10" ht="15.75" hidden="1" thickBot="1" x14ac:dyDescent="0.3">
      <c r="A329" s="361" t="s">
        <v>21</v>
      </c>
      <c r="B329" s="446" t="s">
        <v>20</v>
      </c>
      <c r="C329" s="447" t="e">
        <f>C326/B326-1</f>
        <v>#DIV/0!</v>
      </c>
      <c r="D329" s="447" t="e">
        <f t="shared" si="57"/>
        <v>#DIV/0!</v>
      </c>
      <c r="E329" s="448" t="e">
        <f t="shared" si="57"/>
        <v>#DIV/0!</v>
      </c>
    </row>
    <row r="330" spans="1:10" ht="15.75" hidden="1" thickBot="1" x14ac:dyDescent="0.3">
      <c r="A330" s="361" t="s">
        <v>22</v>
      </c>
      <c r="B330" s="446" t="s">
        <v>20</v>
      </c>
      <c r="C330" s="447" t="e">
        <f>C327/B327-1</f>
        <v>#DIV/0!</v>
      </c>
      <c r="D330" s="447" t="e">
        <f t="shared" si="57"/>
        <v>#DIV/0!</v>
      </c>
      <c r="E330" s="448" t="e">
        <f t="shared" si="57"/>
        <v>#DIV/0!</v>
      </c>
    </row>
    <row r="331" spans="1:10" ht="15.75" hidden="1" thickBot="1" x14ac:dyDescent="0.3">
      <c r="A331" s="1815" t="s">
        <v>220</v>
      </c>
      <c r="B331" s="1816"/>
      <c r="C331" s="1816"/>
      <c r="D331" s="1816"/>
      <c r="E331" s="1817"/>
    </row>
    <row r="332" spans="1:10" ht="12.75" hidden="1" customHeight="1" x14ac:dyDescent="0.25">
      <c r="A332" s="1818"/>
      <c r="B332" s="440">
        <v>2018</v>
      </c>
      <c r="C332" s="440">
        <v>2019</v>
      </c>
      <c r="D332" s="440">
        <v>2020</v>
      </c>
      <c r="E332" s="441">
        <v>2021</v>
      </c>
    </row>
    <row r="333" spans="1:10" ht="9" hidden="1" customHeight="1" thickBot="1" x14ac:dyDescent="0.3">
      <c r="A333" s="1819"/>
      <c r="B333" s="365" t="s">
        <v>7</v>
      </c>
      <c r="C333" s="365" t="s">
        <v>8</v>
      </c>
      <c r="D333" s="365" t="s">
        <v>8</v>
      </c>
      <c r="E333" s="366" t="s">
        <v>8</v>
      </c>
    </row>
    <row r="334" spans="1:10" ht="15.75" hidden="1" thickBot="1" x14ac:dyDescent="0.3">
      <c r="A334" s="388" t="s">
        <v>41</v>
      </c>
      <c r="B334" s="449">
        <f>B335+B336+B337+B338</f>
        <v>0</v>
      </c>
      <c r="C334" s="449">
        <f t="shared" ref="C334:E334" si="58">C335+C336+C337+C338</f>
        <v>0</v>
      </c>
      <c r="D334" s="449">
        <f t="shared" si="58"/>
        <v>0</v>
      </c>
      <c r="E334" s="450">
        <f t="shared" si="58"/>
        <v>0</v>
      </c>
    </row>
    <row r="335" spans="1:10" ht="15.75" hidden="1" thickBot="1" x14ac:dyDescent="0.3">
      <c r="A335" s="391" t="s">
        <v>175</v>
      </c>
      <c r="B335" s="449"/>
      <c r="C335" s="449"/>
      <c r="D335" s="449"/>
      <c r="E335" s="450"/>
    </row>
    <row r="336" spans="1:10" ht="15.75" hidden="1" thickBot="1" x14ac:dyDescent="0.3">
      <c r="A336" s="391" t="s">
        <v>185</v>
      </c>
      <c r="B336" s="449"/>
      <c r="C336" s="449"/>
      <c r="D336" s="449"/>
      <c r="E336" s="450"/>
    </row>
    <row r="337" spans="1:5" ht="15.75" hidden="1" thickBot="1" x14ac:dyDescent="0.3">
      <c r="A337" s="391" t="s">
        <v>186</v>
      </c>
      <c r="B337" s="449"/>
      <c r="C337" s="449"/>
      <c r="D337" s="449"/>
      <c r="E337" s="450"/>
    </row>
    <row r="338" spans="1:5" ht="15.75" hidden="1" thickBot="1" x14ac:dyDescent="0.3">
      <c r="A338" s="391" t="s">
        <v>187</v>
      </c>
      <c r="B338" s="449"/>
      <c r="C338" s="449"/>
      <c r="D338" s="449"/>
      <c r="E338" s="450"/>
    </row>
    <row r="339" spans="1:5" ht="15.75" hidden="1" thickBot="1" x14ac:dyDescent="0.3">
      <c r="A339" s="388" t="s">
        <v>42</v>
      </c>
      <c r="B339" s="451">
        <f>B340+B341+B342+B343</f>
        <v>0</v>
      </c>
      <c r="C339" s="451">
        <f t="shared" ref="C339:E339" si="59">C340+C341+C342+C343</f>
        <v>0</v>
      </c>
      <c r="D339" s="451">
        <f t="shared" si="59"/>
        <v>0</v>
      </c>
      <c r="E339" s="458">
        <f t="shared" si="59"/>
        <v>0</v>
      </c>
    </row>
    <row r="340" spans="1:5" ht="15.75" hidden="1" thickBot="1" x14ac:dyDescent="0.3">
      <c r="A340" s="391" t="s">
        <v>175</v>
      </c>
      <c r="B340" s="451"/>
      <c r="C340" s="449"/>
      <c r="D340" s="449"/>
      <c r="E340" s="450"/>
    </row>
    <row r="341" spans="1:5" ht="15.75" hidden="1" thickBot="1" x14ac:dyDescent="0.3">
      <c r="A341" s="391" t="s">
        <v>185</v>
      </c>
      <c r="B341" s="451"/>
      <c r="C341" s="449"/>
      <c r="D341" s="449"/>
      <c r="E341" s="450"/>
    </row>
    <row r="342" spans="1:5" ht="15.75" hidden="1" thickBot="1" x14ac:dyDescent="0.3">
      <c r="A342" s="391" t="s">
        <v>186</v>
      </c>
      <c r="B342" s="451"/>
      <c r="C342" s="449"/>
      <c r="D342" s="449"/>
      <c r="E342" s="450"/>
    </row>
    <row r="343" spans="1:5" ht="15.75" hidden="1" thickBot="1" x14ac:dyDescent="0.3">
      <c r="A343" s="391" t="s">
        <v>187</v>
      </c>
      <c r="B343" s="451"/>
      <c r="C343" s="449"/>
      <c r="D343" s="449"/>
      <c r="E343" s="450"/>
    </row>
    <row r="344" spans="1:5" ht="15.75" hidden="1" thickBot="1" x14ac:dyDescent="0.3">
      <c r="A344" s="481" t="s">
        <v>192</v>
      </c>
      <c r="B344" s="451">
        <f>B334+B339</f>
        <v>0</v>
      </c>
      <c r="C344" s="451">
        <f t="shared" ref="C344:E344" si="60">C334+C339</f>
        <v>0</v>
      </c>
      <c r="D344" s="451">
        <f t="shared" si="60"/>
        <v>0</v>
      </c>
      <c r="E344" s="458">
        <f t="shared" si="60"/>
        <v>0</v>
      </c>
    </row>
    <row r="345" spans="1:5" ht="25.5" hidden="1" customHeight="1" thickBot="1" x14ac:dyDescent="0.3">
      <c r="A345" s="461" t="s">
        <v>44</v>
      </c>
      <c r="B345" s="1821"/>
      <c r="C345" s="1822"/>
      <c r="D345" s="1822"/>
      <c r="E345" s="1823"/>
    </row>
    <row r="346" spans="1:5" ht="34.5" hidden="1" thickBot="1" x14ac:dyDescent="0.3">
      <c r="A346" s="492" t="s">
        <v>69</v>
      </c>
      <c r="B346" s="503"/>
      <c r="C346" s="463" t="s">
        <v>180</v>
      </c>
      <c r="D346" s="504"/>
      <c r="E346" s="505"/>
    </row>
    <row r="347" spans="1:5" ht="17.25" hidden="1" customHeight="1" thickBot="1" x14ac:dyDescent="0.3">
      <c r="A347" s="361" t="s">
        <v>14</v>
      </c>
      <c r="B347" s="1824"/>
      <c r="C347" s="1825"/>
      <c r="D347" s="1825"/>
      <c r="E347" s="1826"/>
    </row>
    <row r="348" spans="1:5" ht="15.75" hidden="1" thickBot="1" x14ac:dyDescent="0.3">
      <c r="A348" s="361" t="s">
        <v>15</v>
      </c>
      <c r="B348" s="1812"/>
      <c r="C348" s="1813"/>
      <c r="D348" s="1813"/>
      <c r="E348" s="1814"/>
    </row>
    <row r="349" spans="1:5" ht="12.75" hidden="1" customHeight="1" x14ac:dyDescent="0.25">
      <c r="A349" s="1818"/>
      <c r="B349" s="440">
        <v>2018</v>
      </c>
      <c r="C349" s="440">
        <v>2019</v>
      </c>
      <c r="D349" s="440">
        <v>2020</v>
      </c>
      <c r="E349" s="441">
        <v>2021</v>
      </c>
    </row>
    <row r="350" spans="1:5" ht="9" hidden="1" customHeight="1" thickBot="1" x14ac:dyDescent="0.3">
      <c r="A350" s="1819"/>
      <c r="B350" s="365" t="s">
        <v>7</v>
      </c>
      <c r="C350" s="365" t="s">
        <v>8</v>
      </c>
      <c r="D350" s="365" t="s">
        <v>8</v>
      </c>
      <c r="E350" s="366" t="s">
        <v>8</v>
      </c>
    </row>
    <row r="351" spans="1:5" ht="15.75" hidden="1" thickBot="1" x14ac:dyDescent="0.3">
      <c r="A351" s="361" t="s">
        <v>16</v>
      </c>
      <c r="B351" s="501"/>
      <c r="C351" s="501"/>
      <c r="D351" s="501"/>
      <c r="E351" s="502"/>
    </row>
    <row r="352" spans="1:5" ht="15.75" hidden="1" thickBot="1" x14ac:dyDescent="0.3">
      <c r="A352" s="361" t="s">
        <v>17</v>
      </c>
      <c r="B352" s="444">
        <f>B370</f>
        <v>0</v>
      </c>
      <c r="C352" s="444">
        <f t="shared" ref="C352:E352" si="61">C370</f>
        <v>0</v>
      </c>
      <c r="D352" s="444">
        <f t="shared" si="61"/>
        <v>0</v>
      </c>
      <c r="E352" s="445">
        <f t="shared" si="61"/>
        <v>0</v>
      </c>
    </row>
    <row r="353" spans="1:10" ht="15.75" hidden="1" thickBot="1" x14ac:dyDescent="0.3">
      <c r="A353" s="361" t="s">
        <v>18</v>
      </c>
      <c r="B353" s="444" t="e">
        <f>B352/B351</f>
        <v>#DIV/0!</v>
      </c>
      <c r="C353" s="444" t="e">
        <f t="shared" ref="C353:E353" si="62">C352/C351</f>
        <v>#DIV/0!</v>
      </c>
      <c r="D353" s="444" t="e">
        <f t="shared" si="62"/>
        <v>#DIV/0!</v>
      </c>
      <c r="E353" s="445" t="e">
        <f t="shared" si="62"/>
        <v>#DIV/0!</v>
      </c>
    </row>
    <row r="354" spans="1:10" ht="15.75" hidden="1" thickBot="1" x14ac:dyDescent="0.3">
      <c r="A354" s="361" t="s">
        <v>19</v>
      </c>
      <c r="B354" s="446" t="s">
        <v>20</v>
      </c>
      <c r="C354" s="447" t="e">
        <f>C351/B351-1</f>
        <v>#DIV/0!</v>
      </c>
      <c r="D354" s="447" t="e">
        <f t="shared" ref="D354:E356" si="63">D351/C351-1</f>
        <v>#DIV/0!</v>
      </c>
      <c r="E354" s="448" t="e">
        <f t="shared" si="63"/>
        <v>#DIV/0!</v>
      </c>
      <c r="F354" s="379"/>
      <c r="G354" s="379"/>
      <c r="H354" s="379"/>
      <c r="I354" s="379"/>
      <c r="J354" s="379"/>
    </row>
    <row r="355" spans="1:10" ht="15.75" hidden="1" thickBot="1" x14ac:dyDescent="0.3">
      <c r="A355" s="361" t="s">
        <v>21</v>
      </c>
      <c r="B355" s="446" t="s">
        <v>20</v>
      </c>
      <c r="C355" s="447" t="e">
        <f>C352/B352-1</f>
        <v>#DIV/0!</v>
      </c>
      <c r="D355" s="447" t="e">
        <f t="shared" si="63"/>
        <v>#DIV/0!</v>
      </c>
      <c r="E355" s="448" t="e">
        <f t="shared" si="63"/>
        <v>#DIV/0!</v>
      </c>
    </row>
    <row r="356" spans="1:10" ht="15.75" hidden="1" thickBot="1" x14ac:dyDescent="0.3">
      <c r="A356" s="361" t="s">
        <v>22</v>
      </c>
      <c r="B356" s="446" t="s">
        <v>20</v>
      </c>
      <c r="C356" s="447" t="e">
        <f>C353/B353-1</f>
        <v>#DIV/0!</v>
      </c>
      <c r="D356" s="447" t="e">
        <f t="shared" si="63"/>
        <v>#DIV/0!</v>
      </c>
      <c r="E356" s="448" t="e">
        <f t="shared" si="63"/>
        <v>#DIV/0!</v>
      </c>
    </row>
    <row r="357" spans="1:10" ht="15.75" hidden="1" thickBot="1" x14ac:dyDescent="0.3">
      <c r="A357" s="1815" t="s">
        <v>125</v>
      </c>
      <c r="B357" s="1816"/>
      <c r="C357" s="1816"/>
      <c r="D357" s="1816"/>
      <c r="E357" s="1817"/>
    </row>
    <row r="358" spans="1:10" ht="12.75" hidden="1" customHeight="1" x14ac:dyDescent="0.25">
      <c r="A358" s="1818"/>
      <c r="B358" s="440">
        <v>2018</v>
      </c>
      <c r="C358" s="440">
        <v>2019</v>
      </c>
      <c r="D358" s="440">
        <v>2020</v>
      </c>
      <c r="E358" s="441">
        <v>2021</v>
      </c>
    </row>
    <row r="359" spans="1:10" ht="9" hidden="1" customHeight="1" thickBot="1" x14ac:dyDescent="0.3">
      <c r="A359" s="1819"/>
      <c r="B359" s="365" t="s">
        <v>7</v>
      </c>
      <c r="C359" s="365" t="s">
        <v>8</v>
      </c>
      <c r="D359" s="365" t="s">
        <v>8</v>
      </c>
      <c r="E359" s="366" t="s">
        <v>8</v>
      </c>
    </row>
    <row r="360" spans="1:10" ht="15.75" hidden="1" thickBot="1" x14ac:dyDescent="0.3">
      <c r="A360" s="388" t="s">
        <v>41</v>
      </c>
      <c r="B360" s="449">
        <f>B361+B362+B363+B364</f>
        <v>0</v>
      </c>
      <c r="C360" s="449">
        <f t="shared" ref="C360:E360" si="64">C361+C362+C363+C364</f>
        <v>0</v>
      </c>
      <c r="D360" s="449">
        <f t="shared" si="64"/>
        <v>0</v>
      </c>
      <c r="E360" s="450">
        <f t="shared" si="64"/>
        <v>0</v>
      </c>
    </row>
    <row r="361" spans="1:10" ht="15.75" hidden="1" thickBot="1" x14ac:dyDescent="0.3">
      <c r="A361" s="391" t="s">
        <v>175</v>
      </c>
      <c r="B361" s="449"/>
      <c r="C361" s="449"/>
      <c r="D361" s="449"/>
      <c r="E361" s="450"/>
    </row>
    <row r="362" spans="1:10" ht="15.75" hidden="1" thickBot="1" x14ac:dyDescent="0.3">
      <c r="A362" s="391" t="s">
        <v>185</v>
      </c>
      <c r="B362" s="449"/>
      <c r="C362" s="449"/>
      <c r="D362" s="449"/>
      <c r="E362" s="450"/>
    </row>
    <row r="363" spans="1:10" ht="15.75" hidden="1" thickBot="1" x14ac:dyDescent="0.3">
      <c r="A363" s="391" t="s">
        <v>186</v>
      </c>
      <c r="B363" s="449"/>
      <c r="C363" s="449"/>
      <c r="D363" s="449"/>
      <c r="E363" s="450"/>
    </row>
    <row r="364" spans="1:10" ht="15.75" hidden="1" thickBot="1" x14ac:dyDescent="0.3">
      <c r="A364" s="391" t="s">
        <v>187</v>
      </c>
      <c r="B364" s="449"/>
      <c r="C364" s="449"/>
      <c r="D364" s="449"/>
      <c r="E364" s="450"/>
    </row>
    <row r="365" spans="1:10" ht="15.75" hidden="1" thickBot="1" x14ac:dyDescent="0.3">
      <c r="A365" s="388" t="s">
        <v>42</v>
      </c>
      <c r="B365" s="451">
        <f>B366+B367+B368+B369</f>
        <v>0</v>
      </c>
      <c r="C365" s="451">
        <f t="shared" ref="C365:E365" si="65">C366+C367+C368+C369</f>
        <v>0</v>
      </c>
      <c r="D365" s="451">
        <f t="shared" si="65"/>
        <v>0</v>
      </c>
      <c r="E365" s="458">
        <f t="shared" si="65"/>
        <v>0</v>
      </c>
    </row>
    <row r="366" spans="1:10" ht="15.75" hidden="1" thickBot="1" x14ac:dyDescent="0.3">
      <c r="A366" s="391" t="s">
        <v>175</v>
      </c>
      <c r="B366" s="451"/>
      <c r="C366" s="451"/>
      <c r="D366" s="451"/>
      <c r="E366" s="458"/>
    </row>
    <row r="367" spans="1:10" ht="15.75" hidden="1" thickBot="1" x14ac:dyDescent="0.3">
      <c r="A367" s="391" t="s">
        <v>185</v>
      </c>
      <c r="B367" s="451"/>
      <c r="C367" s="451"/>
      <c r="D367" s="451"/>
      <c r="E367" s="458"/>
    </row>
    <row r="368" spans="1:10" ht="15.75" hidden="1" thickBot="1" x14ac:dyDescent="0.3">
      <c r="A368" s="391" t="s">
        <v>186</v>
      </c>
      <c r="B368" s="451"/>
      <c r="C368" s="451"/>
      <c r="D368" s="451"/>
      <c r="E368" s="458"/>
    </row>
    <row r="369" spans="1:5" ht="15.75" hidden="1" thickBot="1" x14ac:dyDescent="0.3">
      <c r="A369" s="391" t="s">
        <v>187</v>
      </c>
      <c r="B369" s="451"/>
      <c r="C369" s="451"/>
      <c r="D369" s="451"/>
      <c r="E369" s="458"/>
    </row>
    <row r="370" spans="1:5" ht="15.75" hidden="1" thickBot="1" x14ac:dyDescent="0.3">
      <c r="A370" s="481" t="s">
        <v>51</v>
      </c>
      <c r="B370" s="506">
        <f>B360+B365</f>
        <v>0</v>
      </c>
      <c r="C370" s="506">
        <f t="shared" ref="C370:E370" si="66">C360+C365</f>
        <v>0</v>
      </c>
      <c r="D370" s="506">
        <f t="shared" si="66"/>
        <v>0</v>
      </c>
      <c r="E370" s="507">
        <f t="shared" si="66"/>
        <v>0</v>
      </c>
    </row>
    <row r="371" spans="1:5" x14ac:dyDescent="0.25">
      <c r="A371" s="1820"/>
      <c r="B371" s="363">
        <v>2020</v>
      </c>
      <c r="C371" s="363">
        <v>2021</v>
      </c>
      <c r="D371" s="363">
        <v>2022</v>
      </c>
      <c r="E371" s="364">
        <v>2023</v>
      </c>
    </row>
    <row r="372" spans="1:5" ht="15.75" thickBot="1" x14ac:dyDescent="0.3">
      <c r="A372" s="1819"/>
      <c r="B372" s="365" t="s">
        <v>7</v>
      </c>
      <c r="C372" s="365" t="s">
        <v>8</v>
      </c>
      <c r="D372" s="365" t="s">
        <v>8</v>
      </c>
      <c r="E372" s="366" t="s">
        <v>8</v>
      </c>
    </row>
    <row r="373" spans="1:5" ht="15.75" thickBot="1" x14ac:dyDescent="0.3">
      <c r="A373" s="508"/>
      <c r="B373" s="509"/>
      <c r="C373" s="509"/>
      <c r="D373" s="509"/>
      <c r="E373" s="510"/>
    </row>
    <row r="374" spans="1:5" ht="27" customHeight="1" thickBot="1" x14ac:dyDescent="0.3">
      <c r="A374" s="351" t="s">
        <v>53</v>
      </c>
      <c r="B374" s="511">
        <f>B57+B94+B160+B186+B212+B238+B265</f>
        <v>147000</v>
      </c>
      <c r="C374" s="511">
        <f>C57+C94+C160+C186+C212+C238+C265</f>
        <v>215000</v>
      </c>
      <c r="D374" s="511">
        <f>D57+D94+D160+D186+D212+D238+D265</f>
        <v>212560</v>
      </c>
      <c r="E374" s="512">
        <f>E57+E94+E160+E186+E212+E238+E265</f>
        <v>213060</v>
      </c>
    </row>
    <row r="375" spans="1:5" ht="24.75" thickBot="1" x14ac:dyDescent="0.3">
      <c r="A375" s="351" t="s">
        <v>54</v>
      </c>
      <c r="B375" s="511">
        <f>B376+B379+B382+B385+B388+B391+B394+B402</f>
        <v>147000</v>
      </c>
      <c r="C375" s="511">
        <f t="shared" ref="C375:E375" si="67">C376+C379+C382+C385+C388+C391+C394+C402</f>
        <v>215000</v>
      </c>
      <c r="D375" s="511">
        <f t="shared" si="67"/>
        <v>212560</v>
      </c>
      <c r="E375" s="512">
        <f t="shared" si="67"/>
        <v>213060</v>
      </c>
    </row>
    <row r="376" spans="1:5" ht="15.75" thickBot="1" x14ac:dyDescent="0.3">
      <c r="A376" s="388" t="s">
        <v>23</v>
      </c>
      <c r="B376" s="513">
        <f>B377+B378</f>
        <v>103000</v>
      </c>
      <c r="C376" s="513">
        <f t="shared" ref="C376:E376" si="68">C377+C378</f>
        <v>139300</v>
      </c>
      <c r="D376" s="513">
        <f t="shared" si="68"/>
        <v>139300</v>
      </c>
      <c r="E376" s="514">
        <f t="shared" si="68"/>
        <v>139300</v>
      </c>
    </row>
    <row r="377" spans="1:5" ht="15.75" thickBot="1" x14ac:dyDescent="0.3">
      <c r="A377" s="391" t="s">
        <v>175</v>
      </c>
      <c r="B377" s="451">
        <f t="shared" ref="B377:E378" si="69">B37+B74+B111</f>
        <v>103000</v>
      </c>
      <c r="C377" s="451">
        <f t="shared" si="69"/>
        <v>139300</v>
      </c>
      <c r="D377" s="451">
        <f t="shared" si="69"/>
        <v>139300</v>
      </c>
      <c r="E377" s="458">
        <f t="shared" si="69"/>
        <v>139300</v>
      </c>
    </row>
    <row r="378" spans="1:5" ht="15.75" thickBot="1" x14ac:dyDescent="0.3">
      <c r="A378" s="391" t="s">
        <v>193</v>
      </c>
      <c r="B378" s="451">
        <f t="shared" si="69"/>
        <v>0</v>
      </c>
      <c r="C378" s="451">
        <f t="shared" si="69"/>
        <v>0</v>
      </c>
      <c r="D378" s="451">
        <f t="shared" si="69"/>
        <v>0</v>
      </c>
      <c r="E378" s="458">
        <f t="shared" si="69"/>
        <v>0</v>
      </c>
    </row>
    <row r="379" spans="1:5" ht="24.75" thickBot="1" x14ac:dyDescent="0.3">
      <c r="A379" s="388" t="s">
        <v>24</v>
      </c>
      <c r="B379" s="513">
        <f>B380+B381</f>
        <v>10000</v>
      </c>
      <c r="C379" s="513">
        <f t="shared" ref="C379:E379" si="70">C380+C381</f>
        <v>14200</v>
      </c>
      <c r="D379" s="513">
        <f t="shared" si="70"/>
        <v>14200</v>
      </c>
      <c r="E379" s="514">
        <f t="shared" si="70"/>
        <v>14200</v>
      </c>
    </row>
    <row r="380" spans="1:5" ht="15.75" thickBot="1" x14ac:dyDescent="0.3">
      <c r="A380" s="391" t="s">
        <v>175</v>
      </c>
      <c r="B380" s="449">
        <f>B40+B77+B114</f>
        <v>10000</v>
      </c>
      <c r="C380" s="449">
        <f>C40+C77+C114</f>
        <v>14200</v>
      </c>
      <c r="D380" s="449">
        <f>D40+D77+D114</f>
        <v>14200</v>
      </c>
      <c r="E380" s="450">
        <f>E40+E77+E114</f>
        <v>14200</v>
      </c>
    </row>
    <row r="381" spans="1:5" ht="15.75" thickBot="1" x14ac:dyDescent="0.3">
      <c r="A381" s="391" t="s">
        <v>193</v>
      </c>
      <c r="B381" s="451">
        <f>B41+B78+B112</f>
        <v>0</v>
      </c>
      <c r="C381" s="451">
        <f>C41+C78+C112</f>
        <v>0</v>
      </c>
      <c r="D381" s="451">
        <f>D41+D78+D112</f>
        <v>0</v>
      </c>
      <c r="E381" s="458">
        <f>E41+E78+E112</f>
        <v>0</v>
      </c>
    </row>
    <row r="382" spans="1:5" ht="15.75" thickBot="1" x14ac:dyDescent="0.3">
      <c r="A382" s="388" t="s">
        <v>25</v>
      </c>
      <c r="B382" s="513">
        <f>B383+B384</f>
        <v>31500</v>
      </c>
      <c r="C382" s="513">
        <f t="shared" ref="C382:E382" si="71">C383+C384</f>
        <v>35000</v>
      </c>
      <c r="D382" s="513">
        <f t="shared" si="71"/>
        <v>35500</v>
      </c>
      <c r="E382" s="514">
        <f t="shared" si="71"/>
        <v>35500</v>
      </c>
    </row>
    <row r="383" spans="1:5" ht="15.75" thickBot="1" x14ac:dyDescent="0.3">
      <c r="A383" s="391" t="s">
        <v>175</v>
      </c>
      <c r="B383" s="451">
        <f t="shared" ref="B383:E384" si="72">B43+B80+B117</f>
        <v>31500</v>
      </c>
      <c r="C383" s="451">
        <f>C43+C80+C117</f>
        <v>35000</v>
      </c>
      <c r="D383" s="451">
        <f t="shared" si="72"/>
        <v>35500</v>
      </c>
      <c r="E383" s="458">
        <f t="shared" si="72"/>
        <v>35500</v>
      </c>
    </row>
    <row r="384" spans="1:5" ht="15.75" thickBot="1" x14ac:dyDescent="0.3">
      <c r="A384" s="391" t="s">
        <v>193</v>
      </c>
      <c r="B384" s="451">
        <f t="shared" si="72"/>
        <v>0</v>
      </c>
      <c r="C384" s="451">
        <f t="shared" si="72"/>
        <v>0</v>
      </c>
      <c r="D384" s="451">
        <f t="shared" si="72"/>
        <v>0</v>
      </c>
      <c r="E384" s="458">
        <f t="shared" si="72"/>
        <v>0</v>
      </c>
    </row>
    <row r="385" spans="1:5" ht="15.75" thickBot="1" x14ac:dyDescent="0.3">
      <c r="A385" s="388" t="s">
        <v>26</v>
      </c>
      <c r="B385" s="513">
        <f>B386+B387</f>
        <v>0</v>
      </c>
      <c r="C385" s="513">
        <f t="shared" ref="C385:E385" si="73">C386+C387</f>
        <v>0</v>
      </c>
      <c r="D385" s="513">
        <f t="shared" si="73"/>
        <v>0</v>
      </c>
      <c r="E385" s="514">
        <f t="shared" si="73"/>
        <v>0</v>
      </c>
    </row>
    <row r="386" spans="1:5" ht="15.75" thickBot="1" x14ac:dyDescent="0.3">
      <c r="A386" s="391" t="s">
        <v>175</v>
      </c>
      <c r="B386" s="449">
        <f t="shared" ref="B386:E387" si="74">B46+B83+B120</f>
        <v>0</v>
      </c>
      <c r="C386" s="449">
        <f t="shared" si="74"/>
        <v>0</v>
      </c>
      <c r="D386" s="449">
        <f t="shared" si="74"/>
        <v>0</v>
      </c>
      <c r="E386" s="450">
        <f t="shared" si="74"/>
        <v>0</v>
      </c>
    </row>
    <row r="387" spans="1:5" ht="15.75" thickBot="1" x14ac:dyDescent="0.3">
      <c r="A387" s="391" t="s">
        <v>193</v>
      </c>
      <c r="B387" s="451">
        <f t="shared" si="74"/>
        <v>0</v>
      </c>
      <c r="C387" s="451">
        <f t="shared" si="74"/>
        <v>0</v>
      </c>
      <c r="D387" s="451">
        <f t="shared" si="74"/>
        <v>0</v>
      </c>
      <c r="E387" s="458">
        <f t="shared" si="74"/>
        <v>0</v>
      </c>
    </row>
    <row r="388" spans="1:5" ht="15.75" thickBot="1" x14ac:dyDescent="0.3">
      <c r="A388" s="388" t="s">
        <v>27</v>
      </c>
      <c r="B388" s="513">
        <f>B389+B390</f>
        <v>0</v>
      </c>
      <c r="C388" s="513">
        <f t="shared" ref="C388:E388" si="75">C389+C390</f>
        <v>0</v>
      </c>
      <c r="D388" s="513">
        <f t="shared" si="75"/>
        <v>0</v>
      </c>
      <c r="E388" s="514">
        <f t="shared" si="75"/>
        <v>0</v>
      </c>
    </row>
    <row r="389" spans="1:5" ht="15.75" thickBot="1" x14ac:dyDescent="0.3">
      <c r="A389" s="391" t="s">
        <v>175</v>
      </c>
      <c r="B389" s="449">
        <f t="shared" ref="B389:E390" si="76">B49+B86+B123</f>
        <v>0</v>
      </c>
      <c r="C389" s="449">
        <f t="shared" si="76"/>
        <v>0</v>
      </c>
      <c r="D389" s="449">
        <f t="shared" si="76"/>
        <v>0</v>
      </c>
      <c r="E389" s="450">
        <f t="shared" si="76"/>
        <v>0</v>
      </c>
    </row>
    <row r="390" spans="1:5" ht="15.75" thickBot="1" x14ac:dyDescent="0.3">
      <c r="A390" s="391" t="s">
        <v>193</v>
      </c>
      <c r="B390" s="451">
        <f t="shared" si="76"/>
        <v>0</v>
      </c>
      <c r="C390" s="451">
        <f t="shared" si="76"/>
        <v>0</v>
      </c>
      <c r="D390" s="451">
        <f t="shared" si="76"/>
        <v>0</v>
      </c>
      <c r="E390" s="458">
        <f t="shared" si="76"/>
        <v>0</v>
      </c>
    </row>
    <row r="391" spans="1:5" ht="15.75" thickBot="1" x14ac:dyDescent="0.3">
      <c r="A391" s="388" t="s">
        <v>28</v>
      </c>
      <c r="B391" s="513">
        <f>B392+B393</f>
        <v>500</v>
      </c>
      <c r="C391" s="513">
        <f>C392+C393</f>
        <v>500</v>
      </c>
      <c r="D391" s="513">
        <f t="shared" ref="D391:E391" si="77">D392+D393</f>
        <v>500</v>
      </c>
      <c r="E391" s="514">
        <f t="shared" si="77"/>
        <v>1000</v>
      </c>
    </row>
    <row r="392" spans="1:5" ht="15.75" thickBot="1" x14ac:dyDescent="0.3">
      <c r="A392" s="391" t="s">
        <v>175</v>
      </c>
      <c r="B392" s="449">
        <f t="shared" ref="B392:E393" si="78">B52+B89+B126</f>
        <v>500</v>
      </c>
      <c r="C392" s="449">
        <f t="shared" si="78"/>
        <v>500</v>
      </c>
      <c r="D392" s="449">
        <f t="shared" si="78"/>
        <v>500</v>
      </c>
      <c r="E392" s="450">
        <f t="shared" si="78"/>
        <v>1000</v>
      </c>
    </row>
    <row r="393" spans="1:5" ht="15.75" thickBot="1" x14ac:dyDescent="0.3">
      <c r="A393" s="391" t="s">
        <v>193</v>
      </c>
      <c r="B393" s="451">
        <f t="shared" si="78"/>
        <v>0</v>
      </c>
      <c r="C393" s="451">
        <f t="shared" si="78"/>
        <v>0</v>
      </c>
      <c r="D393" s="451">
        <f t="shared" si="78"/>
        <v>0</v>
      </c>
      <c r="E393" s="458">
        <f t="shared" si="78"/>
        <v>0</v>
      </c>
    </row>
    <row r="394" spans="1:5" ht="25.9" customHeight="1" thickBot="1" x14ac:dyDescent="0.3">
      <c r="A394" s="388" t="s">
        <v>29</v>
      </c>
      <c r="B394" s="513">
        <f>B91+B54</f>
        <v>0</v>
      </c>
      <c r="C394" s="513">
        <f>C91+C54</f>
        <v>0</v>
      </c>
      <c r="D394" s="513">
        <f>D91+D54</f>
        <v>0</v>
      </c>
      <c r="E394" s="514">
        <f>E91+E54</f>
        <v>0</v>
      </c>
    </row>
    <row r="395" spans="1:5" ht="15.75" thickBot="1" x14ac:dyDescent="0.3">
      <c r="A395" s="391" t="s">
        <v>175</v>
      </c>
      <c r="B395" s="449">
        <f t="shared" ref="B395:E396" si="79">B55+B92+B129</f>
        <v>0</v>
      </c>
      <c r="C395" s="449">
        <f t="shared" si="79"/>
        <v>0</v>
      </c>
      <c r="D395" s="449">
        <f t="shared" si="79"/>
        <v>0</v>
      </c>
      <c r="E395" s="450">
        <f t="shared" si="79"/>
        <v>0</v>
      </c>
    </row>
    <row r="396" spans="1:5" ht="15.75" thickBot="1" x14ac:dyDescent="0.3">
      <c r="A396" s="391" t="s">
        <v>193</v>
      </c>
      <c r="B396" s="451">
        <f t="shared" si="79"/>
        <v>0</v>
      </c>
      <c r="C396" s="451">
        <f t="shared" si="79"/>
        <v>0</v>
      </c>
      <c r="D396" s="451">
        <f t="shared" si="79"/>
        <v>0</v>
      </c>
      <c r="E396" s="458">
        <f t="shared" si="79"/>
        <v>0</v>
      </c>
    </row>
    <row r="397" spans="1:5" ht="15.75" thickBot="1" x14ac:dyDescent="0.3">
      <c r="A397" s="388" t="s">
        <v>55</v>
      </c>
      <c r="B397" s="513">
        <f>B398+B399+B400+B401</f>
        <v>0</v>
      </c>
      <c r="C397" s="513">
        <f t="shared" ref="C397:E397" si="80">C398+C399+C400+C401</f>
        <v>0</v>
      </c>
      <c r="D397" s="513">
        <f t="shared" si="80"/>
        <v>0</v>
      </c>
      <c r="E397" s="514">
        <f t="shared" si="80"/>
        <v>0</v>
      </c>
    </row>
    <row r="398" spans="1:5" ht="15.75" thickBot="1" x14ac:dyDescent="0.3">
      <c r="A398" s="391" t="s">
        <v>175</v>
      </c>
      <c r="B398" s="449">
        <f t="shared" ref="B398:E401" si="81">B151+B177+B203+B256</f>
        <v>0</v>
      </c>
      <c r="C398" s="449">
        <f t="shared" si="81"/>
        <v>0</v>
      </c>
      <c r="D398" s="449">
        <f t="shared" si="81"/>
        <v>0</v>
      </c>
      <c r="E398" s="450">
        <f t="shared" si="81"/>
        <v>0</v>
      </c>
    </row>
    <row r="399" spans="1:5" ht="15.75" thickBot="1" x14ac:dyDescent="0.3">
      <c r="A399" s="391" t="s">
        <v>194</v>
      </c>
      <c r="B399" s="449">
        <f t="shared" si="81"/>
        <v>0</v>
      </c>
      <c r="C399" s="449">
        <f t="shared" si="81"/>
        <v>0</v>
      </c>
      <c r="D399" s="449">
        <f t="shared" si="81"/>
        <v>0</v>
      </c>
      <c r="E399" s="450">
        <f t="shared" si="81"/>
        <v>0</v>
      </c>
    </row>
    <row r="400" spans="1:5" ht="15.75" thickBot="1" x14ac:dyDescent="0.3">
      <c r="A400" s="391" t="s">
        <v>186</v>
      </c>
      <c r="B400" s="449">
        <f t="shared" si="81"/>
        <v>0</v>
      </c>
      <c r="C400" s="449">
        <f t="shared" si="81"/>
        <v>0</v>
      </c>
      <c r="D400" s="449">
        <f t="shared" si="81"/>
        <v>0</v>
      </c>
      <c r="E400" s="450">
        <f t="shared" si="81"/>
        <v>0</v>
      </c>
    </row>
    <row r="401" spans="1:5" ht="15.75" thickBot="1" x14ac:dyDescent="0.3">
      <c r="A401" s="391" t="s">
        <v>187</v>
      </c>
      <c r="B401" s="449">
        <f t="shared" si="81"/>
        <v>0</v>
      </c>
      <c r="C401" s="449">
        <f t="shared" si="81"/>
        <v>0</v>
      </c>
      <c r="D401" s="449">
        <f t="shared" si="81"/>
        <v>0</v>
      </c>
      <c r="E401" s="450">
        <f t="shared" si="81"/>
        <v>0</v>
      </c>
    </row>
    <row r="402" spans="1:5" ht="15.75" thickBot="1" x14ac:dyDescent="0.3">
      <c r="A402" s="388" t="s">
        <v>56</v>
      </c>
      <c r="B402" s="513">
        <f>B403+B404+B405+B406</f>
        <v>2000</v>
      </c>
      <c r="C402" s="513">
        <f t="shared" ref="C402:E402" si="82">C403+C404+C405+C406</f>
        <v>26000</v>
      </c>
      <c r="D402" s="513">
        <f t="shared" si="82"/>
        <v>23060</v>
      </c>
      <c r="E402" s="514">
        <f t="shared" si="82"/>
        <v>23060</v>
      </c>
    </row>
    <row r="403" spans="1:5" ht="15.75" thickBot="1" x14ac:dyDescent="0.3">
      <c r="A403" s="391" t="s">
        <v>175</v>
      </c>
      <c r="B403" s="449">
        <f>B156+B182+B208+B234+B261</f>
        <v>2000</v>
      </c>
      <c r="C403" s="449">
        <f>C156+C182+C208+C234+C261</f>
        <v>22000</v>
      </c>
      <c r="D403" s="449">
        <f>D156+D182+D208+D234+D261</f>
        <v>22060</v>
      </c>
      <c r="E403" s="450">
        <f>E156+E182+E208+E234+E261</f>
        <v>22060</v>
      </c>
    </row>
    <row r="404" spans="1:5" ht="15.75" thickBot="1" x14ac:dyDescent="0.3">
      <c r="A404" s="391" t="s">
        <v>194</v>
      </c>
      <c r="B404" s="449">
        <f t="shared" ref="B404:E406" si="83">B157+B183+B209+B262</f>
        <v>0</v>
      </c>
      <c r="C404" s="449">
        <f t="shared" si="83"/>
        <v>500</v>
      </c>
      <c r="D404" s="449">
        <f t="shared" si="83"/>
        <v>500</v>
      </c>
      <c r="E404" s="450">
        <f t="shared" si="83"/>
        <v>500</v>
      </c>
    </row>
    <row r="405" spans="1:5" ht="15.75" thickBot="1" x14ac:dyDescent="0.3">
      <c r="A405" s="391" t="s">
        <v>186</v>
      </c>
      <c r="B405" s="449">
        <f t="shared" si="83"/>
        <v>0</v>
      </c>
      <c r="C405" s="449">
        <f t="shared" si="83"/>
        <v>500</v>
      </c>
      <c r="D405" s="449">
        <f t="shared" si="83"/>
        <v>500</v>
      </c>
      <c r="E405" s="450">
        <f t="shared" si="83"/>
        <v>500</v>
      </c>
    </row>
    <row r="406" spans="1:5" ht="15.75" thickBot="1" x14ac:dyDescent="0.3">
      <c r="A406" s="391" t="s">
        <v>187</v>
      </c>
      <c r="B406" s="449">
        <f t="shared" si="83"/>
        <v>0</v>
      </c>
      <c r="C406" s="449">
        <f t="shared" si="83"/>
        <v>3000</v>
      </c>
      <c r="D406" s="449">
        <f t="shared" si="83"/>
        <v>0</v>
      </c>
      <c r="E406" s="450">
        <f t="shared" si="83"/>
        <v>0</v>
      </c>
    </row>
    <row r="407" spans="1:5" ht="15.75" thickBot="1" x14ac:dyDescent="0.3">
      <c r="A407" s="515" t="s">
        <v>31</v>
      </c>
      <c r="B407" s="516">
        <f>IF(B375-B374=0,0,"Error")</f>
        <v>0</v>
      </c>
      <c r="C407" s="516">
        <f>IF(C375-C374=0,0,"Error")</f>
        <v>0</v>
      </c>
      <c r="D407" s="516">
        <f>IF(D375-D374=0,0,"Error")</f>
        <v>0</v>
      </c>
      <c r="E407" s="517">
        <f>IF(E375-E374=0,0,"Error")</f>
        <v>0</v>
      </c>
    </row>
    <row r="408" spans="1:5" ht="23.25" thickBot="1" x14ac:dyDescent="0.3">
      <c r="A408" s="518" t="s">
        <v>447</v>
      </c>
      <c r="B408" s="513">
        <v>62</v>
      </c>
      <c r="C408" s="513">
        <v>72</v>
      </c>
      <c r="D408" s="513">
        <v>72</v>
      </c>
      <c r="E408" s="514">
        <v>72</v>
      </c>
    </row>
    <row r="409" spans="1:5" ht="23.25" thickBot="1" x14ac:dyDescent="0.3">
      <c r="A409" s="519" t="s">
        <v>448</v>
      </c>
      <c r="B409" s="520">
        <v>3</v>
      </c>
      <c r="C409" s="520">
        <v>2</v>
      </c>
      <c r="D409" s="520">
        <v>2</v>
      </c>
      <c r="E409" s="521">
        <v>2</v>
      </c>
    </row>
  </sheetData>
  <mergeCells count="99">
    <mergeCell ref="B6:E6"/>
    <mergeCell ref="A1:E1"/>
    <mergeCell ref="A2:E2"/>
    <mergeCell ref="A3:E3"/>
    <mergeCell ref="B4:E4"/>
    <mergeCell ref="B5:E5"/>
    <mergeCell ref="A25:A26"/>
    <mergeCell ref="A7:E7"/>
    <mergeCell ref="A8:E10"/>
    <mergeCell ref="B11:E11"/>
    <mergeCell ref="A12:A13"/>
    <mergeCell ref="B15:E15"/>
    <mergeCell ref="A16:E16"/>
    <mergeCell ref="A20:E20"/>
    <mergeCell ref="A21:E21"/>
    <mergeCell ref="B22:E22"/>
    <mergeCell ref="B23:E23"/>
    <mergeCell ref="B24:E24"/>
    <mergeCell ref="A99:A100"/>
    <mergeCell ref="A33:E33"/>
    <mergeCell ref="A34:A35"/>
    <mergeCell ref="B59:E59"/>
    <mergeCell ref="B60:E60"/>
    <mergeCell ref="B61:E61"/>
    <mergeCell ref="A62:A63"/>
    <mergeCell ref="A70:E70"/>
    <mergeCell ref="A71:A72"/>
    <mergeCell ref="B96:E96"/>
    <mergeCell ref="B97:E97"/>
    <mergeCell ref="B98:E98"/>
    <mergeCell ref="B161:E161"/>
    <mergeCell ref="A107:E107"/>
    <mergeCell ref="A108:A109"/>
    <mergeCell ref="A133:E133"/>
    <mergeCell ref="A134:E134"/>
    <mergeCell ref="B135:E135"/>
    <mergeCell ref="D136:E136"/>
    <mergeCell ref="B137:E137"/>
    <mergeCell ref="B138:E138"/>
    <mergeCell ref="A139:A140"/>
    <mergeCell ref="A147:E147"/>
    <mergeCell ref="A148:A149"/>
    <mergeCell ref="B243:E243"/>
    <mergeCell ref="A199:E199"/>
    <mergeCell ref="D162:E162"/>
    <mergeCell ref="B163:E163"/>
    <mergeCell ref="B164:E164"/>
    <mergeCell ref="A165:A166"/>
    <mergeCell ref="A173:E173"/>
    <mergeCell ref="A174:A175"/>
    <mergeCell ref="B187:E187"/>
    <mergeCell ref="D188:E188"/>
    <mergeCell ref="B189:E189"/>
    <mergeCell ref="B190:E190"/>
    <mergeCell ref="A191:A192"/>
    <mergeCell ref="B242:E242"/>
    <mergeCell ref="A200:A201"/>
    <mergeCell ref="B213:E213"/>
    <mergeCell ref="D214:E214"/>
    <mergeCell ref="B215:E215"/>
    <mergeCell ref="B216:E216"/>
    <mergeCell ref="A217:A218"/>
    <mergeCell ref="A225:E225"/>
    <mergeCell ref="A226:A227"/>
    <mergeCell ref="B239:E239"/>
    <mergeCell ref="D240:E240"/>
    <mergeCell ref="B241:E241"/>
    <mergeCell ref="F269:J271"/>
    <mergeCell ref="B270:E270"/>
    <mergeCell ref="B271:E271"/>
    <mergeCell ref="A267:E267"/>
    <mergeCell ref="B268:E268"/>
    <mergeCell ref="D269:E269"/>
    <mergeCell ref="B322:E322"/>
    <mergeCell ref="A244:A245"/>
    <mergeCell ref="A252:E252"/>
    <mergeCell ref="A253:A254"/>
    <mergeCell ref="A266:E266"/>
    <mergeCell ref="B297:E297"/>
    <mergeCell ref="A298:A299"/>
    <mergeCell ref="A306:E306"/>
    <mergeCell ref="A307:A308"/>
    <mergeCell ref="B321:E321"/>
    <mergeCell ref="B272:E272"/>
    <mergeCell ref="A357:E357"/>
    <mergeCell ref="A358:A359"/>
    <mergeCell ref="A371:A372"/>
    <mergeCell ref="A331:E331"/>
    <mergeCell ref="A332:A333"/>
    <mergeCell ref="B345:E345"/>
    <mergeCell ref="B347:E347"/>
    <mergeCell ref="B348:E348"/>
    <mergeCell ref="A349:A350"/>
    <mergeCell ref="A323:A324"/>
    <mergeCell ref="A273:A274"/>
    <mergeCell ref="A281:E281"/>
    <mergeCell ref="A282:A283"/>
    <mergeCell ref="D295:E295"/>
    <mergeCell ref="B296:E296"/>
  </mergeCells>
  <printOptions horizontalCentered="1" verticalCentered="1"/>
  <pageMargins left="0" right="0" top="0.75" bottom="0.75" header="0.3" footer="0.3"/>
  <pageSetup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M396"/>
  <sheetViews>
    <sheetView view="pageBreakPreview" zoomScale="60" zoomScaleNormal="80" workbookViewId="0">
      <selection activeCell="M44" sqref="M44"/>
    </sheetView>
  </sheetViews>
  <sheetFormatPr defaultRowHeight="15" x14ac:dyDescent="0.25"/>
  <cols>
    <col min="1" max="1" width="0.140625" style="298" customWidth="1"/>
    <col min="2" max="2" width="38" style="298" customWidth="1"/>
    <col min="3" max="3" width="29.42578125" style="298" customWidth="1"/>
    <col min="4" max="4" width="31.28515625" style="298" customWidth="1"/>
    <col min="5" max="5" width="28.140625" style="298" customWidth="1"/>
    <col min="6" max="6" width="38.28515625" style="298" customWidth="1"/>
    <col min="7" max="7" width="9.140625" style="298"/>
    <col min="8" max="8" width="11.85546875" style="298" customWidth="1"/>
    <col min="9" max="9" width="11" style="298" customWidth="1"/>
    <col min="10" max="10" width="11" style="298" bestFit="1" customWidth="1"/>
    <col min="11" max="16384" width="9.140625" style="298"/>
  </cols>
  <sheetData>
    <row r="2" spans="1:7" ht="15.75" x14ac:dyDescent="0.25">
      <c r="A2" s="1974" t="s">
        <v>842</v>
      </c>
      <c r="B2" s="1974"/>
      <c r="C2" s="1974"/>
      <c r="D2" s="1974"/>
      <c r="E2" s="1974"/>
      <c r="F2" s="1974"/>
      <c r="G2" s="1974"/>
    </row>
    <row r="3" spans="1:7" ht="15.75" x14ac:dyDescent="0.25">
      <c r="A3" s="936"/>
      <c r="B3" s="1975" t="s">
        <v>882</v>
      </c>
      <c r="C3" s="1975"/>
      <c r="D3" s="1975"/>
      <c r="E3" s="1975"/>
      <c r="F3" s="1975"/>
      <c r="G3" s="936"/>
    </row>
    <row r="4" spans="1:7" ht="16.5" thickBot="1" x14ac:dyDescent="0.3">
      <c r="A4" s="634"/>
      <c r="B4" s="634"/>
      <c r="C4" s="634"/>
      <c r="D4" s="634"/>
      <c r="E4" s="634"/>
      <c r="F4" s="634"/>
      <c r="G4" s="634"/>
    </row>
    <row r="5" spans="1:7" ht="16.5" thickBot="1" x14ac:dyDescent="0.3">
      <c r="A5" s="634"/>
      <c r="B5" s="938" t="s">
        <v>0</v>
      </c>
      <c r="C5" s="1976" t="s">
        <v>277</v>
      </c>
      <c r="D5" s="1976"/>
      <c r="E5" s="1976"/>
      <c r="F5" s="1976"/>
      <c r="G5" s="634"/>
    </row>
    <row r="6" spans="1:7" ht="16.5" thickBot="1" x14ac:dyDescent="0.3">
      <c r="A6" s="634"/>
      <c r="B6" s="938" t="s">
        <v>1</v>
      </c>
      <c r="C6" s="1916" t="s">
        <v>278</v>
      </c>
      <c r="D6" s="1917"/>
      <c r="E6" s="1917"/>
      <c r="F6" s="1977"/>
      <c r="G6" s="634"/>
    </row>
    <row r="7" spans="1:7" ht="16.5" thickBot="1" x14ac:dyDescent="0.3">
      <c r="A7" s="634"/>
      <c r="B7" s="938" t="s">
        <v>3</v>
      </c>
      <c r="C7" s="1907" t="s">
        <v>843</v>
      </c>
      <c r="D7" s="1908"/>
      <c r="E7" s="1908"/>
      <c r="F7" s="1940"/>
      <c r="G7" s="634"/>
    </row>
    <row r="8" spans="1:7" ht="16.5" thickBot="1" x14ac:dyDescent="0.3">
      <c r="A8" s="634"/>
      <c r="B8" s="1978" t="s">
        <v>4</v>
      </c>
      <c r="C8" s="1979"/>
      <c r="D8" s="1979"/>
      <c r="E8" s="1979"/>
      <c r="F8" s="1980"/>
      <c r="G8" s="634"/>
    </row>
    <row r="9" spans="1:7" ht="16.5" thickBot="1" x14ac:dyDescent="0.3">
      <c r="A9" s="634"/>
      <c r="B9" s="1969" t="s">
        <v>279</v>
      </c>
      <c r="C9" s="1970"/>
      <c r="D9" s="1970"/>
      <c r="E9" s="1970"/>
      <c r="F9" s="1971"/>
      <c r="G9" s="634"/>
    </row>
    <row r="10" spans="1:7" ht="16.5" thickBot="1" x14ac:dyDescent="0.3">
      <c r="A10" s="634"/>
      <c r="B10" s="1969"/>
      <c r="C10" s="1970"/>
      <c r="D10" s="1970"/>
      <c r="E10" s="1970"/>
      <c r="F10" s="1971"/>
      <c r="G10" s="634"/>
    </row>
    <row r="11" spans="1:7" ht="16.5" thickBot="1" x14ac:dyDescent="0.3">
      <c r="A11" s="634"/>
      <c r="B11" s="1969"/>
      <c r="C11" s="1970"/>
      <c r="D11" s="1970"/>
      <c r="E11" s="1970"/>
      <c r="F11" s="1971"/>
      <c r="G11" s="634"/>
    </row>
    <row r="12" spans="1:7" ht="16.5" thickBot="1" x14ac:dyDescent="0.3">
      <c r="A12" s="634"/>
      <c r="B12" s="939" t="s">
        <v>5</v>
      </c>
      <c r="C12" s="1972" t="s">
        <v>588</v>
      </c>
      <c r="D12" s="1963"/>
      <c r="E12" s="1963"/>
      <c r="F12" s="1964"/>
      <c r="G12" s="634"/>
    </row>
    <row r="13" spans="1:7" ht="15.75" x14ac:dyDescent="0.25">
      <c r="A13" s="634"/>
      <c r="B13" s="1919" t="s">
        <v>6</v>
      </c>
      <c r="C13" s="940">
        <v>2020</v>
      </c>
      <c r="D13" s="940">
        <v>2021</v>
      </c>
      <c r="E13" s="940">
        <v>2022</v>
      </c>
      <c r="F13" s="940">
        <v>2023</v>
      </c>
      <c r="G13" s="634"/>
    </row>
    <row r="14" spans="1:7" ht="16.5" thickBot="1" x14ac:dyDescent="0.3">
      <c r="A14" s="634"/>
      <c r="B14" s="1920"/>
      <c r="C14" s="941" t="s">
        <v>7</v>
      </c>
      <c r="D14" s="941" t="s">
        <v>8</v>
      </c>
      <c r="E14" s="941" t="s">
        <v>8</v>
      </c>
      <c r="F14" s="941" t="s">
        <v>8</v>
      </c>
      <c r="G14" s="634"/>
    </row>
    <row r="15" spans="1:7" ht="16.5" thickBot="1" x14ac:dyDescent="0.3">
      <c r="A15" s="634"/>
      <c r="B15" s="942" t="s">
        <v>79</v>
      </c>
      <c r="C15" s="943">
        <v>680</v>
      </c>
      <c r="D15" s="943">
        <v>690</v>
      </c>
      <c r="E15" s="943">
        <v>700</v>
      </c>
      <c r="F15" s="943">
        <v>715</v>
      </c>
      <c r="G15" s="634"/>
    </row>
    <row r="16" spans="1:7" ht="16.5" thickBot="1" x14ac:dyDescent="0.3">
      <c r="A16" s="634"/>
      <c r="B16" s="942" t="s">
        <v>80</v>
      </c>
      <c r="C16" s="943">
        <v>400</v>
      </c>
      <c r="D16" s="943">
        <v>10</v>
      </c>
      <c r="E16" s="943">
        <v>10</v>
      </c>
      <c r="F16" s="943">
        <v>10</v>
      </c>
      <c r="G16" s="634"/>
    </row>
    <row r="17" spans="1:12" ht="32.25" thickBot="1" x14ac:dyDescent="0.3">
      <c r="A17" s="634"/>
      <c r="B17" s="942" t="s">
        <v>63</v>
      </c>
      <c r="C17" s="943" t="s">
        <v>64</v>
      </c>
      <c r="D17" s="943" t="s">
        <v>65</v>
      </c>
      <c r="E17" s="943" t="s">
        <v>65</v>
      </c>
      <c r="F17" s="943" t="s">
        <v>65</v>
      </c>
      <c r="G17" s="634"/>
    </row>
    <row r="18" spans="1:12" ht="16.5" thickBot="1" x14ac:dyDescent="0.3">
      <c r="A18" s="634"/>
      <c r="B18" s="944" t="s">
        <v>9</v>
      </c>
      <c r="C18" s="1965" t="s">
        <v>280</v>
      </c>
      <c r="D18" s="1972"/>
      <c r="E18" s="1972"/>
      <c r="F18" s="1973"/>
      <c r="G18" s="634"/>
    </row>
    <row r="19" spans="1:12" ht="16.5" thickBot="1" x14ac:dyDescent="0.3">
      <c r="A19" s="634"/>
      <c r="B19" s="1907" t="s">
        <v>10</v>
      </c>
      <c r="C19" s="1908"/>
      <c r="D19" s="1908"/>
      <c r="E19" s="1908"/>
      <c r="F19" s="1940"/>
      <c r="G19" s="634"/>
      <c r="I19" s="352"/>
      <c r="K19" s="352"/>
    </row>
    <row r="20" spans="1:12" ht="16.5" thickBot="1" x14ac:dyDescent="0.3">
      <c r="A20" s="634"/>
      <c r="B20" s="942" t="s">
        <v>79</v>
      </c>
      <c r="C20" s="945">
        <v>68000</v>
      </c>
      <c r="D20" s="946">
        <v>690</v>
      </c>
      <c r="E20" s="946">
        <v>700</v>
      </c>
      <c r="F20" s="946">
        <v>715</v>
      </c>
      <c r="G20" s="634"/>
      <c r="H20" s="355"/>
    </row>
    <row r="21" spans="1:12" ht="32.25" thickBot="1" x14ac:dyDescent="0.3">
      <c r="A21" s="634"/>
      <c r="B21" s="942" t="s">
        <v>63</v>
      </c>
      <c r="C21" s="947">
        <v>68000</v>
      </c>
      <c r="D21" s="946">
        <v>690</v>
      </c>
      <c r="E21" s="946">
        <v>700</v>
      </c>
      <c r="F21" s="946">
        <v>715</v>
      </c>
      <c r="G21" s="634"/>
    </row>
    <row r="22" spans="1:12" ht="16.5" thickBot="1" x14ac:dyDescent="0.3">
      <c r="A22" s="634"/>
      <c r="B22" s="1949" t="s">
        <v>11</v>
      </c>
      <c r="C22" s="1950"/>
      <c r="D22" s="1950"/>
      <c r="E22" s="1950"/>
      <c r="F22" s="1951"/>
      <c r="G22" s="634"/>
    </row>
    <row r="23" spans="1:12" ht="16.5" thickBot="1" x14ac:dyDescent="0.3">
      <c r="A23" s="634"/>
      <c r="B23" s="1949" t="s">
        <v>12</v>
      </c>
      <c r="C23" s="1950"/>
      <c r="D23" s="1950"/>
      <c r="E23" s="1950"/>
      <c r="F23" s="1951"/>
      <c r="G23" s="634"/>
    </row>
    <row r="24" spans="1:12" ht="16.5" thickBot="1" x14ac:dyDescent="0.3">
      <c r="A24" s="634"/>
      <c r="B24" s="948" t="s">
        <v>13</v>
      </c>
      <c r="C24" s="1965" t="s">
        <v>281</v>
      </c>
      <c r="D24" s="1963"/>
      <c r="E24" s="1963"/>
      <c r="F24" s="1964"/>
      <c r="G24" s="634"/>
    </row>
    <row r="25" spans="1:12" ht="16.5" thickBot="1" x14ac:dyDescent="0.3">
      <c r="A25" s="634"/>
      <c r="B25" s="942" t="s">
        <v>14</v>
      </c>
      <c r="C25" s="1966" t="s">
        <v>282</v>
      </c>
      <c r="D25" s="1967"/>
      <c r="E25" s="1967"/>
      <c r="F25" s="1968"/>
      <c r="G25" s="634"/>
    </row>
    <row r="26" spans="1:12" ht="16.5" thickBot="1" x14ac:dyDescent="0.3">
      <c r="A26" s="634"/>
      <c r="B26" s="942" t="s">
        <v>15</v>
      </c>
      <c r="C26" s="1852" t="s">
        <v>283</v>
      </c>
      <c r="D26" s="1853"/>
      <c r="E26" s="1853"/>
      <c r="F26" s="1941"/>
      <c r="G26" s="634"/>
    </row>
    <row r="27" spans="1:12" ht="15.75" x14ac:dyDescent="0.25">
      <c r="A27" s="634"/>
      <c r="B27" s="1919"/>
      <c r="C27" s="949">
        <v>2020</v>
      </c>
      <c r="D27" s="949">
        <v>2021</v>
      </c>
      <c r="E27" s="949">
        <v>2022</v>
      </c>
      <c r="F27" s="949">
        <v>2023</v>
      </c>
      <c r="G27" s="634"/>
    </row>
    <row r="28" spans="1:12" ht="16.5" thickBot="1" x14ac:dyDescent="0.3">
      <c r="A28" s="634"/>
      <c r="B28" s="1920"/>
      <c r="C28" s="950" t="s">
        <v>7</v>
      </c>
      <c r="D28" s="950" t="s">
        <v>8</v>
      </c>
      <c r="E28" s="950" t="s">
        <v>8</v>
      </c>
      <c r="F28" s="950" t="s">
        <v>8</v>
      </c>
      <c r="G28" s="634"/>
    </row>
    <row r="29" spans="1:12" ht="16.5" thickBot="1" x14ac:dyDescent="0.3">
      <c r="A29" s="634"/>
      <c r="B29" s="942" t="s">
        <v>16</v>
      </c>
      <c r="C29" s="951">
        <v>85700</v>
      </c>
      <c r="D29" s="951">
        <v>85700</v>
      </c>
      <c r="E29" s="951">
        <v>85700</v>
      </c>
      <c r="F29" s="951">
        <v>85700</v>
      </c>
      <c r="G29" s="634"/>
      <c r="H29" s="952"/>
    </row>
    <row r="30" spans="1:12" ht="16.5" thickBot="1" x14ac:dyDescent="0.3">
      <c r="A30" s="634"/>
      <c r="B30" s="942" t="s">
        <v>17</v>
      </c>
      <c r="C30" s="951">
        <f>C59</f>
        <v>68000</v>
      </c>
      <c r="D30" s="951">
        <f>D59</f>
        <v>65000</v>
      </c>
      <c r="E30" s="951">
        <f>E59</f>
        <v>67500</v>
      </c>
      <c r="F30" s="951">
        <f>F59</f>
        <v>71500</v>
      </c>
      <c r="G30" s="634"/>
    </row>
    <row r="31" spans="1:12" ht="16.5" thickBot="1" x14ac:dyDescent="0.3">
      <c r="A31" s="634"/>
      <c r="B31" s="942" t="s">
        <v>18</v>
      </c>
      <c r="C31" s="951">
        <f>C30/C29</f>
        <v>0.79346557759626601</v>
      </c>
      <c r="D31" s="951">
        <f>D30/D29</f>
        <v>0.75845974329054844</v>
      </c>
      <c r="E31" s="951">
        <f>E30/E29</f>
        <v>0.78763127187864646</v>
      </c>
      <c r="F31" s="951">
        <f>F30/F29</f>
        <v>0.83430571761960326</v>
      </c>
      <c r="G31" s="634"/>
    </row>
    <row r="32" spans="1:12" ht="16.5" thickBot="1" x14ac:dyDescent="0.3">
      <c r="A32" s="634"/>
      <c r="B32" s="942" t="s">
        <v>19</v>
      </c>
      <c r="C32" s="953" t="s">
        <v>20</v>
      </c>
      <c r="D32" s="954">
        <f>D29/C29-1</f>
        <v>0</v>
      </c>
      <c r="E32" s="954">
        <f t="shared" ref="E32:F34" si="0">E29/D29-1</f>
        <v>0</v>
      </c>
      <c r="F32" s="954">
        <f t="shared" si="0"/>
        <v>0</v>
      </c>
      <c r="G32" s="634"/>
      <c r="H32" s="379"/>
      <c r="I32" s="379"/>
      <c r="J32" s="379"/>
      <c r="K32" s="379"/>
      <c r="L32" s="379"/>
    </row>
    <row r="33" spans="1:12" ht="16.5" thickBot="1" x14ac:dyDescent="0.3">
      <c r="A33" s="634"/>
      <c r="B33" s="942" t="s">
        <v>21</v>
      </c>
      <c r="C33" s="953" t="s">
        <v>20</v>
      </c>
      <c r="D33" s="954">
        <f>D30/C30-1</f>
        <v>-4.4117647058823484E-2</v>
      </c>
      <c r="E33" s="954">
        <f t="shared" si="0"/>
        <v>3.8461538461538547E-2</v>
      </c>
      <c r="F33" s="954">
        <f t="shared" si="0"/>
        <v>5.9259259259259345E-2</v>
      </c>
      <c r="G33" s="634"/>
    </row>
    <row r="34" spans="1:12" ht="16.5" thickBot="1" x14ac:dyDescent="0.3">
      <c r="A34" s="634"/>
      <c r="B34" s="942" t="s">
        <v>22</v>
      </c>
      <c r="C34" s="953" t="s">
        <v>20</v>
      </c>
      <c r="D34" s="954">
        <f>D31/C31-1</f>
        <v>-4.4117647058823484E-2</v>
      </c>
      <c r="E34" s="954">
        <f t="shared" si="0"/>
        <v>3.8461538461538547E-2</v>
      </c>
      <c r="F34" s="954">
        <f t="shared" si="0"/>
        <v>5.9259259259259123E-2</v>
      </c>
      <c r="G34" s="634"/>
    </row>
    <row r="35" spans="1:12" ht="16.5" thickBot="1" x14ac:dyDescent="0.3">
      <c r="A35" s="634"/>
      <c r="B35" s="1942" t="s">
        <v>515</v>
      </c>
      <c r="C35" s="1943"/>
      <c r="D35" s="1943"/>
      <c r="E35" s="1943"/>
      <c r="F35" s="1944"/>
      <c r="G35" s="634"/>
    </row>
    <row r="36" spans="1:12" ht="15.75" x14ac:dyDescent="0.25">
      <c r="A36" s="634"/>
      <c r="B36" s="1919"/>
      <c r="C36" s="949">
        <v>2020</v>
      </c>
      <c r="D36" s="949">
        <v>2021</v>
      </c>
      <c r="E36" s="949">
        <v>2022</v>
      </c>
      <c r="F36" s="949">
        <v>2023</v>
      </c>
      <c r="G36" s="634"/>
    </row>
    <row r="37" spans="1:12" ht="16.5" thickBot="1" x14ac:dyDescent="0.3">
      <c r="A37" s="634"/>
      <c r="B37" s="1920"/>
      <c r="C37" s="950" t="s">
        <v>7</v>
      </c>
      <c r="D37" s="950" t="s">
        <v>8</v>
      </c>
      <c r="E37" s="950" t="s">
        <v>8</v>
      </c>
      <c r="F37" s="950" t="s">
        <v>8</v>
      </c>
      <c r="G37" s="634"/>
    </row>
    <row r="38" spans="1:12" ht="16.5" thickBot="1" x14ac:dyDescent="0.3">
      <c r="A38" s="634"/>
      <c r="B38" s="955" t="s">
        <v>23</v>
      </c>
      <c r="C38" s="956">
        <f>C39+C40</f>
        <v>42500</v>
      </c>
      <c r="D38" s="957">
        <f>D39+D40</f>
        <v>45200</v>
      </c>
      <c r="E38" s="957">
        <f>E39+E40</f>
        <v>45200</v>
      </c>
      <c r="F38" s="957">
        <f>F39+F40</f>
        <v>45200</v>
      </c>
      <c r="G38" s="634"/>
    </row>
    <row r="39" spans="1:12" ht="16.5" thickBot="1" x14ac:dyDescent="0.3">
      <c r="A39" s="634"/>
      <c r="B39" s="958" t="s">
        <v>175</v>
      </c>
      <c r="C39" s="957">
        <v>42500</v>
      </c>
      <c r="D39" s="956">
        <v>45200</v>
      </c>
      <c r="E39" s="956">
        <v>45200</v>
      </c>
      <c r="F39" s="956">
        <v>45200</v>
      </c>
      <c r="G39" s="634"/>
      <c r="H39" s="959"/>
      <c r="I39" s="959"/>
      <c r="J39" s="959"/>
      <c r="L39" s="959"/>
    </row>
    <row r="40" spans="1:12" ht="16.5" thickBot="1" x14ac:dyDescent="0.3">
      <c r="A40" s="634"/>
      <c r="B40" s="958" t="s">
        <v>176</v>
      </c>
      <c r="C40" s="960"/>
      <c r="D40" s="961"/>
      <c r="E40" s="961"/>
      <c r="F40" s="961"/>
      <c r="G40" s="634"/>
    </row>
    <row r="41" spans="1:12" ht="32.25" thickBot="1" x14ac:dyDescent="0.3">
      <c r="A41" s="634"/>
      <c r="B41" s="955" t="s">
        <v>24</v>
      </c>
      <c r="C41" s="956">
        <f>C42+C43</f>
        <v>9500</v>
      </c>
      <c r="D41" s="956">
        <f>D42+D43</f>
        <v>6450</v>
      </c>
      <c r="E41" s="956">
        <f>E42+E43</f>
        <v>6450</v>
      </c>
      <c r="F41" s="956">
        <f>F42+F43</f>
        <v>6450</v>
      </c>
      <c r="G41" s="634"/>
    </row>
    <row r="42" spans="1:12" ht="16.5" thickBot="1" x14ac:dyDescent="0.3">
      <c r="A42" s="634"/>
      <c r="B42" s="958" t="s">
        <v>175</v>
      </c>
      <c r="C42" s="957">
        <v>9500</v>
      </c>
      <c r="D42" s="956">
        <v>6450</v>
      </c>
      <c r="E42" s="956">
        <v>6450</v>
      </c>
      <c r="F42" s="956">
        <v>6450</v>
      </c>
      <c r="G42" s="634"/>
      <c r="I42" s="379"/>
    </row>
    <row r="43" spans="1:12" ht="16.5" thickBot="1" x14ac:dyDescent="0.3">
      <c r="A43" s="634"/>
      <c r="B43" s="958" t="s">
        <v>176</v>
      </c>
      <c r="C43" s="960"/>
      <c r="D43" s="956"/>
      <c r="E43" s="956"/>
      <c r="F43" s="956"/>
      <c r="G43" s="634"/>
      <c r="I43" s="379"/>
    </row>
    <row r="44" spans="1:12" s="964" customFormat="1" ht="16.5" thickBot="1" x14ac:dyDescent="0.3">
      <c r="A44" s="962"/>
      <c r="B44" s="963" t="s">
        <v>25</v>
      </c>
      <c r="C44" s="961">
        <f>C45+C46</f>
        <v>12500</v>
      </c>
      <c r="D44" s="956">
        <f>D45+D46</f>
        <v>9850</v>
      </c>
      <c r="E44" s="956">
        <f>E45+E46</f>
        <v>12350</v>
      </c>
      <c r="F44" s="956">
        <f>F45+F46</f>
        <v>16350</v>
      </c>
      <c r="G44" s="962"/>
    </row>
    <row r="45" spans="1:12" ht="16.5" thickBot="1" x14ac:dyDescent="0.3">
      <c r="A45" s="634"/>
      <c r="B45" s="958" t="s">
        <v>175</v>
      </c>
      <c r="C45" s="957">
        <v>12500</v>
      </c>
      <c r="D45" s="956">
        <v>9850</v>
      </c>
      <c r="E45" s="956">
        <v>12350</v>
      </c>
      <c r="F45" s="956">
        <v>16350</v>
      </c>
      <c r="G45" s="634"/>
      <c r="H45" s="959"/>
    </row>
    <row r="46" spans="1:12" ht="16.5" thickBot="1" x14ac:dyDescent="0.3">
      <c r="A46" s="634"/>
      <c r="B46" s="958" t="s">
        <v>176</v>
      </c>
      <c r="C46" s="960"/>
      <c r="D46" s="956"/>
      <c r="E46" s="956"/>
      <c r="F46" s="956"/>
      <c r="G46" s="634"/>
    </row>
    <row r="47" spans="1:12" ht="16.5" thickBot="1" x14ac:dyDescent="0.3">
      <c r="A47" s="634"/>
      <c r="B47" s="955" t="s">
        <v>26</v>
      </c>
      <c r="C47" s="960"/>
      <c r="D47" s="956"/>
      <c r="E47" s="956"/>
      <c r="F47" s="956"/>
      <c r="G47" s="634"/>
    </row>
    <row r="48" spans="1:12" ht="16.5" thickBot="1" x14ac:dyDescent="0.3">
      <c r="A48" s="634"/>
      <c r="B48" s="958" t="s">
        <v>175</v>
      </c>
      <c r="C48" s="960"/>
      <c r="D48" s="956"/>
      <c r="E48" s="956"/>
      <c r="F48" s="956"/>
      <c r="G48" s="634"/>
    </row>
    <row r="49" spans="1:13" ht="20.25" customHeight="1" thickBot="1" x14ac:dyDescent="0.3">
      <c r="A49" s="634"/>
      <c r="B49" s="958" t="s">
        <v>176</v>
      </c>
      <c r="C49" s="960"/>
      <c r="D49" s="956"/>
      <c r="E49" s="956"/>
      <c r="F49" s="956"/>
      <c r="G49" s="634"/>
    </row>
    <row r="50" spans="1:13" ht="27" customHeight="1" thickBot="1" x14ac:dyDescent="0.3">
      <c r="A50" s="634"/>
      <c r="B50" s="955" t="s">
        <v>27</v>
      </c>
      <c r="C50" s="960"/>
      <c r="D50" s="956"/>
      <c r="E50" s="956"/>
      <c r="F50" s="956"/>
      <c r="G50" s="634"/>
    </row>
    <row r="51" spans="1:13" ht="25.5" customHeight="1" thickBot="1" x14ac:dyDescent="0.3">
      <c r="A51" s="634"/>
      <c r="B51" s="958" t="s">
        <v>175</v>
      </c>
      <c r="C51" s="960"/>
      <c r="D51" s="956"/>
      <c r="E51" s="956"/>
      <c r="F51" s="956"/>
      <c r="G51" s="634"/>
    </row>
    <row r="52" spans="1:13" ht="16.5" thickBot="1" x14ac:dyDescent="0.3">
      <c r="A52" s="634"/>
      <c r="B52" s="958" t="s">
        <v>176</v>
      </c>
      <c r="C52" s="960"/>
      <c r="D52" s="956"/>
      <c r="E52" s="956"/>
      <c r="F52" s="956"/>
      <c r="G52" s="634"/>
    </row>
    <row r="53" spans="1:13" ht="21" customHeight="1" thickBot="1" x14ac:dyDescent="0.3">
      <c r="A53" s="634"/>
      <c r="B53" s="955" t="s">
        <v>28</v>
      </c>
      <c r="C53" s="960">
        <f>C54+C55</f>
        <v>3500</v>
      </c>
      <c r="D53" s="956">
        <f>D54+D55</f>
        <v>3500</v>
      </c>
      <c r="E53" s="956">
        <f>E54+E55</f>
        <v>3500</v>
      </c>
      <c r="F53" s="956">
        <f>F54+F55</f>
        <v>3500</v>
      </c>
      <c r="G53" s="634"/>
    </row>
    <row r="54" spans="1:13" ht="24.75" customHeight="1" thickBot="1" x14ac:dyDescent="0.3">
      <c r="A54" s="634"/>
      <c r="B54" s="958" t="s">
        <v>175</v>
      </c>
      <c r="C54" s="957">
        <v>3500</v>
      </c>
      <c r="D54" s="956">
        <v>3500</v>
      </c>
      <c r="E54" s="956">
        <v>3500</v>
      </c>
      <c r="F54" s="956">
        <v>3500</v>
      </c>
      <c r="G54" s="634"/>
    </row>
    <row r="55" spans="1:13" ht="23.25" customHeight="1" thickBot="1" x14ac:dyDescent="0.3">
      <c r="A55" s="634"/>
      <c r="B55" s="958" t="s">
        <v>176</v>
      </c>
      <c r="C55" s="960"/>
      <c r="D55" s="957"/>
      <c r="E55" s="957"/>
      <c r="F55" s="957"/>
      <c r="G55" s="634"/>
    </row>
    <row r="56" spans="1:13" ht="32.25" thickBot="1" x14ac:dyDescent="0.3">
      <c r="A56" s="634"/>
      <c r="B56" s="955" t="s">
        <v>29</v>
      </c>
      <c r="C56" s="960">
        <v>0</v>
      </c>
      <c r="D56" s="957">
        <v>0</v>
      </c>
      <c r="E56" s="957">
        <f>D56*1.03*0.99</f>
        <v>0</v>
      </c>
      <c r="F56" s="957">
        <f>E56*1.03*0.99</f>
        <v>0</v>
      </c>
      <c r="G56" s="634"/>
      <c r="I56" s="399"/>
    </row>
    <row r="57" spans="1:13" ht="24.75" customHeight="1" thickBot="1" x14ac:dyDescent="0.3">
      <c r="A57" s="634"/>
      <c r="B57" s="958" t="s">
        <v>175</v>
      </c>
      <c r="C57" s="960"/>
      <c r="D57" s="965"/>
      <c r="E57" s="965"/>
      <c r="F57" s="965"/>
      <c r="G57" s="634"/>
      <c r="K57" s="966"/>
      <c r="L57" s="966"/>
      <c r="M57" s="966"/>
    </row>
    <row r="58" spans="1:13" ht="25.5" customHeight="1" thickBot="1" x14ac:dyDescent="0.3">
      <c r="A58" s="634"/>
      <c r="B58" s="958" t="s">
        <v>176</v>
      </c>
      <c r="C58" s="960"/>
      <c r="D58" s="967"/>
      <c r="E58" s="965"/>
      <c r="F58" s="965"/>
      <c r="G58" s="634"/>
    </row>
    <row r="59" spans="1:13" ht="27" customHeight="1" thickBot="1" x14ac:dyDescent="0.3">
      <c r="A59" s="634"/>
      <c r="B59" s="968" t="s">
        <v>30</v>
      </c>
      <c r="C59" s="960">
        <f>C56+C53+C50+C47+C44+C41+C38</f>
        <v>68000</v>
      </c>
      <c r="D59" s="960">
        <f>D56+D53+D50+D47+D44+D41+D38</f>
        <v>65000</v>
      </c>
      <c r="E59" s="960">
        <f>E56+E53+E50+E47+E44+E41+E38</f>
        <v>67500</v>
      </c>
      <c r="F59" s="960">
        <f>F56+F53+F50+F47+F44+F41+F38</f>
        <v>71500</v>
      </c>
      <c r="G59" s="634"/>
    </row>
    <row r="60" spans="1:13" ht="32.25" hidden="1" customHeight="1" thickBot="1" x14ac:dyDescent="0.3">
      <c r="A60" s="634"/>
      <c r="B60" s="969" t="s">
        <v>31</v>
      </c>
      <c r="C60" s="970">
        <f>IF(C59-C30=0,0,"Error")</f>
        <v>0</v>
      </c>
      <c r="D60" s="970">
        <f>IF(D59-D30=0,0,"Error")</f>
        <v>0</v>
      </c>
      <c r="E60" s="970">
        <f>IF(E59-E30=0,0,"Error")</f>
        <v>0</v>
      </c>
      <c r="F60" s="970">
        <f>IF(F59-F30=0,0,"Error")</f>
        <v>0</v>
      </c>
      <c r="G60" s="634"/>
    </row>
    <row r="61" spans="1:13" ht="16.5" hidden="1" thickBot="1" x14ac:dyDescent="0.3">
      <c r="A61" s="634"/>
      <c r="B61" s="971" t="s">
        <v>516</v>
      </c>
      <c r="C61" s="1962"/>
      <c r="D61" s="1963"/>
      <c r="E61" s="1963"/>
      <c r="F61" s="1964"/>
      <c r="G61" s="634"/>
    </row>
    <row r="62" spans="1:13" ht="26.25" hidden="1" customHeight="1" x14ac:dyDescent="0.25">
      <c r="A62" s="634"/>
      <c r="B62" s="942" t="s">
        <v>14</v>
      </c>
      <c r="C62" s="1907"/>
      <c r="D62" s="1908"/>
      <c r="E62" s="1908"/>
      <c r="F62" s="1940"/>
      <c r="G62" s="634"/>
    </row>
    <row r="63" spans="1:13" ht="16.5" hidden="1" thickBot="1" x14ac:dyDescent="0.3">
      <c r="A63" s="634"/>
      <c r="B63" s="942" t="s">
        <v>15</v>
      </c>
      <c r="C63" s="1852"/>
      <c r="D63" s="1853"/>
      <c r="E63" s="1853"/>
      <c r="F63" s="1941"/>
      <c r="G63" s="634"/>
    </row>
    <row r="64" spans="1:13" ht="12.75" hidden="1" customHeight="1" x14ac:dyDescent="0.25">
      <c r="A64" s="634"/>
      <c r="B64" s="1919"/>
      <c r="C64" s="949">
        <v>2018</v>
      </c>
      <c r="D64" s="949">
        <v>2019</v>
      </c>
      <c r="E64" s="949">
        <v>2020</v>
      </c>
      <c r="F64" s="949">
        <v>2021</v>
      </c>
      <c r="G64" s="634"/>
    </row>
    <row r="65" spans="1:7" ht="16.5" hidden="1" thickBot="1" x14ac:dyDescent="0.3">
      <c r="A65" s="634"/>
      <c r="B65" s="1920"/>
      <c r="C65" s="950" t="s">
        <v>7</v>
      </c>
      <c r="D65" s="950" t="s">
        <v>8</v>
      </c>
      <c r="E65" s="950" t="s">
        <v>8</v>
      </c>
      <c r="F65" s="950" t="s">
        <v>8</v>
      </c>
      <c r="G65" s="634"/>
    </row>
    <row r="66" spans="1:7" ht="16.5" hidden="1" thickBot="1" x14ac:dyDescent="0.3">
      <c r="A66" s="634"/>
      <c r="B66" s="942" t="s">
        <v>16</v>
      </c>
      <c r="C66" s="942"/>
      <c r="D66" s="942"/>
      <c r="E66" s="942"/>
      <c r="F66" s="942"/>
      <c r="G66" s="634"/>
    </row>
    <row r="67" spans="1:7" ht="16.5" hidden="1" thickBot="1" x14ac:dyDescent="0.3">
      <c r="A67" s="634"/>
      <c r="B67" s="942" t="s">
        <v>17</v>
      </c>
      <c r="C67" s="951">
        <f>C96</f>
        <v>0</v>
      </c>
      <c r="D67" s="951">
        <f>D96</f>
        <v>0</v>
      </c>
      <c r="E67" s="951">
        <f>E96</f>
        <v>0</v>
      </c>
      <c r="F67" s="951">
        <f>F96</f>
        <v>0</v>
      </c>
      <c r="G67" s="634"/>
    </row>
    <row r="68" spans="1:7" ht="16.5" hidden="1" thickBot="1" x14ac:dyDescent="0.3">
      <c r="A68" s="634"/>
      <c r="B68" s="942" t="s">
        <v>18</v>
      </c>
      <c r="C68" s="951" t="e">
        <f>C67/C66</f>
        <v>#DIV/0!</v>
      </c>
      <c r="D68" s="951" t="e">
        <f>D67/D66</f>
        <v>#DIV/0!</v>
      </c>
      <c r="E68" s="951" t="e">
        <f>E67/E66</f>
        <v>#DIV/0!</v>
      </c>
      <c r="F68" s="951" t="e">
        <f>F67/F66</f>
        <v>#DIV/0!</v>
      </c>
      <c r="G68" s="634"/>
    </row>
    <row r="69" spans="1:7" ht="16.5" hidden="1" thickBot="1" x14ac:dyDescent="0.3">
      <c r="A69" s="634"/>
      <c r="B69" s="942" t="s">
        <v>19</v>
      </c>
      <c r="C69" s="953"/>
      <c r="D69" s="954" t="e">
        <f t="shared" ref="D69:F71" si="1">D66/C66-1</f>
        <v>#DIV/0!</v>
      </c>
      <c r="E69" s="954" t="e">
        <f t="shared" si="1"/>
        <v>#DIV/0!</v>
      </c>
      <c r="F69" s="954" t="e">
        <f t="shared" si="1"/>
        <v>#DIV/0!</v>
      </c>
      <c r="G69" s="634"/>
    </row>
    <row r="70" spans="1:7" ht="16.5" hidden="1" thickBot="1" x14ac:dyDescent="0.3">
      <c r="A70" s="634"/>
      <c r="B70" s="942" t="s">
        <v>21</v>
      </c>
      <c r="C70" s="953"/>
      <c r="D70" s="954" t="e">
        <f t="shared" si="1"/>
        <v>#DIV/0!</v>
      </c>
      <c r="E70" s="954" t="e">
        <f t="shared" si="1"/>
        <v>#DIV/0!</v>
      </c>
      <c r="F70" s="954" t="e">
        <f t="shared" si="1"/>
        <v>#DIV/0!</v>
      </c>
      <c r="G70" s="634"/>
    </row>
    <row r="71" spans="1:7" ht="16.5" hidden="1" thickBot="1" x14ac:dyDescent="0.3">
      <c r="A71" s="634"/>
      <c r="B71" s="942" t="s">
        <v>22</v>
      </c>
      <c r="C71" s="953"/>
      <c r="D71" s="954" t="e">
        <f t="shared" si="1"/>
        <v>#DIV/0!</v>
      </c>
      <c r="E71" s="954" t="e">
        <f t="shared" si="1"/>
        <v>#DIV/0!</v>
      </c>
      <c r="F71" s="954" t="e">
        <f t="shared" si="1"/>
        <v>#DIV/0!</v>
      </c>
      <c r="G71" s="634"/>
    </row>
    <row r="72" spans="1:7" ht="16.5" hidden="1" thickBot="1" x14ac:dyDescent="0.3">
      <c r="A72" s="634"/>
      <c r="B72" s="1942" t="s">
        <v>517</v>
      </c>
      <c r="C72" s="1943"/>
      <c r="D72" s="1943"/>
      <c r="E72" s="1943"/>
      <c r="F72" s="1944"/>
      <c r="G72" s="634"/>
    </row>
    <row r="73" spans="1:7" ht="16.5" hidden="1" thickBot="1" x14ac:dyDescent="0.3">
      <c r="A73" s="634"/>
      <c r="B73" s="1919"/>
      <c r="C73" s="949">
        <v>2020</v>
      </c>
      <c r="D73" s="949">
        <v>2021</v>
      </c>
      <c r="E73" s="949">
        <v>2022</v>
      </c>
      <c r="F73" s="949">
        <v>2023</v>
      </c>
      <c r="G73" s="634"/>
    </row>
    <row r="74" spans="1:7" ht="16.5" hidden="1" thickBot="1" x14ac:dyDescent="0.3">
      <c r="A74" s="634"/>
      <c r="B74" s="1920"/>
      <c r="C74" s="950" t="s">
        <v>7</v>
      </c>
      <c r="D74" s="950" t="s">
        <v>8</v>
      </c>
      <c r="E74" s="950" t="s">
        <v>8</v>
      </c>
      <c r="F74" s="950" t="s">
        <v>8</v>
      </c>
      <c r="G74" s="634"/>
    </row>
    <row r="75" spans="1:7" ht="16.5" hidden="1" thickBot="1" x14ac:dyDescent="0.3">
      <c r="A75" s="634"/>
      <c r="B75" s="955" t="s">
        <v>23</v>
      </c>
      <c r="C75" s="957"/>
      <c r="D75" s="957"/>
      <c r="E75" s="957"/>
      <c r="F75" s="957"/>
      <c r="G75" s="634"/>
    </row>
    <row r="76" spans="1:7" ht="16.5" hidden="1" thickBot="1" x14ac:dyDescent="0.3">
      <c r="A76" s="634"/>
      <c r="B76" s="958" t="s">
        <v>175</v>
      </c>
      <c r="C76" s="960"/>
      <c r="D76" s="972"/>
      <c r="E76" s="972"/>
      <c r="F76" s="972"/>
      <c r="G76" s="634"/>
    </row>
    <row r="77" spans="1:7" ht="16.5" hidden="1" thickBot="1" x14ac:dyDescent="0.3">
      <c r="A77" s="634"/>
      <c r="B77" s="958" t="s">
        <v>176</v>
      </c>
      <c r="C77" s="960"/>
      <c r="D77" s="972"/>
      <c r="E77" s="972"/>
      <c r="F77" s="972"/>
      <c r="G77" s="634"/>
    </row>
    <row r="78" spans="1:7" ht="32.25" hidden="1" thickBot="1" x14ac:dyDescent="0.3">
      <c r="A78" s="634"/>
      <c r="B78" s="955" t="s">
        <v>24</v>
      </c>
      <c r="C78" s="957"/>
      <c r="D78" s="957"/>
      <c r="E78" s="957"/>
      <c r="F78" s="957"/>
      <c r="G78" s="634"/>
    </row>
    <row r="79" spans="1:7" ht="16.5" hidden="1" thickBot="1" x14ac:dyDescent="0.3">
      <c r="A79" s="634"/>
      <c r="B79" s="958" t="s">
        <v>175</v>
      </c>
      <c r="C79" s="960"/>
      <c r="D79" s="957"/>
      <c r="E79" s="957"/>
      <c r="F79" s="957"/>
      <c r="G79" s="634"/>
    </row>
    <row r="80" spans="1:7" ht="16.5" hidden="1" thickBot="1" x14ac:dyDescent="0.3">
      <c r="A80" s="634"/>
      <c r="B80" s="958" t="s">
        <v>176</v>
      </c>
      <c r="C80" s="960"/>
      <c r="D80" s="957"/>
      <c r="E80" s="957"/>
      <c r="F80" s="957"/>
      <c r="G80" s="634"/>
    </row>
    <row r="81" spans="1:7" ht="16.5" hidden="1" thickBot="1" x14ac:dyDescent="0.3">
      <c r="A81" s="634"/>
      <c r="B81" s="955" t="s">
        <v>25</v>
      </c>
      <c r="C81" s="960">
        <v>0</v>
      </c>
      <c r="D81" s="957">
        <v>0</v>
      </c>
      <c r="E81" s="957">
        <v>0</v>
      </c>
      <c r="F81" s="957">
        <v>0</v>
      </c>
      <c r="G81" s="634"/>
    </row>
    <row r="82" spans="1:7" ht="16.5" hidden="1" thickBot="1" x14ac:dyDescent="0.3">
      <c r="A82" s="634"/>
      <c r="B82" s="958" t="s">
        <v>175</v>
      </c>
      <c r="C82" s="960"/>
      <c r="D82" s="957"/>
      <c r="E82" s="957"/>
      <c r="F82" s="957"/>
      <c r="G82" s="634"/>
    </row>
    <row r="83" spans="1:7" ht="16.5" hidden="1" thickBot="1" x14ac:dyDescent="0.3">
      <c r="A83" s="634"/>
      <c r="B83" s="958" t="s">
        <v>176</v>
      </c>
      <c r="C83" s="960"/>
      <c r="D83" s="957"/>
      <c r="E83" s="957"/>
      <c r="F83" s="957"/>
      <c r="G83" s="634"/>
    </row>
    <row r="84" spans="1:7" ht="16.5" hidden="1" thickBot="1" x14ac:dyDescent="0.3">
      <c r="A84" s="634"/>
      <c r="B84" s="955" t="s">
        <v>26</v>
      </c>
      <c r="C84" s="960"/>
      <c r="D84" s="957"/>
      <c r="E84" s="957"/>
      <c r="F84" s="957"/>
      <c r="G84" s="634"/>
    </row>
    <row r="85" spans="1:7" ht="16.5" hidden="1" thickBot="1" x14ac:dyDescent="0.3">
      <c r="A85" s="634"/>
      <c r="B85" s="958" t="s">
        <v>175</v>
      </c>
      <c r="C85" s="960"/>
      <c r="D85" s="957"/>
      <c r="E85" s="957"/>
      <c r="F85" s="957"/>
      <c r="G85" s="634"/>
    </row>
    <row r="86" spans="1:7" ht="16.5" hidden="1" thickBot="1" x14ac:dyDescent="0.3">
      <c r="A86" s="634"/>
      <c r="B86" s="958" t="s">
        <v>176</v>
      </c>
      <c r="C86" s="960"/>
      <c r="D86" s="957"/>
      <c r="E86" s="957"/>
      <c r="F86" s="957"/>
      <c r="G86" s="634"/>
    </row>
    <row r="87" spans="1:7" ht="16.5" hidden="1" thickBot="1" x14ac:dyDescent="0.3">
      <c r="A87" s="634"/>
      <c r="B87" s="955" t="s">
        <v>27</v>
      </c>
      <c r="C87" s="960"/>
      <c r="D87" s="957"/>
      <c r="E87" s="957"/>
      <c r="F87" s="957"/>
      <c r="G87" s="634"/>
    </row>
    <row r="88" spans="1:7" ht="16.5" hidden="1" thickBot="1" x14ac:dyDescent="0.3">
      <c r="A88" s="634"/>
      <c r="B88" s="958" t="s">
        <v>175</v>
      </c>
      <c r="C88" s="960"/>
      <c r="D88" s="957"/>
      <c r="E88" s="957"/>
      <c r="F88" s="957"/>
      <c r="G88" s="634"/>
    </row>
    <row r="89" spans="1:7" ht="16.5" hidden="1" thickBot="1" x14ac:dyDescent="0.3">
      <c r="A89" s="634"/>
      <c r="B89" s="958" t="s">
        <v>176</v>
      </c>
      <c r="C89" s="960"/>
      <c r="D89" s="957"/>
      <c r="E89" s="957"/>
      <c r="F89" s="957"/>
      <c r="G89" s="634"/>
    </row>
    <row r="90" spans="1:7" ht="16.5" hidden="1" thickBot="1" x14ac:dyDescent="0.3">
      <c r="A90" s="634"/>
      <c r="B90" s="955" t="s">
        <v>28</v>
      </c>
      <c r="C90" s="960"/>
      <c r="D90" s="957"/>
      <c r="E90" s="957"/>
      <c r="F90" s="957"/>
      <c r="G90" s="634"/>
    </row>
    <row r="91" spans="1:7" ht="16.5" hidden="1" thickBot="1" x14ac:dyDescent="0.3">
      <c r="A91" s="634"/>
      <c r="B91" s="958" t="s">
        <v>175</v>
      </c>
      <c r="C91" s="960"/>
      <c r="D91" s="957"/>
      <c r="E91" s="957"/>
      <c r="F91" s="957"/>
      <c r="G91" s="634"/>
    </row>
    <row r="92" spans="1:7" ht="16.5" hidden="1" thickBot="1" x14ac:dyDescent="0.3">
      <c r="A92" s="634"/>
      <c r="B92" s="958" t="s">
        <v>176</v>
      </c>
      <c r="C92" s="960"/>
      <c r="D92" s="957"/>
      <c r="E92" s="957"/>
      <c r="F92" s="957"/>
      <c r="G92" s="634"/>
    </row>
    <row r="93" spans="1:7" ht="32.25" hidden="1" thickBot="1" x14ac:dyDescent="0.3">
      <c r="A93" s="634"/>
      <c r="B93" s="955" t="s">
        <v>29</v>
      </c>
      <c r="C93" s="960"/>
      <c r="D93" s="957"/>
      <c r="E93" s="957"/>
      <c r="F93" s="957"/>
      <c r="G93" s="634"/>
    </row>
    <row r="94" spans="1:7" ht="16.5" hidden="1" thickBot="1" x14ac:dyDescent="0.3">
      <c r="A94" s="634"/>
      <c r="B94" s="958" t="s">
        <v>175</v>
      </c>
      <c r="C94" s="960"/>
      <c r="D94" s="957"/>
      <c r="E94" s="957"/>
      <c r="F94" s="957"/>
      <c r="G94" s="634"/>
    </row>
    <row r="95" spans="1:7" ht="16.5" hidden="1" thickBot="1" x14ac:dyDescent="0.3">
      <c r="A95" s="634"/>
      <c r="B95" s="958" t="s">
        <v>176</v>
      </c>
      <c r="C95" s="960"/>
      <c r="D95" s="957"/>
      <c r="E95" s="957"/>
      <c r="F95" s="957"/>
      <c r="G95" s="634"/>
    </row>
    <row r="96" spans="1:7" ht="16.5" hidden="1" thickBot="1" x14ac:dyDescent="0.3">
      <c r="A96" s="634"/>
      <c r="B96" s="973" t="s">
        <v>51</v>
      </c>
      <c r="C96" s="960">
        <f>C93+C90+C87+C84+C81+C78+C75</f>
        <v>0</v>
      </c>
      <c r="D96" s="960">
        <f>D93+D90+D87+D84+D81+D78+D75</f>
        <v>0</v>
      </c>
      <c r="E96" s="960">
        <f>E93+E90+E87+E84+E81+E78+E75</f>
        <v>0</v>
      </c>
      <c r="F96" s="960">
        <f>F93+F90+F87+F84+F81+F78+F75</f>
        <v>0</v>
      </c>
      <c r="G96" s="634"/>
    </row>
    <row r="97" spans="1:7" ht="16.5" hidden="1" thickBot="1" x14ac:dyDescent="0.3">
      <c r="A97" s="634"/>
      <c r="B97" s="969" t="s">
        <v>31</v>
      </c>
      <c r="C97" s="970">
        <f>IF(C96-C67=0,0,"Error")</f>
        <v>0</v>
      </c>
      <c r="D97" s="970">
        <f>IF(D96-D67=0,0,"Error")</f>
        <v>0</v>
      </c>
      <c r="E97" s="970">
        <f>IF(E96-E67=0,0,"Error")</f>
        <v>0</v>
      </c>
      <c r="F97" s="970">
        <f>IF(F96-F67=0,0,"Error")</f>
        <v>0</v>
      </c>
      <c r="G97" s="634"/>
    </row>
    <row r="98" spans="1:7" ht="16.5" hidden="1" thickBot="1" x14ac:dyDescent="0.3">
      <c r="A98" s="634"/>
      <c r="B98" s="971" t="s">
        <v>518</v>
      </c>
      <c r="C98" s="1962"/>
      <c r="D98" s="1963"/>
      <c r="E98" s="1963"/>
      <c r="F98" s="1964"/>
      <c r="G98" s="634"/>
    </row>
    <row r="99" spans="1:7" ht="16.5" hidden="1" thickBot="1" x14ac:dyDescent="0.3">
      <c r="A99" s="634"/>
      <c r="B99" s="942" t="s">
        <v>14</v>
      </c>
      <c r="C99" s="1907"/>
      <c r="D99" s="1908"/>
      <c r="E99" s="1908"/>
      <c r="F99" s="1940"/>
      <c r="G99" s="634"/>
    </row>
    <row r="100" spans="1:7" ht="16.5" hidden="1" thickBot="1" x14ac:dyDescent="0.3">
      <c r="A100" s="634"/>
      <c r="B100" s="942" t="s">
        <v>15</v>
      </c>
      <c r="C100" s="1852"/>
      <c r="D100" s="1853"/>
      <c r="E100" s="1853"/>
      <c r="F100" s="1941"/>
      <c r="G100" s="634"/>
    </row>
    <row r="101" spans="1:7" ht="16.5" hidden="1" thickBot="1" x14ac:dyDescent="0.3">
      <c r="A101" s="634"/>
      <c r="B101" s="1919"/>
      <c r="C101" s="949">
        <v>2020</v>
      </c>
      <c r="D101" s="949">
        <v>2021</v>
      </c>
      <c r="E101" s="949">
        <v>2022</v>
      </c>
      <c r="F101" s="949">
        <v>2023</v>
      </c>
      <c r="G101" s="634"/>
    </row>
    <row r="102" spans="1:7" ht="16.5" hidden="1" thickBot="1" x14ac:dyDescent="0.3">
      <c r="A102" s="634"/>
      <c r="B102" s="1920"/>
      <c r="C102" s="950" t="s">
        <v>7</v>
      </c>
      <c r="D102" s="950" t="s">
        <v>8</v>
      </c>
      <c r="E102" s="950" t="s">
        <v>8</v>
      </c>
      <c r="F102" s="950" t="s">
        <v>8</v>
      </c>
      <c r="G102" s="634"/>
    </row>
    <row r="103" spans="1:7" ht="16.5" hidden="1" thickBot="1" x14ac:dyDescent="0.3">
      <c r="A103" s="634"/>
      <c r="B103" s="942" t="s">
        <v>16</v>
      </c>
      <c r="C103" s="974"/>
      <c r="D103" s="974"/>
      <c r="E103" s="974"/>
      <c r="F103" s="974"/>
      <c r="G103" s="634"/>
    </row>
    <row r="104" spans="1:7" ht="16.5" hidden="1" thickBot="1" x14ac:dyDescent="0.3">
      <c r="A104" s="634"/>
      <c r="B104" s="942" t="s">
        <v>17</v>
      </c>
      <c r="C104" s="951">
        <f>C133</f>
        <v>0</v>
      </c>
      <c r="D104" s="951">
        <f>D133</f>
        <v>0</v>
      </c>
      <c r="E104" s="951">
        <f>E133</f>
        <v>0</v>
      </c>
      <c r="F104" s="951">
        <f>F133</f>
        <v>0</v>
      </c>
      <c r="G104" s="634"/>
    </row>
    <row r="105" spans="1:7" ht="16.5" hidden="1" thickBot="1" x14ac:dyDescent="0.3">
      <c r="A105" s="634"/>
      <c r="B105" s="942" t="s">
        <v>18</v>
      </c>
      <c r="C105" s="951" t="e">
        <f>C104/C103</f>
        <v>#DIV/0!</v>
      </c>
      <c r="D105" s="951" t="e">
        <f>D104/D103</f>
        <v>#DIV/0!</v>
      </c>
      <c r="E105" s="951" t="e">
        <f>E104/E103</f>
        <v>#DIV/0!</v>
      </c>
      <c r="F105" s="951" t="e">
        <f>F104/F103</f>
        <v>#DIV/0!</v>
      </c>
      <c r="G105" s="634"/>
    </row>
    <row r="106" spans="1:7" ht="16.5" hidden="1" thickBot="1" x14ac:dyDescent="0.3">
      <c r="A106" s="634"/>
      <c r="B106" s="942" t="s">
        <v>19</v>
      </c>
      <c r="C106" s="953"/>
      <c r="D106" s="954" t="e">
        <f t="shared" ref="D106:F108" si="2">D103/C103-1</f>
        <v>#DIV/0!</v>
      </c>
      <c r="E106" s="954" t="e">
        <f t="shared" si="2"/>
        <v>#DIV/0!</v>
      </c>
      <c r="F106" s="954" t="e">
        <f t="shared" si="2"/>
        <v>#DIV/0!</v>
      </c>
      <c r="G106" s="634"/>
    </row>
    <row r="107" spans="1:7" ht="16.5" hidden="1" thickBot="1" x14ac:dyDescent="0.3">
      <c r="A107" s="634"/>
      <c r="B107" s="942" t="s">
        <v>21</v>
      </c>
      <c r="C107" s="953"/>
      <c r="D107" s="954" t="e">
        <f t="shared" si="2"/>
        <v>#DIV/0!</v>
      </c>
      <c r="E107" s="954" t="e">
        <f t="shared" si="2"/>
        <v>#DIV/0!</v>
      </c>
      <c r="F107" s="954" t="e">
        <f t="shared" si="2"/>
        <v>#DIV/0!</v>
      </c>
      <c r="G107" s="634"/>
    </row>
    <row r="108" spans="1:7" ht="16.5" hidden="1" thickBot="1" x14ac:dyDescent="0.3">
      <c r="A108" s="634"/>
      <c r="B108" s="942" t="s">
        <v>22</v>
      </c>
      <c r="C108" s="953"/>
      <c r="D108" s="954" t="e">
        <f t="shared" si="2"/>
        <v>#DIV/0!</v>
      </c>
      <c r="E108" s="954" t="e">
        <f t="shared" si="2"/>
        <v>#DIV/0!</v>
      </c>
      <c r="F108" s="954" t="e">
        <f t="shared" si="2"/>
        <v>#DIV/0!</v>
      </c>
      <c r="G108" s="634"/>
    </row>
    <row r="109" spans="1:7" ht="16.5" hidden="1" thickBot="1" x14ac:dyDescent="0.3">
      <c r="A109" s="634"/>
      <c r="B109" s="1942" t="s">
        <v>517</v>
      </c>
      <c r="C109" s="1943"/>
      <c r="D109" s="1943"/>
      <c r="E109" s="1943"/>
      <c r="F109" s="1944"/>
      <c r="G109" s="634"/>
    </row>
    <row r="110" spans="1:7" ht="16.5" hidden="1" thickBot="1" x14ac:dyDescent="0.3">
      <c r="A110" s="634"/>
      <c r="B110" s="1919"/>
      <c r="C110" s="949">
        <v>2020</v>
      </c>
      <c r="D110" s="949">
        <v>2021</v>
      </c>
      <c r="E110" s="949">
        <v>2022</v>
      </c>
      <c r="F110" s="949">
        <v>2023</v>
      </c>
      <c r="G110" s="634"/>
    </row>
    <row r="111" spans="1:7" ht="16.5" hidden="1" thickBot="1" x14ac:dyDescent="0.3">
      <c r="A111" s="634"/>
      <c r="B111" s="1920"/>
      <c r="C111" s="950" t="s">
        <v>7</v>
      </c>
      <c r="D111" s="950" t="s">
        <v>8</v>
      </c>
      <c r="E111" s="950" t="s">
        <v>8</v>
      </c>
      <c r="F111" s="950" t="s">
        <v>8</v>
      </c>
      <c r="G111" s="634"/>
    </row>
    <row r="112" spans="1:7" ht="16.5" hidden="1" thickBot="1" x14ac:dyDescent="0.3">
      <c r="A112" s="634"/>
      <c r="B112" s="955" t="s">
        <v>23</v>
      </c>
      <c r="C112" s="957"/>
      <c r="D112" s="957"/>
      <c r="E112" s="957"/>
      <c r="F112" s="957"/>
      <c r="G112" s="634"/>
    </row>
    <row r="113" spans="1:7" ht="16.5" hidden="1" thickBot="1" x14ac:dyDescent="0.3">
      <c r="A113" s="634"/>
      <c r="B113" s="958" t="s">
        <v>175</v>
      </c>
      <c r="C113" s="960"/>
      <c r="D113" s="972"/>
      <c r="E113" s="972"/>
      <c r="F113" s="972"/>
      <c r="G113" s="634"/>
    </row>
    <row r="114" spans="1:7" ht="16.5" hidden="1" thickBot="1" x14ac:dyDescent="0.3">
      <c r="A114" s="634"/>
      <c r="B114" s="958" t="s">
        <v>176</v>
      </c>
      <c r="C114" s="960"/>
      <c r="D114" s="972"/>
      <c r="E114" s="972"/>
      <c r="F114" s="972"/>
      <c r="G114" s="634"/>
    </row>
    <row r="115" spans="1:7" ht="32.25" hidden="1" thickBot="1" x14ac:dyDescent="0.3">
      <c r="A115" s="634"/>
      <c r="B115" s="955" t="s">
        <v>24</v>
      </c>
      <c r="C115" s="957"/>
      <c r="D115" s="957"/>
      <c r="E115" s="957"/>
      <c r="F115" s="957"/>
      <c r="G115" s="634"/>
    </row>
    <row r="116" spans="1:7" ht="16.5" hidden="1" thickBot="1" x14ac:dyDescent="0.3">
      <c r="A116" s="634"/>
      <c r="B116" s="958" t="s">
        <v>175</v>
      </c>
      <c r="C116" s="960"/>
      <c r="D116" s="957"/>
      <c r="E116" s="957"/>
      <c r="F116" s="957"/>
      <c r="G116" s="634"/>
    </row>
    <row r="117" spans="1:7" ht="16.5" hidden="1" thickBot="1" x14ac:dyDescent="0.3">
      <c r="A117" s="634"/>
      <c r="B117" s="958" t="s">
        <v>176</v>
      </c>
      <c r="C117" s="960"/>
      <c r="D117" s="957"/>
      <c r="E117" s="957"/>
      <c r="F117" s="957"/>
      <c r="G117" s="634"/>
    </row>
    <row r="118" spans="1:7" ht="16.5" hidden="1" thickBot="1" x14ac:dyDescent="0.3">
      <c r="A118" s="634"/>
      <c r="B118" s="955" t="s">
        <v>25</v>
      </c>
      <c r="C118" s="961">
        <v>0</v>
      </c>
      <c r="D118" s="956">
        <v>0</v>
      </c>
      <c r="E118" s="956">
        <v>0</v>
      </c>
      <c r="F118" s="956">
        <v>0</v>
      </c>
      <c r="G118" s="634"/>
    </row>
    <row r="119" spans="1:7" ht="16.5" hidden="1" thickBot="1" x14ac:dyDescent="0.3">
      <c r="A119" s="634"/>
      <c r="B119" s="958" t="s">
        <v>175</v>
      </c>
      <c r="C119" s="960"/>
      <c r="D119" s="957"/>
      <c r="E119" s="957"/>
      <c r="F119" s="957"/>
      <c r="G119" s="634"/>
    </row>
    <row r="120" spans="1:7" ht="16.5" hidden="1" thickBot="1" x14ac:dyDescent="0.3">
      <c r="A120" s="634"/>
      <c r="B120" s="958" t="s">
        <v>176</v>
      </c>
      <c r="C120" s="960"/>
      <c r="D120" s="957"/>
      <c r="E120" s="957"/>
      <c r="F120" s="957"/>
      <c r="G120" s="634"/>
    </row>
    <row r="121" spans="1:7" ht="16.5" hidden="1" thickBot="1" x14ac:dyDescent="0.3">
      <c r="A121" s="634"/>
      <c r="B121" s="955" t="s">
        <v>26</v>
      </c>
      <c r="C121" s="960"/>
      <c r="D121" s="957"/>
      <c r="E121" s="957"/>
      <c r="F121" s="957"/>
      <c r="G121" s="634"/>
    </row>
    <row r="122" spans="1:7" ht="16.5" hidden="1" thickBot="1" x14ac:dyDescent="0.3">
      <c r="A122" s="634"/>
      <c r="B122" s="958" t="s">
        <v>175</v>
      </c>
      <c r="C122" s="960"/>
      <c r="D122" s="957"/>
      <c r="E122" s="957"/>
      <c r="F122" s="957"/>
      <c r="G122" s="634"/>
    </row>
    <row r="123" spans="1:7" ht="16.5" hidden="1" thickBot="1" x14ac:dyDescent="0.3">
      <c r="A123" s="634"/>
      <c r="B123" s="958" t="s">
        <v>176</v>
      </c>
      <c r="C123" s="960"/>
      <c r="D123" s="957"/>
      <c r="E123" s="957"/>
      <c r="F123" s="957"/>
      <c r="G123" s="634"/>
    </row>
    <row r="124" spans="1:7" ht="16.5" hidden="1" thickBot="1" x14ac:dyDescent="0.3">
      <c r="A124" s="634"/>
      <c r="B124" s="955" t="s">
        <v>27</v>
      </c>
      <c r="C124" s="960"/>
      <c r="D124" s="957"/>
      <c r="E124" s="957"/>
      <c r="F124" s="957"/>
      <c r="G124" s="634"/>
    </row>
    <row r="125" spans="1:7" ht="16.5" hidden="1" thickBot="1" x14ac:dyDescent="0.3">
      <c r="A125" s="634"/>
      <c r="B125" s="958" t="s">
        <v>175</v>
      </c>
      <c r="C125" s="960"/>
      <c r="D125" s="957"/>
      <c r="E125" s="957"/>
      <c r="F125" s="957"/>
      <c r="G125" s="634"/>
    </row>
    <row r="126" spans="1:7" ht="16.5" hidden="1" thickBot="1" x14ac:dyDescent="0.3">
      <c r="A126" s="634"/>
      <c r="B126" s="958" t="s">
        <v>176</v>
      </c>
      <c r="C126" s="960"/>
      <c r="D126" s="957"/>
      <c r="E126" s="957"/>
      <c r="F126" s="957"/>
      <c r="G126" s="634"/>
    </row>
    <row r="127" spans="1:7" ht="16.5" hidden="1" thickBot="1" x14ac:dyDescent="0.3">
      <c r="A127" s="634"/>
      <c r="B127" s="955" t="s">
        <v>28</v>
      </c>
      <c r="C127" s="960">
        <v>0</v>
      </c>
      <c r="D127" s="957">
        <v>0</v>
      </c>
      <c r="E127" s="957">
        <v>0</v>
      </c>
      <c r="F127" s="957">
        <v>0</v>
      </c>
      <c r="G127" s="634"/>
    </row>
    <row r="128" spans="1:7" ht="16.5" hidden="1" thickBot="1" x14ac:dyDescent="0.3">
      <c r="A128" s="634"/>
      <c r="B128" s="958" t="s">
        <v>175</v>
      </c>
      <c r="C128" s="960"/>
      <c r="D128" s="957"/>
      <c r="E128" s="957"/>
      <c r="F128" s="957"/>
      <c r="G128" s="634"/>
    </row>
    <row r="129" spans="1:12" ht="16.5" hidden="1" thickBot="1" x14ac:dyDescent="0.3">
      <c r="A129" s="634"/>
      <c r="B129" s="958" t="s">
        <v>176</v>
      </c>
      <c r="C129" s="960"/>
      <c r="D129" s="957"/>
      <c r="E129" s="957"/>
      <c r="F129" s="957"/>
      <c r="G129" s="634"/>
    </row>
    <row r="130" spans="1:12" ht="32.25" hidden="1" thickBot="1" x14ac:dyDescent="0.3">
      <c r="A130" s="634"/>
      <c r="B130" s="955" t="s">
        <v>29</v>
      </c>
      <c r="C130" s="960"/>
      <c r="D130" s="957"/>
      <c r="E130" s="957"/>
      <c r="F130" s="957"/>
      <c r="G130" s="634"/>
    </row>
    <row r="131" spans="1:12" ht="16.5" hidden="1" thickBot="1" x14ac:dyDescent="0.3">
      <c r="A131" s="634"/>
      <c r="B131" s="958" t="s">
        <v>175</v>
      </c>
      <c r="C131" s="960"/>
      <c r="D131" s="957"/>
      <c r="E131" s="957"/>
      <c r="F131" s="957"/>
      <c r="G131" s="634"/>
    </row>
    <row r="132" spans="1:12" ht="16.5" hidden="1" thickBot="1" x14ac:dyDescent="0.3">
      <c r="A132" s="634"/>
      <c r="B132" s="958" t="s">
        <v>176</v>
      </c>
      <c r="C132" s="960"/>
      <c r="D132" s="957"/>
      <c r="E132" s="957"/>
      <c r="F132" s="957"/>
      <c r="G132" s="634"/>
    </row>
    <row r="133" spans="1:12" ht="16.5" hidden="1" thickBot="1" x14ac:dyDescent="0.3">
      <c r="A133" s="634"/>
      <c r="B133" s="973" t="s">
        <v>51</v>
      </c>
      <c r="C133" s="960">
        <f>C130+C127+C124+C121+C118+C115+C112</f>
        <v>0</v>
      </c>
      <c r="D133" s="960">
        <f>D130+D127+D124+D121+D118+D115+D112</f>
        <v>0</v>
      </c>
      <c r="E133" s="960">
        <f>E130+E127+E124+E121+E118+E115+E112</f>
        <v>0</v>
      </c>
      <c r="F133" s="960">
        <f>F130+F127+F124+F121+F118+F115+F112</f>
        <v>0</v>
      </c>
      <c r="G133" s="634"/>
    </row>
    <row r="134" spans="1:12" ht="16.5" hidden="1" thickBot="1" x14ac:dyDescent="0.3">
      <c r="A134" s="634"/>
      <c r="B134" s="969" t="s">
        <v>31</v>
      </c>
      <c r="C134" s="970">
        <f>IF(C133-C104=0,0,"Error")</f>
        <v>0</v>
      </c>
      <c r="D134" s="970">
        <f>IF(D133-D104=0,0,"Error")</f>
        <v>0</v>
      </c>
      <c r="E134" s="970">
        <f>IF(E133-E104=0,0,"Error")</f>
        <v>0</v>
      </c>
      <c r="F134" s="970">
        <f>IF(F133-F104=0,0,"Error")</f>
        <v>0</v>
      </c>
      <c r="G134" s="634"/>
    </row>
    <row r="135" spans="1:12" ht="16.5" thickBot="1" x14ac:dyDescent="0.3">
      <c r="A135" s="634"/>
      <c r="B135" s="1949" t="s">
        <v>38</v>
      </c>
      <c r="C135" s="1950"/>
      <c r="D135" s="1950"/>
      <c r="E135" s="1950"/>
      <c r="F135" s="1951"/>
      <c r="G135" s="634"/>
    </row>
    <row r="136" spans="1:12" ht="16.5" thickBot="1" x14ac:dyDescent="0.3">
      <c r="A136" s="634"/>
      <c r="B136" s="1949" t="s">
        <v>39</v>
      </c>
      <c r="C136" s="1950"/>
      <c r="D136" s="1950"/>
      <c r="E136" s="1950"/>
      <c r="F136" s="1951"/>
      <c r="G136" s="634"/>
    </row>
    <row r="137" spans="1:12" ht="16.5" thickBot="1" x14ac:dyDescent="0.3">
      <c r="A137" s="634"/>
      <c r="B137" s="948" t="s">
        <v>52</v>
      </c>
      <c r="C137" s="1958" t="s">
        <v>284</v>
      </c>
      <c r="D137" s="1959"/>
      <c r="E137" s="1960"/>
      <c r="F137" s="1961"/>
      <c r="G137" s="634"/>
    </row>
    <row r="138" spans="1:12" ht="32.25" thickBot="1" x14ac:dyDescent="0.3">
      <c r="A138" s="634"/>
      <c r="B138" s="948" t="s">
        <v>76</v>
      </c>
      <c r="C138" s="948" t="s">
        <v>284</v>
      </c>
      <c r="D138" s="975" t="s">
        <v>180</v>
      </c>
      <c r="E138" s="1956" t="s">
        <v>589</v>
      </c>
      <c r="F138" s="1957"/>
      <c r="G138" s="634"/>
      <c r="H138" s="1945"/>
      <c r="I138" s="1830"/>
      <c r="J138" s="1830"/>
      <c r="K138" s="1830"/>
      <c r="L138" s="1831"/>
    </row>
    <row r="139" spans="1:12" ht="16.5" thickBot="1" x14ac:dyDescent="0.3">
      <c r="A139" s="634"/>
      <c r="B139" s="976"/>
      <c r="C139" s="1937"/>
      <c r="D139" s="1948"/>
      <c r="E139" s="1938"/>
      <c r="F139" s="1939"/>
      <c r="G139" s="634"/>
      <c r="H139" s="1946"/>
      <c r="I139" s="1832"/>
      <c r="J139" s="1832"/>
      <c r="K139" s="1832"/>
      <c r="L139" s="1833"/>
    </row>
    <row r="140" spans="1:12" ht="16.5" thickBot="1" x14ac:dyDescent="0.3">
      <c r="A140" s="634"/>
      <c r="B140" s="942" t="s">
        <v>14</v>
      </c>
      <c r="C140" s="1907" t="s">
        <v>284</v>
      </c>
      <c r="D140" s="1908"/>
      <c r="E140" s="1908"/>
      <c r="F140" s="1940"/>
      <c r="G140" s="634"/>
      <c r="H140" s="1947"/>
      <c r="I140" s="1834"/>
      <c r="J140" s="1834"/>
      <c r="K140" s="1834"/>
      <c r="L140" s="1835"/>
    </row>
    <row r="141" spans="1:12" ht="16.5" thickBot="1" x14ac:dyDescent="0.3">
      <c r="A141" s="634"/>
      <c r="B141" s="942" t="s">
        <v>15</v>
      </c>
      <c r="C141" s="1852" t="s">
        <v>285</v>
      </c>
      <c r="D141" s="1853"/>
      <c r="E141" s="1853"/>
      <c r="F141" s="1941"/>
      <c r="G141" s="634"/>
    </row>
    <row r="142" spans="1:12" ht="15.75" x14ac:dyDescent="0.25">
      <c r="A142" s="634"/>
      <c r="B142" s="1919"/>
      <c r="C142" s="949">
        <v>2020</v>
      </c>
      <c r="D142" s="949">
        <v>2021</v>
      </c>
      <c r="E142" s="949">
        <v>2022</v>
      </c>
      <c r="F142" s="949">
        <v>2023</v>
      </c>
      <c r="G142" s="634"/>
    </row>
    <row r="143" spans="1:12" ht="16.5" thickBot="1" x14ac:dyDescent="0.3">
      <c r="A143" s="634"/>
      <c r="B143" s="1920"/>
      <c r="C143" s="950" t="s">
        <v>7</v>
      </c>
      <c r="D143" s="950" t="s">
        <v>8</v>
      </c>
      <c r="E143" s="950" t="s">
        <v>8</v>
      </c>
      <c r="F143" s="950" t="s">
        <v>8</v>
      </c>
      <c r="G143" s="634"/>
    </row>
    <row r="144" spans="1:12" ht="16.5" thickBot="1" x14ac:dyDescent="0.3">
      <c r="A144" s="634"/>
      <c r="B144" s="942" t="s">
        <v>16</v>
      </c>
      <c r="C144" s="951">
        <v>0</v>
      </c>
      <c r="D144" s="951">
        <v>0</v>
      </c>
      <c r="E144" s="951">
        <v>0</v>
      </c>
      <c r="F144" s="951">
        <v>0</v>
      </c>
      <c r="G144" s="634"/>
    </row>
    <row r="145" spans="1:12" ht="16.5" thickBot="1" x14ac:dyDescent="0.3">
      <c r="A145" s="634"/>
      <c r="B145" s="942" t="s">
        <v>17</v>
      </c>
      <c r="C145" s="951">
        <f>C163</f>
        <v>4000</v>
      </c>
      <c r="D145" s="951">
        <f>D163</f>
        <v>1000</v>
      </c>
      <c r="E145" s="951">
        <f>E163</f>
        <v>1000</v>
      </c>
      <c r="F145" s="951">
        <f>F163</f>
        <v>1000</v>
      </c>
      <c r="G145" s="634"/>
    </row>
    <row r="146" spans="1:12" ht="16.5" thickBot="1" x14ac:dyDescent="0.3">
      <c r="A146" s="634"/>
      <c r="B146" s="942" t="s">
        <v>18</v>
      </c>
      <c r="C146" s="951" t="e">
        <f>C145/C144</f>
        <v>#DIV/0!</v>
      </c>
      <c r="D146" s="951" t="e">
        <f>D145/D144</f>
        <v>#DIV/0!</v>
      </c>
      <c r="E146" s="951" t="e">
        <f>E145/E144</f>
        <v>#DIV/0!</v>
      </c>
      <c r="F146" s="951" t="e">
        <f>F145/F144</f>
        <v>#DIV/0!</v>
      </c>
      <c r="G146" s="634"/>
    </row>
    <row r="147" spans="1:12" ht="16.5" thickBot="1" x14ac:dyDescent="0.3">
      <c r="A147" s="634"/>
      <c r="B147" s="942" t="s">
        <v>19</v>
      </c>
      <c r="C147" s="953" t="s">
        <v>20</v>
      </c>
      <c r="D147" s="954" t="e">
        <f>D144/C144-1</f>
        <v>#DIV/0!</v>
      </c>
      <c r="E147" s="954" t="e">
        <f t="shared" ref="E147:F149" si="3">E144/D144-1</f>
        <v>#DIV/0!</v>
      </c>
      <c r="F147" s="954" t="e">
        <f t="shared" si="3"/>
        <v>#DIV/0!</v>
      </c>
      <c r="G147" s="634"/>
      <c r="H147" s="379"/>
      <c r="I147" s="379"/>
      <c r="J147" s="379"/>
      <c r="K147" s="379"/>
      <c r="L147" s="379"/>
    </row>
    <row r="148" spans="1:12" ht="16.5" thickBot="1" x14ac:dyDescent="0.3">
      <c r="A148" s="634"/>
      <c r="B148" s="942" t="s">
        <v>21</v>
      </c>
      <c r="C148" s="953" t="s">
        <v>20</v>
      </c>
      <c r="D148" s="954">
        <f>D145/C145-1</f>
        <v>-0.75</v>
      </c>
      <c r="E148" s="954">
        <f t="shared" si="3"/>
        <v>0</v>
      </c>
      <c r="F148" s="954">
        <f t="shared" si="3"/>
        <v>0</v>
      </c>
      <c r="G148" s="634"/>
    </row>
    <row r="149" spans="1:12" ht="16.5" thickBot="1" x14ac:dyDescent="0.3">
      <c r="A149" s="634"/>
      <c r="B149" s="942" t="s">
        <v>22</v>
      </c>
      <c r="C149" s="953" t="s">
        <v>20</v>
      </c>
      <c r="D149" s="954" t="e">
        <f>D146/C146-1</f>
        <v>#DIV/0!</v>
      </c>
      <c r="E149" s="954" t="e">
        <f t="shared" si="3"/>
        <v>#DIV/0!</v>
      </c>
      <c r="F149" s="954" t="e">
        <f t="shared" si="3"/>
        <v>#DIV/0!</v>
      </c>
      <c r="G149" s="634"/>
    </row>
    <row r="150" spans="1:12" ht="16.5" thickBot="1" x14ac:dyDescent="0.3">
      <c r="A150" s="634"/>
      <c r="B150" s="1942" t="s">
        <v>1335</v>
      </c>
      <c r="C150" s="1943"/>
      <c r="D150" s="1943"/>
      <c r="E150" s="1943"/>
      <c r="F150" s="1944"/>
      <c r="G150" s="634"/>
    </row>
    <row r="151" spans="1:12" ht="15.75" x14ac:dyDescent="0.25">
      <c r="A151" s="634"/>
      <c r="B151" s="1919"/>
      <c r="C151" s="949">
        <v>2020</v>
      </c>
      <c r="D151" s="949">
        <v>2021</v>
      </c>
      <c r="E151" s="949">
        <v>2022</v>
      </c>
      <c r="F151" s="949">
        <v>2023</v>
      </c>
      <c r="G151" s="634"/>
    </row>
    <row r="152" spans="1:12" ht="16.5" thickBot="1" x14ac:dyDescent="0.3">
      <c r="A152" s="634"/>
      <c r="B152" s="1920"/>
      <c r="C152" s="950" t="s">
        <v>7</v>
      </c>
      <c r="D152" s="950" t="s">
        <v>8</v>
      </c>
      <c r="E152" s="950" t="s">
        <v>8</v>
      </c>
      <c r="F152" s="950" t="s">
        <v>8</v>
      </c>
      <c r="G152" s="634"/>
    </row>
    <row r="153" spans="1:12" ht="16.5" thickBot="1" x14ac:dyDescent="0.3">
      <c r="A153" s="634"/>
      <c r="B153" s="955" t="s">
        <v>41</v>
      </c>
      <c r="C153" s="957">
        <f>C154+C155+C156+C157</f>
        <v>0</v>
      </c>
      <c r="D153" s="957">
        <f>D154+D155+D156+D157</f>
        <v>0</v>
      </c>
      <c r="E153" s="957">
        <f>E154+E155+E156+E157</f>
        <v>0</v>
      </c>
      <c r="F153" s="957">
        <f>F154+F155+F156+F157</f>
        <v>0</v>
      </c>
      <c r="G153" s="634"/>
    </row>
    <row r="154" spans="1:12" ht="16.5" thickBot="1" x14ac:dyDescent="0.3">
      <c r="A154" s="634"/>
      <c r="B154" s="958" t="s">
        <v>175</v>
      </c>
      <c r="C154" s="957"/>
      <c r="D154" s="957"/>
      <c r="E154" s="957"/>
      <c r="F154" s="957"/>
      <c r="G154" s="634"/>
    </row>
    <row r="155" spans="1:12" ht="16.5" thickBot="1" x14ac:dyDescent="0.3">
      <c r="A155" s="634"/>
      <c r="B155" s="958" t="s">
        <v>185</v>
      </c>
      <c r="C155" s="957"/>
      <c r="D155" s="957"/>
      <c r="E155" s="957"/>
      <c r="F155" s="957"/>
      <c r="G155" s="634"/>
    </row>
    <row r="156" spans="1:12" ht="16.5" thickBot="1" x14ac:dyDescent="0.3">
      <c r="A156" s="634"/>
      <c r="B156" s="958" t="s">
        <v>186</v>
      </c>
      <c r="C156" s="957"/>
      <c r="D156" s="957"/>
      <c r="E156" s="957"/>
      <c r="F156" s="957"/>
      <c r="G156" s="634"/>
    </row>
    <row r="157" spans="1:12" ht="16.5" thickBot="1" x14ac:dyDescent="0.3">
      <c r="A157" s="634"/>
      <c r="B157" s="958" t="s">
        <v>187</v>
      </c>
      <c r="C157" s="957"/>
      <c r="D157" s="957"/>
      <c r="E157" s="957"/>
      <c r="F157" s="957"/>
      <c r="G157" s="634"/>
    </row>
    <row r="158" spans="1:12" s="964" customFormat="1" ht="16.5" thickBot="1" x14ac:dyDescent="0.3">
      <c r="A158" s="962"/>
      <c r="B158" s="963" t="s">
        <v>42</v>
      </c>
      <c r="C158" s="961">
        <f>C159+C160+C161+C162</f>
        <v>4000</v>
      </c>
      <c r="D158" s="961">
        <f>D159+D160+D161+D162</f>
        <v>1000</v>
      </c>
      <c r="E158" s="961">
        <f>E159+E160+E161+E162</f>
        <v>1000</v>
      </c>
      <c r="F158" s="961">
        <f>F159+F160+F161+F162</f>
        <v>1000</v>
      </c>
      <c r="G158" s="962"/>
    </row>
    <row r="159" spans="1:12" s="964" customFormat="1" ht="16.5" thickBot="1" x14ac:dyDescent="0.3">
      <c r="A159" s="962"/>
      <c r="B159" s="977" t="s">
        <v>175</v>
      </c>
      <c r="C159" s="961">
        <v>4000</v>
      </c>
      <c r="D159" s="956">
        <v>1000</v>
      </c>
      <c r="E159" s="956">
        <v>1000</v>
      </c>
      <c r="F159" s="956">
        <v>1000</v>
      </c>
      <c r="G159" s="962"/>
    </row>
    <row r="160" spans="1:12" ht="16.5" thickBot="1" x14ac:dyDescent="0.3">
      <c r="A160" s="634"/>
      <c r="B160" s="958" t="s">
        <v>185</v>
      </c>
      <c r="C160" s="960"/>
      <c r="D160" s="956"/>
      <c r="E160" s="956"/>
      <c r="F160" s="956"/>
      <c r="G160" s="634"/>
    </row>
    <row r="161" spans="1:12" ht="16.5" thickBot="1" x14ac:dyDescent="0.3">
      <c r="A161" s="634"/>
      <c r="B161" s="958" t="s">
        <v>186</v>
      </c>
      <c r="C161" s="960"/>
      <c r="D161" s="957"/>
      <c r="E161" s="957"/>
      <c r="F161" s="957"/>
      <c r="G161" s="634"/>
    </row>
    <row r="162" spans="1:12" ht="16.5" thickBot="1" x14ac:dyDescent="0.3">
      <c r="A162" s="634"/>
      <c r="B162" s="958" t="s">
        <v>187</v>
      </c>
      <c r="C162" s="960"/>
      <c r="D162" s="957"/>
      <c r="E162" s="957"/>
      <c r="F162" s="957"/>
      <c r="G162" s="634"/>
    </row>
    <row r="163" spans="1:12" ht="16.5" thickBot="1" x14ac:dyDescent="0.3">
      <c r="A163" s="634"/>
      <c r="B163" s="978" t="s">
        <v>30</v>
      </c>
      <c r="C163" s="960">
        <f>C153+C158</f>
        <v>4000</v>
      </c>
      <c r="D163" s="960">
        <f>D153+D158</f>
        <v>1000</v>
      </c>
      <c r="E163" s="960">
        <f>E153+E158</f>
        <v>1000</v>
      </c>
      <c r="F163" s="960">
        <f>F153+F158</f>
        <v>1000</v>
      </c>
      <c r="G163" s="634"/>
    </row>
    <row r="164" spans="1:12" ht="32.25" hidden="1" thickBot="1" x14ac:dyDescent="0.3">
      <c r="A164" s="634"/>
      <c r="B164" s="948" t="s">
        <v>32</v>
      </c>
      <c r="C164" s="948" t="s">
        <v>590</v>
      </c>
      <c r="D164" s="975" t="s">
        <v>180</v>
      </c>
      <c r="E164" s="1956" t="s">
        <v>591</v>
      </c>
      <c r="F164" s="1957"/>
      <c r="G164" s="634"/>
    </row>
    <row r="165" spans="1:12" ht="16.5" hidden="1" thickBot="1" x14ac:dyDescent="0.3">
      <c r="A165" s="634"/>
      <c r="B165" s="942" t="s">
        <v>14</v>
      </c>
      <c r="C165" s="1907" t="s">
        <v>590</v>
      </c>
      <c r="D165" s="1908"/>
      <c r="E165" s="1908"/>
      <c r="F165" s="1940"/>
      <c r="G165" s="634"/>
    </row>
    <row r="166" spans="1:12" ht="16.5" hidden="1" thickBot="1" x14ac:dyDescent="0.3">
      <c r="A166" s="634"/>
      <c r="B166" s="942" t="s">
        <v>15</v>
      </c>
      <c r="C166" s="1852" t="s">
        <v>207</v>
      </c>
      <c r="D166" s="1853"/>
      <c r="E166" s="1853"/>
      <c r="F166" s="1941"/>
      <c r="G166" s="634"/>
    </row>
    <row r="167" spans="1:12" ht="15.75" hidden="1" x14ac:dyDescent="0.25">
      <c r="A167" s="634"/>
      <c r="B167" s="1919"/>
      <c r="C167" s="949">
        <v>2020</v>
      </c>
      <c r="D167" s="949">
        <v>2021</v>
      </c>
      <c r="E167" s="949">
        <v>2022</v>
      </c>
      <c r="F167" s="949">
        <v>2023</v>
      </c>
      <c r="G167" s="634"/>
    </row>
    <row r="168" spans="1:12" ht="16.5" hidden="1" thickBot="1" x14ac:dyDescent="0.3">
      <c r="A168" s="634"/>
      <c r="B168" s="1920"/>
      <c r="C168" s="950" t="s">
        <v>7</v>
      </c>
      <c r="D168" s="950" t="s">
        <v>8</v>
      </c>
      <c r="E168" s="950" t="s">
        <v>8</v>
      </c>
      <c r="F168" s="950" t="s">
        <v>8</v>
      </c>
      <c r="G168" s="634"/>
    </row>
    <row r="169" spans="1:12" ht="16.5" hidden="1" thickBot="1" x14ac:dyDescent="0.3">
      <c r="A169" s="634"/>
      <c r="B169" s="942" t="s">
        <v>16</v>
      </c>
      <c r="C169" s="942"/>
      <c r="D169" s="953"/>
      <c r="E169" s="953"/>
      <c r="F169" s="953"/>
      <c r="G169" s="634"/>
    </row>
    <row r="170" spans="1:12" ht="16.5" hidden="1" thickBot="1" x14ac:dyDescent="0.3">
      <c r="A170" s="634"/>
      <c r="B170" s="942" t="s">
        <v>17</v>
      </c>
      <c r="C170" s="951"/>
      <c r="D170" s="951">
        <f>D188</f>
        <v>0</v>
      </c>
      <c r="E170" s="951">
        <f>E188</f>
        <v>0</v>
      </c>
      <c r="F170" s="951">
        <f>F188</f>
        <v>0</v>
      </c>
      <c r="G170" s="634"/>
    </row>
    <row r="171" spans="1:12" ht="16.5" hidden="1" thickBot="1" x14ac:dyDescent="0.3">
      <c r="A171" s="634"/>
      <c r="B171" s="942" t="s">
        <v>18</v>
      </c>
      <c r="C171" s="951" t="e">
        <f>C170/C169</f>
        <v>#DIV/0!</v>
      </c>
      <c r="D171" s="951" t="e">
        <f>D170/D169</f>
        <v>#DIV/0!</v>
      </c>
      <c r="E171" s="951" t="e">
        <f>E170/E169</f>
        <v>#DIV/0!</v>
      </c>
      <c r="F171" s="951" t="e">
        <f>F170/F169</f>
        <v>#DIV/0!</v>
      </c>
      <c r="G171" s="634"/>
    </row>
    <row r="172" spans="1:12" ht="16.5" hidden="1" thickBot="1" x14ac:dyDescent="0.3">
      <c r="A172" s="634"/>
      <c r="B172" s="942" t="s">
        <v>19</v>
      </c>
      <c r="C172" s="953" t="s">
        <v>20</v>
      </c>
      <c r="D172" s="954" t="e">
        <f>D169/C169-1</f>
        <v>#DIV/0!</v>
      </c>
      <c r="E172" s="954" t="e">
        <f t="shared" ref="E172:F174" si="4">E169/D169-1</f>
        <v>#DIV/0!</v>
      </c>
      <c r="F172" s="954" t="e">
        <f t="shared" si="4"/>
        <v>#DIV/0!</v>
      </c>
      <c r="G172" s="634"/>
      <c r="H172" s="379"/>
      <c r="I172" s="379"/>
      <c r="J172" s="379"/>
      <c r="K172" s="379"/>
      <c r="L172" s="379"/>
    </row>
    <row r="173" spans="1:12" ht="16.5" hidden="1" thickBot="1" x14ac:dyDescent="0.3">
      <c r="A173" s="634"/>
      <c r="B173" s="942" t="s">
        <v>21</v>
      </c>
      <c r="C173" s="953" t="s">
        <v>20</v>
      </c>
      <c r="D173" s="954" t="e">
        <f>D170/C170-1</f>
        <v>#DIV/0!</v>
      </c>
      <c r="E173" s="954" t="e">
        <f t="shared" si="4"/>
        <v>#DIV/0!</v>
      </c>
      <c r="F173" s="954" t="e">
        <f t="shared" si="4"/>
        <v>#DIV/0!</v>
      </c>
      <c r="G173" s="634"/>
    </row>
    <row r="174" spans="1:12" ht="16.5" hidden="1" thickBot="1" x14ac:dyDescent="0.3">
      <c r="A174" s="634"/>
      <c r="B174" s="942" t="s">
        <v>22</v>
      </c>
      <c r="C174" s="953" t="s">
        <v>20</v>
      </c>
      <c r="D174" s="954" t="e">
        <f>D171/C171-1</f>
        <v>#DIV/0!</v>
      </c>
      <c r="E174" s="954" t="e">
        <f t="shared" si="4"/>
        <v>#DIV/0!</v>
      </c>
      <c r="F174" s="954" t="e">
        <f t="shared" si="4"/>
        <v>#DIV/0!</v>
      </c>
      <c r="G174" s="634"/>
    </row>
    <row r="175" spans="1:12" ht="16.5" hidden="1" thickBot="1" x14ac:dyDescent="0.3">
      <c r="A175" s="634"/>
      <c r="B175" s="1942" t="s">
        <v>1336</v>
      </c>
      <c r="C175" s="1943"/>
      <c r="D175" s="1943"/>
      <c r="E175" s="1943"/>
      <c r="F175" s="1944"/>
      <c r="G175" s="634"/>
    </row>
    <row r="176" spans="1:12" ht="15.75" hidden="1" x14ac:dyDescent="0.25">
      <c r="A176" s="634"/>
      <c r="B176" s="1919"/>
      <c r="C176" s="949">
        <v>2020</v>
      </c>
      <c r="D176" s="949">
        <v>2021</v>
      </c>
      <c r="E176" s="949">
        <v>2022</v>
      </c>
      <c r="F176" s="949">
        <v>2023</v>
      </c>
      <c r="G176" s="634"/>
    </row>
    <row r="177" spans="1:7" ht="16.5" hidden="1" thickBot="1" x14ac:dyDescent="0.3">
      <c r="A177" s="634"/>
      <c r="B177" s="1920"/>
      <c r="C177" s="950" t="s">
        <v>7</v>
      </c>
      <c r="D177" s="950" t="s">
        <v>8</v>
      </c>
      <c r="E177" s="950" t="s">
        <v>8</v>
      </c>
      <c r="F177" s="950" t="s">
        <v>8</v>
      </c>
      <c r="G177" s="634"/>
    </row>
    <row r="178" spans="1:7" ht="16.5" hidden="1" thickBot="1" x14ac:dyDescent="0.3">
      <c r="A178" s="634"/>
      <c r="B178" s="955" t="s">
        <v>41</v>
      </c>
      <c r="C178" s="957">
        <f>C179+C180+C181+C182</f>
        <v>0</v>
      </c>
      <c r="D178" s="957">
        <f>D179+D180+D181+D182</f>
        <v>0</v>
      </c>
      <c r="E178" s="957">
        <f>E179+E180+E181+E182</f>
        <v>0</v>
      </c>
      <c r="F178" s="957">
        <f>F179+F180+F181+F182</f>
        <v>0</v>
      </c>
      <c r="G178" s="634"/>
    </row>
    <row r="179" spans="1:7" ht="16.5" hidden="1" thickBot="1" x14ac:dyDescent="0.3">
      <c r="A179" s="634"/>
      <c r="B179" s="958" t="s">
        <v>175</v>
      </c>
      <c r="C179" s="957"/>
      <c r="D179" s="957"/>
      <c r="E179" s="957"/>
      <c r="F179" s="957"/>
      <c r="G179" s="634"/>
    </row>
    <row r="180" spans="1:7" ht="16.5" hidden="1" thickBot="1" x14ac:dyDescent="0.3">
      <c r="A180" s="634"/>
      <c r="B180" s="958" t="s">
        <v>185</v>
      </c>
      <c r="C180" s="957"/>
      <c r="D180" s="957"/>
      <c r="E180" s="957"/>
      <c r="F180" s="957"/>
      <c r="G180" s="634"/>
    </row>
    <row r="181" spans="1:7" ht="16.5" hidden="1" thickBot="1" x14ac:dyDescent="0.3">
      <c r="A181" s="634"/>
      <c r="B181" s="958" t="s">
        <v>186</v>
      </c>
      <c r="C181" s="957"/>
      <c r="D181" s="957"/>
      <c r="E181" s="957"/>
      <c r="F181" s="957"/>
      <c r="G181" s="634"/>
    </row>
    <row r="182" spans="1:7" ht="16.5" hidden="1" thickBot="1" x14ac:dyDescent="0.3">
      <c r="A182" s="634"/>
      <c r="B182" s="958" t="s">
        <v>187</v>
      </c>
      <c r="C182" s="957"/>
      <c r="D182" s="957"/>
      <c r="E182" s="957"/>
      <c r="F182" s="957"/>
      <c r="G182" s="634"/>
    </row>
    <row r="183" spans="1:7" ht="16.5" hidden="1" thickBot="1" x14ac:dyDescent="0.3">
      <c r="A183" s="634"/>
      <c r="B183" s="955" t="s">
        <v>42</v>
      </c>
      <c r="C183" s="960">
        <f>C184+C185+C186+C187</f>
        <v>0</v>
      </c>
      <c r="D183" s="960">
        <f>D184+D185+D186+D187</f>
        <v>0</v>
      </c>
      <c r="E183" s="960">
        <f>E184+E185+E186+E187</f>
        <v>0</v>
      </c>
      <c r="F183" s="960">
        <f>F184+F185+F186+F187</f>
        <v>0</v>
      </c>
      <c r="G183" s="634"/>
    </row>
    <row r="184" spans="1:7" ht="16.5" hidden="1" thickBot="1" x14ac:dyDescent="0.3">
      <c r="A184" s="634"/>
      <c r="B184" s="958" t="s">
        <v>175</v>
      </c>
      <c r="C184" s="960"/>
      <c r="D184" s="979"/>
      <c r="E184" s="957"/>
      <c r="F184" s="957"/>
      <c r="G184" s="634"/>
    </row>
    <row r="185" spans="1:7" ht="16.5" hidden="1" thickBot="1" x14ac:dyDescent="0.3">
      <c r="A185" s="634"/>
      <c r="B185" s="958" t="s">
        <v>185</v>
      </c>
      <c r="C185" s="960"/>
      <c r="D185" s="957"/>
      <c r="E185" s="957"/>
      <c r="F185" s="957"/>
      <c r="G185" s="634"/>
    </row>
    <row r="186" spans="1:7" ht="16.5" hidden="1" thickBot="1" x14ac:dyDescent="0.3">
      <c r="A186" s="634"/>
      <c r="B186" s="958" t="s">
        <v>186</v>
      </c>
      <c r="C186" s="960"/>
      <c r="D186" s="957"/>
      <c r="E186" s="957"/>
      <c r="F186" s="957"/>
      <c r="G186" s="634"/>
    </row>
    <row r="187" spans="1:7" ht="16.5" hidden="1" thickBot="1" x14ac:dyDescent="0.3">
      <c r="A187" s="634"/>
      <c r="B187" s="958" t="s">
        <v>187</v>
      </c>
      <c r="C187" s="960"/>
      <c r="D187" s="957"/>
      <c r="E187" s="957"/>
      <c r="F187" s="957"/>
      <c r="G187" s="634"/>
    </row>
    <row r="188" spans="1:7" ht="16.5" hidden="1" thickBot="1" x14ac:dyDescent="0.3">
      <c r="A188" s="634"/>
      <c r="B188" s="978" t="s">
        <v>189</v>
      </c>
      <c r="C188" s="960">
        <f>C178+C183</f>
        <v>0</v>
      </c>
      <c r="D188" s="960">
        <f>D178+D183</f>
        <v>0</v>
      </c>
      <c r="E188" s="960">
        <f>E178+E183</f>
        <v>0</v>
      </c>
      <c r="F188" s="960">
        <f>F178+F183</f>
        <v>0</v>
      </c>
      <c r="G188" s="634"/>
    </row>
    <row r="189" spans="1:7" ht="32.25" hidden="1" thickBot="1" x14ac:dyDescent="0.3">
      <c r="A189" s="634"/>
      <c r="B189" s="948" t="s">
        <v>69</v>
      </c>
      <c r="C189" s="980"/>
      <c r="D189" s="981" t="s">
        <v>180</v>
      </c>
      <c r="E189" s="982"/>
      <c r="F189" s="983"/>
      <c r="G189" s="634"/>
    </row>
    <row r="190" spans="1:7" ht="16.5" hidden="1" thickBot="1" x14ac:dyDescent="0.3">
      <c r="A190" s="634"/>
      <c r="B190" s="942" t="s">
        <v>14</v>
      </c>
      <c r="C190" s="1907"/>
      <c r="D190" s="1908"/>
      <c r="E190" s="1908"/>
      <c r="F190" s="1940"/>
      <c r="G190" s="634"/>
    </row>
    <row r="191" spans="1:7" ht="16.5" hidden="1" thickBot="1" x14ac:dyDescent="0.3">
      <c r="A191" s="634"/>
      <c r="B191" s="942" t="s">
        <v>15</v>
      </c>
      <c r="C191" s="1852"/>
      <c r="D191" s="1853"/>
      <c r="E191" s="1853"/>
      <c r="F191" s="1941"/>
      <c r="G191" s="634"/>
    </row>
    <row r="192" spans="1:7" ht="15.75" hidden="1" x14ac:dyDescent="0.25">
      <c r="A192" s="634"/>
      <c r="B192" s="1919"/>
      <c r="C192" s="949">
        <v>2020</v>
      </c>
      <c r="D192" s="949">
        <v>2021</v>
      </c>
      <c r="E192" s="949">
        <v>2022</v>
      </c>
      <c r="F192" s="949">
        <v>2023</v>
      </c>
      <c r="G192" s="634"/>
    </row>
    <row r="193" spans="1:12" ht="16.5" hidden="1" thickBot="1" x14ac:dyDescent="0.3">
      <c r="A193" s="634"/>
      <c r="B193" s="1920"/>
      <c r="C193" s="950" t="s">
        <v>7</v>
      </c>
      <c r="D193" s="950" t="s">
        <v>8</v>
      </c>
      <c r="E193" s="950" t="s">
        <v>8</v>
      </c>
      <c r="F193" s="950" t="s">
        <v>8</v>
      </c>
      <c r="G193" s="634"/>
    </row>
    <row r="194" spans="1:12" ht="16.5" hidden="1" thickBot="1" x14ac:dyDescent="0.3">
      <c r="A194" s="634"/>
      <c r="B194" s="942" t="s">
        <v>16</v>
      </c>
      <c r="C194" s="942"/>
      <c r="D194" s="942"/>
      <c r="E194" s="942"/>
      <c r="F194" s="942"/>
      <c r="G194" s="634"/>
    </row>
    <row r="195" spans="1:12" ht="16.5" hidden="1" thickBot="1" x14ac:dyDescent="0.3">
      <c r="A195" s="634"/>
      <c r="B195" s="942" t="s">
        <v>17</v>
      </c>
      <c r="C195" s="951">
        <f>C213</f>
        <v>0</v>
      </c>
      <c r="D195" s="951">
        <f>D213</f>
        <v>0</v>
      </c>
      <c r="E195" s="951">
        <f>E213</f>
        <v>0</v>
      </c>
      <c r="F195" s="951">
        <f>F213</f>
        <v>0</v>
      </c>
      <c r="G195" s="634"/>
    </row>
    <row r="196" spans="1:12" ht="16.5" hidden="1" thickBot="1" x14ac:dyDescent="0.3">
      <c r="A196" s="634"/>
      <c r="B196" s="942" t="s">
        <v>18</v>
      </c>
      <c r="C196" s="951" t="e">
        <f>C195/C194</f>
        <v>#DIV/0!</v>
      </c>
      <c r="D196" s="951" t="e">
        <f>D195/D194</f>
        <v>#DIV/0!</v>
      </c>
      <c r="E196" s="951" t="e">
        <f>E195/E194</f>
        <v>#DIV/0!</v>
      </c>
      <c r="F196" s="951" t="e">
        <f>F195/F194</f>
        <v>#DIV/0!</v>
      </c>
      <c r="G196" s="634"/>
    </row>
    <row r="197" spans="1:12" ht="16.5" hidden="1" thickBot="1" x14ac:dyDescent="0.3">
      <c r="A197" s="634"/>
      <c r="B197" s="942" t="s">
        <v>19</v>
      </c>
      <c r="C197" s="953" t="s">
        <v>20</v>
      </c>
      <c r="D197" s="954" t="e">
        <f>D194/C194-1</f>
        <v>#DIV/0!</v>
      </c>
      <c r="E197" s="954" t="e">
        <f t="shared" ref="E197:F199" si="5">E194/D194-1</f>
        <v>#DIV/0!</v>
      </c>
      <c r="F197" s="954" t="e">
        <f t="shared" si="5"/>
        <v>#DIV/0!</v>
      </c>
      <c r="G197" s="634"/>
      <c r="H197" s="379"/>
      <c r="I197" s="379"/>
      <c r="J197" s="379"/>
      <c r="K197" s="379"/>
      <c r="L197" s="379"/>
    </row>
    <row r="198" spans="1:12" ht="16.5" hidden="1" thickBot="1" x14ac:dyDescent="0.3">
      <c r="A198" s="634"/>
      <c r="B198" s="942" t="s">
        <v>21</v>
      </c>
      <c r="C198" s="953" t="s">
        <v>20</v>
      </c>
      <c r="D198" s="954" t="e">
        <f>D195/C195-1</f>
        <v>#DIV/0!</v>
      </c>
      <c r="E198" s="954" t="e">
        <f t="shared" si="5"/>
        <v>#DIV/0!</v>
      </c>
      <c r="F198" s="954" t="e">
        <f t="shared" si="5"/>
        <v>#DIV/0!</v>
      </c>
      <c r="G198" s="634"/>
    </row>
    <row r="199" spans="1:12" ht="16.5" hidden="1" thickBot="1" x14ac:dyDescent="0.3">
      <c r="A199" s="634"/>
      <c r="B199" s="942" t="s">
        <v>22</v>
      </c>
      <c r="C199" s="953" t="s">
        <v>20</v>
      </c>
      <c r="D199" s="954" t="e">
        <f>D196/C196-1</f>
        <v>#DIV/0!</v>
      </c>
      <c r="E199" s="954" t="e">
        <f t="shared" si="5"/>
        <v>#DIV/0!</v>
      </c>
      <c r="F199" s="954" t="e">
        <f t="shared" si="5"/>
        <v>#DIV/0!</v>
      </c>
      <c r="G199" s="634"/>
    </row>
    <row r="200" spans="1:12" ht="16.5" hidden="1" thickBot="1" x14ac:dyDescent="0.3">
      <c r="A200" s="634"/>
      <c r="B200" s="1942" t="s">
        <v>1337</v>
      </c>
      <c r="C200" s="1943"/>
      <c r="D200" s="1943"/>
      <c r="E200" s="1943"/>
      <c r="F200" s="1944"/>
      <c r="G200" s="634"/>
    </row>
    <row r="201" spans="1:12" ht="15.75" hidden="1" x14ac:dyDescent="0.25">
      <c r="A201" s="634"/>
      <c r="B201" s="1919"/>
      <c r="C201" s="949">
        <v>2020</v>
      </c>
      <c r="D201" s="949">
        <v>2021</v>
      </c>
      <c r="E201" s="949">
        <v>2022</v>
      </c>
      <c r="F201" s="949">
        <v>2023</v>
      </c>
      <c r="G201" s="634"/>
    </row>
    <row r="202" spans="1:12" ht="16.5" hidden="1" thickBot="1" x14ac:dyDescent="0.3">
      <c r="A202" s="634"/>
      <c r="B202" s="1920"/>
      <c r="C202" s="950" t="s">
        <v>7</v>
      </c>
      <c r="D202" s="950" t="s">
        <v>8</v>
      </c>
      <c r="E202" s="950" t="s">
        <v>8</v>
      </c>
      <c r="F202" s="950" t="s">
        <v>8</v>
      </c>
      <c r="G202" s="634"/>
    </row>
    <row r="203" spans="1:12" ht="16.5" hidden="1" thickBot="1" x14ac:dyDescent="0.3">
      <c r="A203" s="634"/>
      <c r="B203" s="955" t="s">
        <v>41</v>
      </c>
      <c r="C203" s="957">
        <f>C204+C205+C206+C207</f>
        <v>0</v>
      </c>
      <c r="D203" s="957">
        <f>D204+D205+D206+D207</f>
        <v>0</v>
      </c>
      <c r="E203" s="957">
        <f>E204+E205+E206+E207</f>
        <v>0</v>
      </c>
      <c r="F203" s="957">
        <f>F204+F205+F206+F207</f>
        <v>0</v>
      </c>
      <c r="G203" s="634"/>
    </row>
    <row r="204" spans="1:12" ht="16.5" hidden="1" thickBot="1" x14ac:dyDescent="0.3">
      <c r="A204" s="634"/>
      <c r="B204" s="958" t="s">
        <v>175</v>
      </c>
      <c r="C204" s="957"/>
      <c r="D204" s="957"/>
      <c r="E204" s="957"/>
      <c r="F204" s="957"/>
      <c r="G204" s="634"/>
    </row>
    <row r="205" spans="1:12" ht="16.5" hidden="1" thickBot="1" x14ac:dyDescent="0.3">
      <c r="A205" s="634"/>
      <c r="B205" s="958" t="s">
        <v>185</v>
      </c>
      <c r="C205" s="957"/>
      <c r="D205" s="957"/>
      <c r="E205" s="957"/>
      <c r="F205" s="957"/>
      <c r="G205" s="634"/>
    </row>
    <row r="206" spans="1:12" ht="16.5" hidden="1" thickBot="1" x14ac:dyDescent="0.3">
      <c r="A206" s="634"/>
      <c r="B206" s="958" t="s">
        <v>186</v>
      </c>
      <c r="C206" s="957"/>
      <c r="D206" s="957"/>
      <c r="E206" s="957"/>
      <c r="F206" s="957"/>
      <c r="G206" s="634"/>
    </row>
    <row r="207" spans="1:12" ht="16.5" hidden="1" thickBot="1" x14ac:dyDescent="0.3">
      <c r="A207" s="634"/>
      <c r="B207" s="958" t="s">
        <v>187</v>
      </c>
      <c r="C207" s="957"/>
      <c r="D207" s="957"/>
      <c r="E207" s="957"/>
      <c r="F207" s="957"/>
      <c r="G207" s="634"/>
    </row>
    <row r="208" spans="1:12" ht="16.5" hidden="1" thickBot="1" x14ac:dyDescent="0.3">
      <c r="A208" s="634"/>
      <c r="B208" s="955" t="s">
        <v>42</v>
      </c>
      <c r="C208" s="960">
        <f>C209+C210+C211+C212</f>
        <v>0</v>
      </c>
      <c r="D208" s="960">
        <f>D209+D210+D211+D212</f>
        <v>0</v>
      </c>
      <c r="E208" s="960">
        <f>E209+E210+E211+E212</f>
        <v>0</v>
      </c>
      <c r="F208" s="960">
        <f>F209+F210+F211+F212</f>
        <v>0</v>
      </c>
      <c r="G208" s="634"/>
    </row>
    <row r="209" spans="1:12" ht="16.5" hidden="1" thickBot="1" x14ac:dyDescent="0.3">
      <c r="A209" s="634"/>
      <c r="B209" s="958" t="s">
        <v>175</v>
      </c>
      <c r="C209" s="960"/>
      <c r="D209" s="957"/>
      <c r="E209" s="957"/>
      <c r="F209" s="957"/>
      <c r="G209" s="634"/>
    </row>
    <row r="210" spans="1:12" ht="16.5" hidden="1" thickBot="1" x14ac:dyDescent="0.3">
      <c r="A210" s="634"/>
      <c r="B210" s="958" t="s">
        <v>185</v>
      </c>
      <c r="C210" s="960"/>
      <c r="D210" s="957"/>
      <c r="E210" s="957"/>
      <c r="F210" s="957"/>
      <c r="G210" s="634"/>
    </row>
    <row r="211" spans="1:12" ht="16.5" hidden="1" thickBot="1" x14ac:dyDescent="0.3">
      <c r="A211" s="634"/>
      <c r="B211" s="958" t="s">
        <v>186</v>
      </c>
      <c r="C211" s="960"/>
      <c r="D211" s="957"/>
      <c r="E211" s="957"/>
      <c r="F211" s="957"/>
      <c r="G211" s="634"/>
    </row>
    <row r="212" spans="1:12" ht="16.5" hidden="1" thickBot="1" x14ac:dyDescent="0.3">
      <c r="A212" s="634"/>
      <c r="B212" s="958" t="s">
        <v>187</v>
      </c>
      <c r="C212" s="960"/>
      <c r="D212" s="957"/>
      <c r="E212" s="957"/>
      <c r="F212" s="957"/>
      <c r="G212" s="634"/>
    </row>
    <row r="213" spans="1:12" ht="16.5" hidden="1" thickBot="1" x14ac:dyDescent="0.3">
      <c r="A213" s="634"/>
      <c r="B213" s="968" t="s">
        <v>198</v>
      </c>
      <c r="C213" s="960">
        <f>C203+C208</f>
        <v>0</v>
      </c>
      <c r="D213" s="960">
        <f>D203+D208</f>
        <v>0</v>
      </c>
      <c r="E213" s="960">
        <f>E203+E208</f>
        <v>0</v>
      </c>
      <c r="F213" s="960">
        <f>F203+F208</f>
        <v>0</v>
      </c>
      <c r="G213" s="634"/>
    </row>
    <row r="214" spans="1:12" ht="16.5" hidden="1" thickBot="1" x14ac:dyDescent="0.3">
      <c r="A214" s="634"/>
      <c r="B214" s="984" t="s">
        <v>44</v>
      </c>
      <c r="C214" s="1937"/>
      <c r="D214" s="1938"/>
      <c r="E214" s="1938"/>
      <c r="F214" s="1939"/>
      <c r="G214" s="634"/>
    </row>
    <row r="215" spans="1:12" ht="32.25" hidden="1" thickBot="1" x14ac:dyDescent="0.3">
      <c r="A215" s="634"/>
      <c r="B215" s="948" t="s">
        <v>131</v>
      </c>
      <c r="C215" s="980"/>
      <c r="D215" s="981" t="s">
        <v>180</v>
      </c>
      <c r="E215" s="982"/>
      <c r="F215" s="983"/>
      <c r="G215" s="634"/>
    </row>
    <row r="216" spans="1:12" ht="16.5" hidden="1" thickBot="1" x14ac:dyDescent="0.3">
      <c r="A216" s="634"/>
      <c r="B216" s="942" t="s">
        <v>14</v>
      </c>
      <c r="C216" s="1907"/>
      <c r="D216" s="1908"/>
      <c r="E216" s="1908"/>
      <c r="F216" s="1940"/>
      <c r="G216" s="634"/>
    </row>
    <row r="217" spans="1:12" ht="16.5" hidden="1" thickBot="1" x14ac:dyDescent="0.3">
      <c r="A217" s="634"/>
      <c r="B217" s="942" t="s">
        <v>15</v>
      </c>
      <c r="C217" s="1955"/>
      <c r="D217" s="1853"/>
      <c r="E217" s="1853"/>
      <c r="F217" s="1941"/>
      <c r="G217" s="634"/>
    </row>
    <row r="218" spans="1:12" ht="15.75" hidden="1" x14ac:dyDescent="0.25">
      <c r="A218" s="634"/>
      <c r="B218" s="1919"/>
      <c r="C218" s="949">
        <v>2020</v>
      </c>
      <c r="D218" s="949">
        <v>2021</v>
      </c>
      <c r="E218" s="949">
        <v>2022</v>
      </c>
      <c r="F218" s="949">
        <v>2023</v>
      </c>
      <c r="G218" s="634"/>
    </row>
    <row r="219" spans="1:12" ht="16.5" hidden="1" thickBot="1" x14ac:dyDescent="0.3">
      <c r="A219" s="634"/>
      <c r="B219" s="1920"/>
      <c r="C219" s="950" t="s">
        <v>7</v>
      </c>
      <c r="D219" s="950" t="s">
        <v>8</v>
      </c>
      <c r="E219" s="950" t="s">
        <v>8</v>
      </c>
      <c r="F219" s="950" t="s">
        <v>8</v>
      </c>
      <c r="G219" s="634"/>
    </row>
    <row r="220" spans="1:12" ht="16.5" hidden="1" thickBot="1" x14ac:dyDescent="0.3">
      <c r="A220" s="634"/>
      <c r="B220" s="942" t="s">
        <v>16</v>
      </c>
      <c r="C220" s="942">
        <v>0</v>
      </c>
      <c r="D220" s="953">
        <v>0</v>
      </c>
      <c r="E220" s="953">
        <v>0</v>
      </c>
      <c r="F220" s="942">
        <v>0</v>
      </c>
      <c r="G220" s="634"/>
    </row>
    <row r="221" spans="1:12" ht="16.5" hidden="1" thickBot="1" x14ac:dyDescent="0.3">
      <c r="A221" s="634"/>
      <c r="B221" s="942" t="s">
        <v>17</v>
      </c>
      <c r="C221" s="951">
        <f>C239</f>
        <v>0</v>
      </c>
      <c r="D221" s="951">
        <f>D239</f>
        <v>0</v>
      </c>
      <c r="E221" s="951">
        <f>E239</f>
        <v>0</v>
      </c>
      <c r="F221" s="951">
        <f>F239</f>
        <v>0</v>
      </c>
      <c r="G221" s="634"/>
    </row>
    <row r="222" spans="1:12" ht="16.5" hidden="1" thickBot="1" x14ac:dyDescent="0.3">
      <c r="A222" s="634"/>
      <c r="B222" s="942" t="s">
        <v>18</v>
      </c>
      <c r="C222" s="951" t="e">
        <f>C221/C220</f>
        <v>#DIV/0!</v>
      </c>
      <c r="D222" s="951" t="e">
        <f>D221/D220</f>
        <v>#DIV/0!</v>
      </c>
      <c r="E222" s="951" t="e">
        <f>E221/E220</f>
        <v>#DIV/0!</v>
      </c>
      <c r="F222" s="951" t="e">
        <f>F221/F220</f>
        <v>#DIV/0!</v>
      </c>
      <c r="G222" s="634"/>
    </row>
    <row r="223" spans="1:12" ht="16.5" hidden="1" thickBot="1" x14ac:dyDescent="0.3">
      <c r="A223" s="634"/>
      <c r="B223" s="942" t="s">
        <v>19</v>
      </c>
      <c r="C223" s="953" t="s">
        <v>20</v>
      </c>
      <c r="D223" s="954" t="e">
        <f>D220/C220-1</f>
        <v>#DIV/0!</v>
      </c>
      <c r="E223" s="954" t="e">
        <f t="shared" ref="E223:F225" si="6">E220/D220-1</f>
        <v>#DIV/0!</v>
      </c>
      <c r="F223" s="954" t="e">
        <f t="shared" si="6"/>
        <v>#DIV/0!</v>
      </c>
      <c r="G223" s="634"/>
      <c r="H223" s="379"/>
      <c r="I223" s="379"/>
      <c r="J223" s="379"/>
      <c r="K223" s="379"/>
      <c r="L223" s="379"/>
    </row>
    <row r="224" spans="1:12" ht="16.5" hidden="1" thickBot="1" x14ac:dyDescent="0.3">
      <c r="A224" s="634"/>
      <c r="B224" s="942" t="s">
        <v>21</v>
      </c>
      <c r="C224" s="953" t="s">
        <v>20</v>
      </c>
      <c r="D224" s="954" t="e">
        <f>D221/C221-1</f>
        <v>#DIV/0!</v>
      </c>
      <c r="E224" s="954" t="e">
        <f t="shared" si="6"/>
        <v>#DIV/0!</v>
      </c>
      <c r="F224" s="954" t="e">
        <f t="shared" si="6"/>
        <v>#DIV/0!</v>
      </c>
      <c r="G224" s="634"/>
    </row>
    <row r="225" spans="1:7" ht="16.5" hidden="1" thickBot="1" x14ac:dyDescent="0.3">
      <c r="A225" s="634"/>
      <c r="B225" s="942" t="s">
        <v>22</v>
      </c>
      <c r="C225" s="953" t="s">
        <v>20</v>
      </c>
      <c r="D225" s="954" t="e">
        <f>D222/C222-1</f>
        <v>#DIV/0!</v>
      </c>
      <c r="E225" s="954" t="e">
        <f t="shared" si="6"/>
        <v>#DIV/0!</v>
      </c>
      <c r="F225" s="954" t="e">
        <f t="shared" si="6"/>
        <v>#DIV/0!</v>
      </c>
      <c r="G225" s="634"/>
    </row>
    <row r="226" spans="1:7" ht="16.5" hidden="1" thickBot="1" x14ac:dyDescent="0.3">
      <c r="A226" s="634"/>
      <c r="B226" s="1942" t="s">
        <v>519</v>
      </c>
      <c r="C226" s="1943"/>
      <c r="D226" s="1943"/>
      <c r="E226" s="1943"/>
      <c r="F226" s="1944"/>
      <c r="G226" s="634"/>
    </row>
    <row r="227" spans="1:7" ht="15.75" hidden="1" x14ac:dyDescent="0.25">
      <c r="A227" s="634"/>
      <c r="B227" s="1919"/>
      <c r="C227" s="949">
        <v>2020</v>
      </c>
      <c r="D227" s="949">
        <v>2021</v>
      </c>
      <c r="E227" s="949">
        <v>2022</v>
      </c>
      <c r="F227" s="949">
        <v>2023</v>
      </c>
      <c r="G227" s="634"/>
    </row>
    <row r="228" spans="1:7" ht="16.5" hidden="1" thickBot="1" x14ac:dyDescent="0.3">
      <c r="A228" s="634"/>
      <c r="B228" s="1920"/>
      <c r="C228" s="950" t="s">
        <v>7</v>
      </c>
      <c r="D228" s="950" t="s">
        <v>8</v>
      </c>
      <c r="E228" s="950" t="s">
        <v>8</v>
      </c>
      <c r="F228" s="950" t="s">
        <v>8</v>
      </c>
      <c r="G228" s="634"/>
    </row>
    <row r="229" spans="1:7" ht="16.5" hidden="1" thickBot="1" x14ac:dyDescent="0.3">
      <c r="A229" s="634"/>
      <c r="B229" s="955" t="s">
        <v>41</v>
      </c>
      <c r="C229" s="957">
        <f>C230+C231+C232+C233</f>
        <v>0</v>
      </c>
      <c r="D229" s="957">
        <f>D230+D231+D232+D233</f>
        <v>0</v>
      </c>
      <c r="E229" s="957">
        <f>E230+E231+E232+E233</f>
        <v>0</v>
      </c>
      <c r="F229" s="957">
        <f>F230+F231+F232+F233</f>
        <v>0</v>
      </c>
      <c r="G229" s="634"/>
    </row>
    <row r="230" spans="1:7" ht="16.5" hidden="1" thickBot="1" x14ac:dyDescent="0.3">
      <c r="A230" s="634"/>
      <c r="B230" s="958" t="s">
        <v>175</v>
      </c>
      <c r="C230" s="957"/>
      <c r="D230" s="957"/>
      <c r="E230" s="957"/>
      <c r="F230" s="957"/>
      <c r="G230" s="634"/>
    </row>
    <row r="231" spans="1:7" ht="16.5" hidden="1" thickBot="1" x14ac:dyDescent="0.3">
      <c r="A231" s="634"/>
      <c r="B231" s="958" t="s">
        <v>185</v>
      </c>
      <c r="C231" s="957"/>
      <c r="D231" s="957"/>
      <c r="E231" s="957"/>
      <c r="F231" s="957"/>
      <c r="G231" s="634"/>
    </row>
    <row r="232" spans="1:7" ht="16.5" hidden="1" thickBot="1" x14ac:dyDescent="0.3">
      <c r="A232" s="634"/>
      <c r="B232" s="958" t="s">
        <v>186</v>
      </c>
      <c r="C232" s="957"/>
      <c r="D232" s="957"/>
      <c r="E232" s="957"/>
      <c r="F232" s="957"/>
      <c r="G232" s="634"/>
    </row>
    <row r="233" spans="1:7" ht="16.5" hidden="1" thickBot="1" x14ac:dyDescent="0.3">
      <c r="A233" s="634"/>
      <c r="B233" s="958" t="s">
        <v>187</v>
      </c>
      <c r="C233" s="957"/>
      <c r="D233" s="957"/>
      <c r="E233" s="957"/>
      <c r="F233" s="957"/>
      <c r="G233" s="634"/>
    </row>
    <row r="234" spans="1:7" ht="16.5" hidden="1" thickBot="1" x14ac:dyDescent="0.3">
      <c r="A234" s="634"/>
      <c r="B234" s="955" t="s">
        <v>42</v>
      </c>
      <c r="C234" s="960">
        <f>C235+C236+C237+C238</f>
        <v>0</v>
      </c>
      <c r="D234" s="960">
        <f>D235+D236+D237+D238</f>
        <v>0</v>
      </c>
      <c r="E234" s="960">
        <f>E235+E236+E237+E238</f>
        <v>0</v>
      </c>
      <c r="F234" s="960">
        <f>F235+F236+F237+F238</f>
        <v>0</v>
      </c>
      <c r="G234" s="634"/>
    </row>
    <row r="235" spans="1:7" ht="16.5" hidden="1" thickBot="1" x14ac:dyDescent="0.3">
      <c r="A235" s="634"/>
      <c r="B235" s="958" t="s">
        <v>175</v>
      </c>
      <c r="C235" s="960">
        <v>0</v>
      </c>
      <c r="D235" s="960">
        <v>0</v>
      </c>
      <c r="E235" s="960">
        <v>0</v>
      </c>
      <c r="F235" s="960"/>
      <c r="G235" s="634"/>
    </row>
    <row r="236" spans="1:7" ht="16.5" hidden="1" thickBot="1" x14ac:dyDescent="0.3">
      <c r="A236" s="634"/>
      <c r="B236" s="958" t="s">
        <v>185</v>
      </c>
      <c r="C236" s="960"/>
      <c r="D236" s="960"/>
      <c r="E236" s="960"/>
      <c r="F236" s="960"/>
      <c r="G236" s="634"/>
    </row>
    <row r="237" spans="1:7" ht="16.5" hidden="1" thickBot="1" x14ac:dyDescent="0.3">
      <c r="A237" s="634"/>
      <c r="B237" s="958" t="s">
        <v>186</v>
      </c>
      <c r="C237" s="960"/>
      <c r="D237" s="960"/>
      <c r="E237" s="960"/>
      <c r="F237" s="960"/>
      <c r="G237" s="634"/>
    </row>
    <row r="238" spans="1:7" ht="16.5" hidden="1" thickBot="1" x14ac:dyDescent="0.3">
      <c r="A238" s="634"/>
      <c r="B238" s="958" t="s">
        <v>187</v>
      </c>
      <c r="C238" s="960"/>
      <c r="D238" s="960"/>
      <c r="E238" s="960"/>
      <c r="F238" s="960"/>
      <c r="G238" s="634"/>
    </row>
    <row r="239" spans="1:7" ht="16.5" hidden="1" thickBot="1" x14ac:dyDescent="0.3">
      <c r="A239" s="634"/>
      <c r="B239" s="968" t="s">
        <v>51</v>
      </c>
      <c r="C239" s="960">
        <f>C229+C234</f>
        <v>0</v>
      </c>
      <c r="D239" s="960">
        <f>D229+D234</f>
        <v>0</v>
      </c>
      <c r="E239" s="960">
        <f>E229+E234</f>
        <v>0</v>
      </c>
      <c r="F239" s="960">
        <f>F229+F234</f>
        <v>0</v>
      </c>
      <c r="G239" s="634"/>
    </row>
    <row r="240" spans="1:7" ht="16.5" hidden="1" thickBot="1" x14ac:dyDescent="0.3">
      <c r="A240" s="634"/>
      <c r="B240" s="1949" t="s">
        <v>45</v>
      </c>
      <c r="C240" s="1950"/>
      <c r="D240" s="1950"/>
      <c r="E240" s="1950"/>
      <c r="F240" s="1951"/>
      <c r="G240" s="634"/>
    </row>
    <row r="241" spans="1:12" ht="16.5" hidden="1" thickBot="1" x14ac:dyDescent="0.3">
      <c r="A241" s="634"/>
      <c r="B241" s="1949" t="s">
        <v>46</v>
      </c>
      <c r="C241" s="1950"/>
      <c r="D241" s="1950"/>
      <c r="E241" s="1950"/>
      <c r="F241" s="1951"/>
      <c r="G241" s="634"/>
    </row>
    <row r="242" spans="1:12" ht="16.5" hidden="1" thickBot="1" x14ac:dyDescent="0.3">
      <c r="A242" s="634"/>
      <c r="B242" s="948" t="s">
        <v>52</v>
      </c>
      <c r="C242" s="1952"/>
      <c r="D242" s="1953"/>
      <c r="E242" s="1953"/>
      <c r="F242" s="1954"/>
      <c r="G242" s="634"/>
    </row>
    <row r="243" spans="1:12" ht="32.25" hidden="1" thickBot="1" x14ac:dyDescent="0.3">
      <c r="A243" s="634"/>
      <c r="B243" s="948" t="s">
        <v>76</v>
      </c>
      <c r="C243" s="948"/>
      <c r="D243" s="975" t="s">
        <v>180</v>
      </c>
      <c r="E243" s="1938"/>
      <c r="F243" s="1939"/>
      <c r="G243" s="634"/>
      <c r="H243" s="1945" t="s">
        <v>1338</v>
      </c>
      <c r="I243" s="1830"/>
      <c r="J243" s="1830"/>
      <c r="K243" s="1830"/>
      <c r="L243" s="1831"/>
    </row>
    <row r="244" spans="1:12" ht="16.5" hidden="1" thickBot="1" x14ac:dyDescent="0.3">
      <c r="A244" s="634"/>
      <c r="B244" s="976"/>
      <c r="C244" s="1937"/>
      <c r="D244" s="1948"/>
      <c r="E244" s="1938"/>
      <c r="F244" s="1939"/>
      <c r="G244" s="634"/>
      <c r="H244" s="1946"/>
      <c r="I244" s="1832"/>
      <c r="J244" s="1832"/>
      <c r="K244" s="1832"/>
      <c r="L244" s="1833"/>
    </row>
    <row r="245" spans="1:12" ht="16.5" hidden="1" thickBot="1" x14ac:dyDescent="0.3">
      <c r="A245" s="634"/>
      <c r="B245" s="942" t="s">
        <v>14</v>
      </c>
      <c r="C245" s="1907"/>
      <c r="D245" s="1908"/>
      <c r="E245" s="1908"/>
      <c r="F245" s="1940"/>
      <c r="G245" s="634"/>
      <c r="H245" s="1947"/>
      <c r="I245" s="1834"/>
      <c r="J245" s="1834"/>
      <c r="K245" s="1834"/>
      <c r="L245" s="1835"/>
    </row>
    <row r="246" spans="1:12" ht="16.5" hidden="1" thickBot="1" x14ac:dyDescent="0.3">
      <c r="A246" s="634"/>
      <c r="B246" s="942" t="s">
        <v>15</v>
      </c>
      <c r="C246" s="1852"/>
      <c r="D246" s="1853"/>
      <c r="E246" s="1853"/>
      <c r="F246" s="1941"/>
      <c r="G246" s="634"/>
    </row>
    <row r="247" spans="1:12" ht="15.75" hidden="1" x14ac:dyDescent="0.25">
      <c r="A247" s="634"/>
      <c r="B247" s="1919"/>
      <c r="C247" s="949">
        <v>2020</v>
      </c>
      <c r="D247" s="949">
        <v>2021</v>
      </c>
      <c r="E247" s="949">
        <v>2022</v>
      </c>
      <c r="F247" s="949">
        <v>2023</v>
      </c>
      <c r="G247" s="634"/>
    </row>
    <row r="248" spans="1:12" ht="16.5" hidden="1" thickBot="1" x14ac:dyDescent="0.3">
      <c r="A248" s="634"/>
      <c r="B248" s="1920"/>
      <c r="C248" s="950" t="s">
        <v>7</v>
      </c>
      <c r="D248" s="950" t="s">
        <v>8</v>
      </c>
      <c r="E248" s="950" t="s">
        <v>8</v>
      </c>
      <c r="F248" s="950" t="s">
        <v>8</v>
      </c>
      <c r="G248" s="634"/>
    </row>
    <row r="249" spans="1:12" ht="16.5" hidden="1" thickBot="1" x14ac:dyDescent="0.3">
      <c r="A249" s="634"/>
      <c r="B249" s="942" t="s">
        <v>16</v>
      </c>
      <c r="C249" s="951"/>
      <c r="D249" s="951"/>
      <c r="E249" s="951"/>
      <c r="F249" s="951"/>
      <c r="G249" s="634"/>
    </row>
    <row r="250" spans="1:12" ht="16.5" hidden="1" thickBot="1" x14ac:dyDescent="0.3">
      <c r="A250" s="634"/>
      <c r="B250" s="942" t="s">
        <v>17</v>
      </c>
      <c r="C250" s="951">
        <f>C313-C275</f>
        <v>0</v>
      </c>
      <c r="D250" s="951">
        <f>D313-D275</f>
        <v>0</v>
      </c>
      <c r="E250" s="951">
        <f>E313-E275</f>
        <v>0</v>
      </c>
      <c r="F250" s="951">
        <f>F268</f>
        <v>0</v>
      </c>
      <c r="G250" s="634"/>
    </row>
    <row r="251" spans="1:12" ht="16.5" hidden="1" thickBot="1" x14ac:dyDescent="0.3">
      <c r="A251" s="634"/>
      <c r="B251" s="942" t="s">
        <v>18</v>
      </c>
      <c r="C251" s="951" t="e">
        <f>C250/C249</f>
        <v>#DIV/0!</v>
      </c>
      <c r="D251" s="951" t="e">
        <f>D250/D249</f>
        <v>#DIV/0!</v>
      </c>
      <c r="E251" s="951" t="e">
        <f>E250/E249</f>
        <v>#DIV/0!</v>
      </c>
      <c r="F251" s="951" t="e">
        <f>F250/F249</f>
        <v>#DIV/0!</v>
      </c>
      <c r="G251" s="634"/>
    </row>
    <row r="252" spans="1:12" ht="16.5" hidden="1" thickBot="1" x14ac:dyDescent="0.3">
      <c r="A252" s="634"/>
      <c r="B252" s="942" t="s">
        <v>19</v>
      </c>
      <c r="C252" s="953" t="s">
        <v>20</v>
      </c>
      <c r="D252" s="954" t="e">
        <f>D249/C249-1</f>
        <v>#DIV/0!</v>
      </c>
      <c r="E252" s="954" t="e">
        <f t="shared" ref="E252:F254" si="7">E249/D249-1</f>
        <v>#DIV/0!</v>
      </c>
      <c r="F252" s="954" t="e">
        <f t="shared" si="7"/>
        <v>#DIV/0!</v>
      </c>
      <c r="G252" s="634"/>
      <c r="H252" s="379"/>
      <c r="I252" s="379"/>
      <c r="J252" s="379"/>
      <c r="K252" s="379"/>
      <c r="L252" s="379"/>
    </row>
    <row r="253" spans="1:12" ht="16.5" hidden="1" thickBot="1" x14ac:dyDescent="0.3">
      <c r="A253" s="634"/>
      <c r="B253" s="942" t="s">
        <v>21</v>
      </c>
      <c r="C253" s="953" t="s">
        <v>20</v>
      </c>
      <c r="D253" s="954" t="e">
        <f>D250/C250-1</f>
        <v>#DIV/0!</v>
      </c>
      <c r="E253" s="954" t="e">
        <f t="shared" si="7"/>
        <v>#DIV/0!</v>
      </c>
      <c r="F253" s="954" t="e">
        <f t="shared" si="7"/>
        <v>#DIV/0!</v>
      </c>
      <c r="G253" s="634"/>
    </row>
    <row r="254" spans="1:12" ht="16.5" hidden="1" thickBot="1" x14ac:dyDescent="0.3">
      <c r="A254" s="634"/>
      <c r="B254" s="942" t="s">
        <v>22</v>
      </c>
      <c r="C254" s="953" t="s">
        <v>20</v>
      </c>
      <c r="D254" s="954" t="e">
        <f>D251/C251-1</f>
        <v>#DIV/0!</v>
      </c>
      <c r="E254" s="954" t="e">
        <f t="shared" si="7"/>
        <v>#DIV/0!</v>
      </c>
      <c r="F254" s="954" t="e">
        <f t="shared" si="7"/>
        <v>#DIV/0!</v>
      </c>
      <c r="G254" s="634"/>
    </row>
    <row r="255" spans="1:12" ht="16.5" hidden="1" thickBot="1" x14ac:dyDescent="0.3">
      <c r="A255" s="634"/>
      <c r="B255" s="1942" t="s">
        <v>1335</v>
      </c>
      <c r="C255" s="1943"/>
      <c r="D255" s="1943"/>
      <c r="E255" s="1943"/>
      <c r="F255" s="1944"/>
      <c r="G255" s="634"/>
    </row>
    <row r="256" spans="1:12" ht="15.75" hidden="1" x14ac:dyDescent="0.25">
      <c r="A256" s="634"/>
      <c r="B256" s="1919"/>
      <c r="C256" s="949">
        <v>2020</v>
      </c>
      <c r="D256" s="949">
        <v>2021</v>
      </c>
      <c r="E256" s="949">
        <v>2022</v>
      </c>
      <c r="F256" s="949">
        <v>2023</v>
      </c>
      <c r="G256" s="634"/>
    </row>
    <row r="257" spans="1:7" ht="16.5" hidden="1" thickBot="1" x14ac:dyDescent="0.3">
      <c r="A257" s="634"/>
      <c r="B257" s="1920"/>
      <c r="C257" s="950" t="s">
        <v>7</v>
      </c>
      <c r="D257" s="950" t="s">
        <v>8</v>
      </c>
      <c r="E257" s="950" t="s">
        <v>8</v>
      </c>
      <c r="F257" s="950" t="s">
        <v>8</v>
      </c>
      <c r="G257" s="634"/>
    </row>
    <row r="258" spans="1:7" ht="16.5" hidden="1" thickBot="1" x14ac:dyDescent="0.3">
      <c r="A258" s="634"/>
      <c r="B258" s="955" t="s">
        <v>41</v>
      </c>
      <c r="C258" s="957">
        <f>C259+C260+C261+C262</f>
        <v>0</v>
      </c>
      <c r="D258" s="957">
        <f>D259+D260+D261+D262</f>
        <v>0</v>
      </c>
      <c r="E258" s="957">
        <f>E259+E260+E261+E262</f>
        <v>0</v>
      </c>
      <c r="F258" s="957">
        <f>F259+F260+F261+F262</f>
        <v>0</v>
      </c>
      <c r="G258" s="634"/>
    </row>
    <row r="259" spans="1:7" ht="16.5" hidden="1" thickBot="1" x14ac:dyDescent="0.3">
      <c r="A259" s="634"/>
      <c r="B259" s="958" t="s">
        <v>175</v>
      </c>
      <c r="C259" s="957"/>
      <c r="D259" s="957"/>
      <c r="E259" s="957"/>
      <c r="F259" s="957"/>
      <c r="G259" s="634"/>
    </row>
    <row r="260" spans="1:7" ht="16.5" hidden="1" thickBot="1" x14ac:dyDescent="0.3">
      <c r="A260" s="634"/>
      <c r="B260" s="958" t="s">
        <v>185</v>
      </c>
      <c r="C260" s="957"/>
      <c r="D260" s="957"/>
      <c r="E260" s="957"/>
      <c r="F260" s="957"/>
      <c r="G260" s="634"/>
    </row>
    <row r="261" spans="1:7" ht="16.5" hidden="1" thickBot="1" x14ac:dyDescent="0.3">
      <c r="A261" s="634"/>
      <c r="B261" s="958" t="s">
        <v>186</v>
      </c>
      <c r="C261" s="957"/>
      <c r="D261" s="957"/>
      <c r="E261" s="957"/>
      <c r="F261" s="957"/>
      <c r="G261" s="634"/>
    </row>
    <row r="262" spans="1:7" ht="16.5" hidden="1" thickBot="1" x14ac:dyDescent="0.3">
      <c r="A262" s="634"/>
      <c r="B262" s="958" t="s">
        <v>187</v>
      </c>
      <c r="C262" s="957"/>
      <c r="D262" s="957"/>
      <c r="E262" s="957"/>
      <c r="F262" s="957"/>
      <c r="G262" s="634"/>
    </row>
    <row r="263" spans="1:7" ht="16.5" hidden="1" thickBot="1" x14ac:dyDescent="0.3">
      <c r="A263" s="634"/>
      <c r="B263" s="955" t="s">
        <v>42</v>
      </c>
      <c r="C263" s="960">
        <f>C264+C265+C266+C267</f>
        <v>0</v>
      </c>
      <c r="D263" s="960">
        <f>D264+D265+D266+D267</f>
        <v>0</v>
      </c>
      <c r="E263" s="960">
        <f>E264+E265+E266+E267</f>
        <v>0</v>
      </c>
      <c r="F263" s="960">
        <f>F264+F265+F266+F267</f>
        <v>0</v>
      </c>
      <c r="G263" s="634"/>
    </row>
    <row r="264" spans="1:7" ht="16.5" hidden="1" thickBot="1" x14ac:dyDescent="0.3">
      <c r="A264" s="634"/>
      <c r="B264" s="958" t="s">
        <v>175</v>
      </c>
      <c r="C264" s="960"/>
      <c r="D264" s="957"/>
      <c r="E264" s="957"/>
      <c r="F264" s="957">
        <v>0</v>
      </c>
      <c r="G264" s="634"/>
    </row>
    <row r="265" spans="1:7" ht="16.5" hidden="1" thickBot="1" x14ac:dyDescent="0.3">
      <c r="A265" s="634"/>
      <c r="B265" s="958" t="s">
        <v>185</v>
      </c>
      <c r="C265" s="960"/>
      <c r="D265" s="957"/>
      <c r="E265" s="957"/>
      <c r="F265" s="957"/>
      <c r="G265" s="634"/>
    </row>
    <row r="266" spans="1:7" ht="16.5" hidden="1" thickBot="1" x14ac:dyDescent="0.3">
      <c r="A266" s="634"/>
      <c r="B266" s="958" t="s">
        <v>186</v>
      </c>
      <c r="C266" s="960"/>
      <c r="D266" s="957"/>
      <c r="E266" s="957"/>
      <c r="F266" s="957"/>
      <c r="G266" s="634"/>
    </row>
    <row r="267" spans="1:7" ht="16.5" hidden="1" thickBot="1" x14ac:dyDescent="0.3">
      <c r="A267" s="634"/>
      <c r="B267" s="958" t="s">
        <v>187</v>
      </c>
      <c r="C267" s="960"/>
      <c r="D267" s="957"/>
      <c r="E267" s="957"/>
      <c r="F267" s="957"/>
      <c r="G267" s="634"/>
    </row>
    <row r="268" spans="1:7" ht="16.5" hidden="1" thickBot="1" x14ac:dyDescent="0.3">
      <c r="A268" s="634"/>
      <c r="B268" s="978" t="s">
        <v>30</v>
      </c>
      <c r="C268" s="960">
        <f>C258+C263</f>
        <v>0</v>
      </c>
      <c r="D268" s="960">
        <f>D258+D263</f>
        <v>0</v>
      </c>
      <c r="E268" s="960">
        <f>E258+E263</f>
        <v>0</v>
      </c>
      <c r="F268" s="960">
        <f>F258+F263</f>
        <v>0</v>
      </c>
      <c r="G268" s="634"/>
    </row>
    <row r="269" spans="1:7" ht="32.25" hidden="1" thickBot="1" x14ac:dyDescent="0.3">
      <c r="A269" s="634"/>
      <c r="B269" s="948" t="s">
        <v>32</v>
      </c>
      <c r="C269" s="948"/>
      <c r="D269" s="975" t="s">
        <v>180</v>
      </c>
      <c r="E269" s="1938"/>
      <c r="F269" s="1939"/>
      <c r="G269" s="634"/>
    </row>
    <row r="270" spans="1:7" ht="16.5" hidden="1" thickBot="1" x14ac:dyDescent="0.3">
      <c r="A270" s="634"/>
      <c r="B270" s="942" t="s">
        <v>14</v>
      </c>
      <c r="C270" s="1907"/>
      <c r="D270" s="1908"/>
      <c r="E270" s="1908"/>
      <c r="F270" s="1940"/>
      <c r="G270" s="634"/>
    </row>
    <row r="271" spans="1:7" ht="16.5" hidden="1" thickBot="1" x14ac:dyDescent="0.3">
      <c r="A271" s="634"/>
      <c r="B271" s="942" t="s">
        <v>15</v>
      </c>
      <c r="C271" s="1852"/>
      <c r="D271" s="1853"/>
      <c r="E271" s="1853"/>
      <c r="F271" s="1941"/>
      <c r="G271" s="634"/>
    </row>
    <row r="272" spans="1:7" ht="15.75" hidden="1" x14ac:dyDescent="0.25">
      <c r="A272" s="634"/>
      <c r="B272" s="1919"/>
      <c r="C272" s="949">
        <v>2020</v>
      </c>
      <c r="D272" s="949">
        <v>2021</v>
      </c>
      <c r="E272" s="949">
        <v>2022</v>
      </c>
      <c r="F272" s="949">
        <v>2023</v>
      </c>
      <c r="G272" s="634"/>
    </row>
    <row r="273" spans="1:12" ht="16.5" hidden="1" thickBot="1" x14ac:dyDescent="0.3">
      <c r="A273" s="634"/>
      <c r="B273" s="1920"/>
      <c r="C273" s="950" t="s">
        <v>7</v>
      </c>
      <c r="D273" s="950" t="s">
        <v>8</v>
      </c>
      <c r="E273" s="950" t="s">
        <v>8</v>
      </c>
      <c r="F273" s="950" t="s">
        <v>8</v>
      </c>
      <c r="G273" s="634"/>
    </row>
    <row r="274" spans="1:12" ht="16.5" hidden="1" thickBot="1" x14ac:dyDescent="0.3">
      <c r="A274" s="634"/>
      <c r="B274" s="942" t="s">
        <v>16</v>
      </c>
      <c r="C274" s="942"/>
      <c r="D274" s="942"/>
      <c r="E274" s="942"/>
      <c r="F274" s="942"/>
      <c r="G274" s="634"/>
    </row>
    <row r="275" spans="1:12" ht="16.5" hidden="1" thickBot="1" x14ac:dyDescent="0.3">
      <c r="A275" s="634"/>
      <c r="B275" s="942" t="s">
        <v>17</v>
      </c>
      <c r="C275" s="951"/>
      <c r="D275" s="951"/>
      <c r="E275" s="951"/>
      <c r="F275" s="951"/>
      <c r="G275" s="634"/>
    </row>
    <row r="276" spans="1:12" ht="16.5" hidden="1" thickBot="1" x14ac:dyDescent="0.3">
      <c r="A276" s="634"/>
      <c r="B276" s="942" t="s">
        <v>18</v>
      </c>
      <c r="C276" s="951" t="e">
        <f>C275/C274</f>
        <v>#DIV/0!</v>
      </c>
      <c r="D276" s="951" t="e">
        <f>D275/D274</f>
        <v>#DIV/0!</v>
      </c>
      <c r="E276" s="951" t="e">
        <f>E275/E274</f>
        <v>#DIV/0!</v>
      </c>
      <c r="F276" s="951" t="e">
        <f>F275/F274</f>
        <v>#DIV/0!</v>
      </c>
      <c r="G276" s="634"/>
    </row>
    <row r="277" spans="1:12" ht="16.5" hidden="1" thickBot="1" x14ac:dyDescent="0.3">
      <c r="A277" s="634"/>
      <c r="B277" s="942" t="s">
        <v>19</v>
      </c>
      <c r="C277" s="953" t="s">
        <v>20</v>
      </c>
      <c r="D277" s="954" t="e">
        <f>D274/C274-1</f>
        <v>#DIV/0!</v>
      </c>
      <c r="E277" s="954" t="e">
        <f t="shared" ref="E277:F279" si="8">E274/D274-1</f>
        <v>#DIV/0!</v>
      </c>
      <c r="F277" s="954" t="e">
        <f t="shared" si="8"/>
        <v>#DIV/0!</v>
      </c>
      <c r="G277" s="634"/>
      <c r="H277" s="379"/>
      <c r="I277" s="379"/>
      <c r="J277" s="379"/>
      <c r="K277" s="379"/>
      <c r="L277" s="379"/>
    </row>
    <row r="278" spans="1:12" ht="16.5" hidden="1" thickBot="1" x14ac:dyDescent="0.3">
      <c r="A278" s="634"/>
      <c r="B278" s="942" t="s">
        <v>21</v>
      </c>
      <c r="C278" s="953" t="s">
        <v>20</v>
      </c>
      <c r="D278" s="954" t="e">
        <f>D275/C275-1</f>
        <v>#DIV/0!</v>
      </c>
      <c r="E278" s="954" t="e">
        <f t="shared" si="8"/>
        <v>#DIV/0!</v>
      </c>
      <c r="F278" s="954" t="e">
        <f t="shared" si="8"/>
        <v>#DIV/0!</v>
      </c>
      <c r="G278" s="634"/>
    </row>
    <row r="279" spans="1:12" ht="16.5" hidden="1" thickBot="1" x14ac:dyDescent="0.3">
      <c r="A279" s="634"/>
      <c r="B279" s="942" t="s">
        <v>22</v>
      </c>
      <c r="C279" s="953" t="s">
        <v>20</v>
      </c>
      <c r="D279" s="954" t="e">
        <f>D276/C276-1</f>
        <v>#DIV/0!</v>
      </c>
      <c r="E279" s="954" t="e">
        <f t="shared" si="8"/>
        <v>#DIV/0!</v>
      </c>
      <c r="F279" s="954" t="e">
        <f t="shared" si="8"/>
        <v>#DIV/0!</v>
      </c>
      <c r="G279" s="634"/>
    </row>
    <row r="280" spans="1:12" ht="16.5" hidden="1" thickBot="1" x14ac:dyDescent="0.3">
      <c r="A280" s="634"/>
      <c r="B280" s="1942" t="s">
        <v>1336</v>
      </c>
      <c r="C280" s="1943"/>
      <c r="D280" s="1943"/>
      <c r="E280" s="1943"/>
      <c r="F280" s="1944"/>
      <c r="G280" s="634"/>
    </row>
    <row r="281" spans="1:12" ht="15.75" hidden="1" x14ac:dyDescent="0.25">
      <c r="A281" s="634"/>
      <c r="B281" s="1919"/>
      <c r="C281" s="949">
        <v>2020</v>
      </c>
      <c r="D281" s="949">
        <v>2021</v>
      </c>
      <c r="E281" s="949">
        <v>2022</v>
      </c>
      <c r="F281" s="949">
        <v>2023</v>
      </c>
      <c r="G281" s="634"/>
    </row>
    <row r="282" spans="1:12" ht="16.5" hidden="1" thickBot="1" x14ac:dyDescent="0.3">
      <c r="A282" s="634"/>
      <c r="B282" s="1920"/>
      <c r="C282" s="950" t="s">
        <v>7</v>
      </c>
      <c r="D282" s="950" t="s">
        <v>8</v>
      </c>
      <c r="E282" s="950" t="s">
        <v>8</v>
      </c>
      <c r="F282" s="950" t="s">
        <v>8</v>
      </c>
      <c r="G282" s="634"/>
    </row>
    <row r="283" spans="1:12" ht="16.5" hidden="1" thickBot="1" x14ac:dyDescent="0.3">
      <c r="A283" s="634"/>
      <c r="B283" s="955" t="s">
        <v>41</v>
      </c>
      <c r="C283" s="957">
        <f>C284+C285+C286+C287</f>
        <v>0</v>
      </c>
      <c r="D283" s="957">
        <f>D284+D285+D286+D287</f>
        <v>0</v>
      </c>
      <c r="E283" s="957">
        <f>E284+E285+E286+E287</f>
        <v>0</v>
      </c>
      <c r="F283" s="957">
        <f>F284+F285+F286+F287</f>
        <v>0</v>
      </c>
      <c r="G283" s="634"/>
    </row>
    <row r="284" spans="1:12" ht="16.5" hidden="1" thickBot="1" x14ac:dyDescent="0.3">
      <c r="A284" s="634"/>
      <c r="B284" s="958" t="s">
        <v>175</v>
      </c>
      <c r="C284" s="957"/>
      <c r="D284" s="957"/>
      <c r="E284" s="957"/>
      <c r="F284" s="957"/>
      <c r="G284" s="634"/>
    </row>
    <row r="285" spans="1:12" ht="16.5" hidden="1" thickBot="1" x14ac:dyDescent="0.3">
      <c r="A285" s="634"/>
      <c r="B285" s="958" t="s">
        <v>185</v>
      </c>
      <c r="C285" s="957"/>
      <c r="D285" s="957"/>
      <c r="E285" s="957"/>
      <c r="F285" s="957"/>
      <c r="G285" s="634"/>
    </row>
    <row r="286" spans="1:12" ht="16.5" hidden="1" thickBot="1" x14ac:dyDescent="0.3">
      <c r="A286" s="634"/>
      <c r="B286" s="958" t="s">
        <v>186</v>
      </c>
      <c r="C286" s="957"/>
      <c r="D286" s="957"/>
      <c r="E286" s="957"/>
      <c r="F286" s="957"/>
      <c r="G286" s="634"/>
    </row>
    <row r="287" spans="1:12" ht="16.5" hidden="1" thickBot="1" x14ac:dyDescent="0.3">
      <c r="A287" s="634"/>
      <c r="B287" s="958" t="s">
        <v>187</v>
      </c>
      <c r="C287" s="957"/>
      <c r="D287" s="957"/>
      <c r="E287" s="957"/>
      <c r="F287" s="957"/>
      <c r="G287" s="634"/>
    </row>
    <row r="288" spans="1:12" ht="16.5" hidden="1" thickBot="1" x14ac:dyDescent="0.3">
      <c r="A288" s="634"/>
      <c r="B288" s="955" t="s">
        <v>42</v>
      </c>
      <c r="C288" s="960">
        <f>C289+C290+C291+C292</f>
        <v>0</v>
      </c>
      <c r="D288" s="960">
        <f>D289+D290+D291+D292</f>
        <v>0</v>
      </c>
      <c r="E288" s="960">
        <f>E289+E290+E291+E292</f>
        <v>0</v>
      </c>
      <c r="F288" s="960">
        <f>F289+F290+F291+F292</f>
        <v>0</v>
      </c>
      <c r="G288" s="634"/>
    </row>
    <row r="289" spans="1:12" ht="16.5" hidden="1" thickBot="1" x14ac:dyDescent="0.3">
      <c r="A289" s="634"/>
      <c r="B289" s="958" t="s">
        <v>175</v>
      </c>
      <c r="C289" s="960"/>
      <c r="D289" s="957"/>
      <c r="E289" s="957"/>
      <c r="F289" s="957"/>
      <c r="G289" s="634"/>
    </row>
    <row r="290" spans="1:12" ht="16.5" hidden="1" thickBot="1" x14ac:dyDescent="0.3">
      <c r="A290" s="634"/>
      <c r="B290" s="958" t="s">
        <v>185</v>
      </c>
      <c r="C290" s="960"/>
      <c r="D290" s="957"/>
      <c r="E290" s="957"/>
      <c r="F290" s="957"/>
      <c r="G290" s="634"/>
    </row>
    <row r="291" spans="1:12" ht="16.5" hidden="1" thickBot="1" x14ac:dyDescent="0.3">
      <c r="A291" s="634"/>
      <c r="B291" s="958" t="s">
        <v>186</v>
      </c>
      <c r="C291" s="960"/>
      <c r="D291" s="957"/>
      <c r="E291" s="957"/>
      <c r="F291" s="957"/>
      <c r="G291" s="634"/>
    </row>
    <row r="292" spans="1:12" ht="16.5" hidden="1" thickBot="1" x14ac:dyDescent="0.3">
      <c r="A292" s="634"/>
      <c r="B292" s="958" t="s">
        <v>187</v>
      </c>
      <c r="C292" s="960"/>
      <c r="D292" s="957"/>
      <c r="E292" s="957"/>
      <c r="F292" s="957"/>
      <c r="G292" s="634"/>
    </row>
    <row r="293" spans="1:12" ht="16.5" hidden="1" thickBot="1" x14ac:dyDescent="0.3">
      <c r="A293" s="634"/>
      <c r="B293" s="978" t="s">
        <v>189</v>
      </c>
      <c r="C293" s="960">
        <f>C283+C288</f>
        <v>0</v>
      </c>
      <c r="D293" s="960">
        <f>D283+D288</f>
        <v>0</v>
      </c>
      <c r="E293" s="960">
        <f>E283+E288</f>
        <v>0</v>
      </c>
      <c r="F293" s="960">
        <f>F283+F288</f>
        <v>0</v>
      </c>
      <c r="G293" s="634"/>
    </row>
    <row r="294" spans="1:12" ht="32.25" hidden="1" thickBot="1" x14ac:dyDescent="0.3">
      <c r="A294" s="634"/>
      <c r="B294" s="948" t="s">
        <v>69</v>
      </c>
      <c r="C294" s="980"/>
      <c r="D294" s="981" t="s">
        <v>180</v>
      </c>
      <c r="E294" s="982"/>
      <c r="F294" s="983"/>
      <c r="G294" s="634"/>
    </row>
    <row r="295" spans="1:12" ht="16.5" hidden="1" thickBot="1" x14ac:dyDescent="0.3">
      <c r="A295" s="634"/>
      <c r="B295" s="942" t="s">
        <v>14</v>
      </c>
      <c r="C295" s="1907"/>
      <c r="D295" s="1908"/>
      <c r="E295" s="1908"/>
      <c r="F295" s="1940"/>
      <c r="G295" s="634"/>
    </row>
    <row r="296" spans="1:12" ht="16.5" hidden="1" thickBot="1" x14ac:dyDescent="0.3">
      <c r="A296" s="634"/>
      <c r="B296" s="942" t="s">
        <v>15</v>
      </c>
      <c r="C296" s="1852"/>
      <c r="D296" s="1853"/>
      <c r="E296" s="1853"/>
      <c r="F296" s="1941"/>
      <c r="G296" s="634"/>
    </row>
    <row r="297" spans="1:12" ht="15.75" hidden="1" x14ac:dyDescent="0.25">
      <c r="A297" s="634"/>
      <c r="B297" s="1919"/>
      <c r="C297" s="949">
        <v>2020</v>
      </c>
      <c r="D297" s="949">
        <v>2021</v>
      </c>
      <c r="E297" s="949">
        <v>2022</v>
      </c>
      <c r="F297" s="949">
        <v>2023</v>
      </c>
      <c r="G297" s="634"/>
    </row>
    <row r="298" spans="1:12" ht="16.5" hidden="1" thickBot="1" x14ac:dyDescent="0.3">
      <c r="A298" s="634"/>
      <c r="B298" s="1920"/>
      <c r="C298" s="950" t="s">
        <v>7</v>
      </c>
      <c r="D298" s="950" t="s">
        <v>8</v>
      </c>
      <c r="E298" s="950" t="s">
        <v>8</v>
      </c>
      <c r="F298" s="950" t="s">
        <v>8</v>
      </c>
      <c r="G298" s="634"/>
    </row>
    <row r="299" spans="1:12" ht="16.5" hidden="1" thickBot="1" x14ac:dyDescent="0.3">
      <c r="A299" s="634"/>
      <c r="B299" s="942" t="s">
        <v>16</v>
      </c>
      <c r="C299" s="942"/>
      <c r="D299" s="942"/>
      <c r="E299" s="942"/>
      <c r="F299" s="942"/>
      <c r="G299" s="634"/>
    </row>
    <row r="300" spans="1:12" ht="16.5" hidden="1" thickBot="1" x14ac:dyDescent="0.3">
      <c r="A300" s="634"/>
      <c r="B300" s="942" t="s">
        <v>17</v>
      </c>
      <c r="C300" s="951">
        <f>C318</f>
        <v>0</v>
      </c>
      <c r="D300" s="951">
        <f>D318</f>
        <v>0</v>
      </c>
      <c r="E300" s="951">
        <f>E318</f>
        <v>0</v>
      </c>
      <c r="F300" s="951">
        <f>F318</f>
        <v>0</v>
      </c>
      <c r="G300" s="634"/>
    </row>
    <row r="301" spans="1:12" ht="16.5" hidden="1" thickBot="1" x14ac:dyDescent="0.3">
      <c r="A301" s="634"/>
      <c r="B301" s="942" t="s">
        <v>18</v>
      </c>
      <c r="C301" s="951" t="e">
        <f>C300/C299</f>
        <v>#DIV/0!</v>
      </c>
      <c r="D301" s="951" t="e">
        <f>D300/D299</f>
        <v>#DIV/0!</v>
      </c>
      <c r="E301" s="951" t="e">
        <f>E300/E299</f>
        <v>#DIV/0!</v>
      </c>
      <c r="F301" s="951" t="e">
        <f>F300/F299</f>
        <v>#DIV/0!</v>
      </c>
      <c r="G301" s="634"/>
    </row>
    <row r="302" spans="1:12" ht="16.5" hidden="1" thickBot="1" x14ac:dyDescent="0.3">
      <c r="A302" s="634"/>
      <c r="B302" s="942" t="s">
        <v>19</v>
      </c>
      <c r="C302" s="953" t="s">
        <v>20</v>
      </c>
      <c r="D302" s="954" t="e">
        <f>D299/C299-1</f>
        <v>#DIV/0!</v>
      </c>
      <c r="E302" s="954" t="e">
        <f t="shared" ref="E302:F304" si="9">E299/D299-1</f>
        <v>#DIV/0!</v>
      </c>
      <c r="F302" s="954" t="e">
        <f t="shared" si="9"/>
        <v>#DIV/0!</v>
      </c>
      <c r="G302" s="634"/>
      <c r="H302" s="379"/>
      <c r="I302" s="379"/>
      <c r="J302" s="379"/>
      <c r="K302" s="379"/>
      <c r="L302" s="379"/>
    </row>
    <row r="303" spans="1:12" ht="16.5" hidden="1" thickBot="1" x14ac:dyDescent="0.3">
      <c r="A303" s="634"/>
      <c r="B303" s="942" t="s">
        <v>21</v>
      </c>
      <c r="C303" s="953" t="s">
        <v>20</v>
      </c>
      <c r="D303" s="954" t="e">
        <f>D300/C300-1</f>
        <v>#DIV/0!</v>
      </c>
      <c r="E303" s="954" t="e">
        <f t="shared" si="9"/>
        <v>#DIV/0!</v>
      </c>
      <c r="F303" s="954" t="e">
        <f t="shared" si="9"/>
        <v>#DIV/0!</v>
      </c>
      <c r="G303" s="634"/>
    </row>
    <row r="304" spans="1:12" ht="16.5" hidden="1" thickBot="1" x14ac:dyDescent="0.3">
      <c r="A304" s="634"/>
      <c r="B304" s="942" t="s">
        <v>22</v>
      </c>
      <c r="C304" s="953" t="s">
        <v>20</v>
      </c>
      <c r="D304" s="954" t="e">
        <f>D301/C301-1</f>
        <v>#DIV/0!</v>
      </c>
      <c r="E304" s="954" t="e">
        <f t="shared" si="9"/>
        <v>#DIV/0!</v>
      </c>
      <c r="F304" s="954" t="e">
        <f t="shared" si="9"/>
        <v>#DIV/0!</v>
      </c>
      <c r="G304" s="634"/>
    </row>
    <row r="305" spans="1:7" ht="16.5" hidden="1" thickBot="1" x14ac:dyDescent="0.3">
      <c r="A305" s="634"/>
      <c r="B305" s="1942" t="s">
        <v>1339</v>
      </c>
      <c r="C305" s="1943"/>
      <c r="D305" s="1943"/>
      <c r="E305" s="1943"/>
      <c r="F305" s="1944"/>
      <c r="G305" s="634"/>
    </row>
    <row r="306" spans="1:7" ht="15.75" hidden="1" x14ac:dyDescent="0.25">
      <c r="A306" s="634"/>
      <c r="B306" s="1919"/>
      <c r="C306" s="949">
        <v>2020</v>
      </c>
      <c r="D306" s="949">
        <v>2021</v>
      </c>
      <c r="E306" s="949">
        <v>2022</v>
      </c>
      <c r="F306" s="949">
        <v>2023</v>
      </c>
      <c r="G306" s="634"/>
    </row>
    <row r="307" spans="1:7" ht="16.5" hidden="1" thickBot="1" x14ac:dyDescent="0.3">
      <c r="A307" s="634"/>
      <c r="B307" s="1920"/>
      <c r="C307" s="950" t="s">
        <v>7</v>
      </c>
      <c r="D307" s="950" t="s">
        <v>8</v>
      </c>
      <c r="E307" s="950" t="s">
        <v>8</v>
      </c>
      <c r="F307" s="950" t="s">
        <v>8</v>
      </c>
      <c r="G307" s="634"/>
    </row>
    <row r="308" spans="1:7" ht="16.5" hidden="1" thickBot="1" x14ac:dyDescent="0.3">
      <c r="A308" s="634"/>
      <c r="B308" s="955" t="s">
        <v>41</v>
      </c>
      <c r="C308" s="957">
        <f>C309+C310+C311+C312</f>
        <v>0</v>
      </c>
      <c r="D308" s="957">
        <f>D309+D310+D311+D312</f>
        <v>0</v>
      </c>
      <c r="E308" s="957">
        <f>E309+E310+E311+E312</f>
        <v>0</v>
      </c>
      <c r="F308" s="957">
        <f>F309+F310+F311+F312</f>
        <v>0</v>
      </c>
      <c r="G308" s="634"/>
    </row>
    <row r="309" spans="1:7" ht="16.5" hidden="1" thickBot="1" x14ac:dyDescent="0.3">
      <c r="A309" s="634"/>
      <c r="B309" s="958" t="s">
        <v>175</v>
      </c>
      <c r="C309" s="957"/>
      <c r="D309" s="957"/>
      <c r="E309" s="957"/>
      <c r="F309" s="957"/>
      <c r="G309" s="634"/>
    </row>
    <row r="310" spans="1:7" ht="16.5" hidden="1" thickBot="1" x14ac:dyDescent="0.3">
      <c r="A310" s="634"/>
      <c r="B310" s="958" t="s">
        <v>185</v>
      </c>
      <c r="C310" s="957"/>
      <c r="D310" s="957"/>
      <c r="E310" s="957"/>
      <c r="F310" s="957"/>
      <c r="G310" s="634"/>
    </row>
    <row r="311" spans="1:7" ht="16.5" hidden="1" thickBot="1" x14ac:dyDescent="0.3">
      <c r="A311" s="634"/>
      <c r="B311" s="958" t="s">
        <v>186</v>
      </c>
      <c r="C311" s="957"/>
      <c r="D311" s="957"/>
      <c r="E311" s="957"/>
      <c r="F311" s="957"/>
      <c r="G311" s="634"/>
    </row>
    <row r="312" spans="1:7" ht="16.5" hidden="1" thickBot="1" x14ac:dyDescent="0.3">
      <c r="A312" s="634"/>
      <c r="B312" s="958" t="s">
        <v>187</v>
      </c>
      <c r="C312" s="957"/>
      <c r="D312" s="957"/>
      <c r="E312" s="957"/>
      <c r="F312" s="957"/>
      <c r="G312" s="634"/>
    </row>
    <row r="313" spans="1:7" ht="16.5" hidden="1" thickBot="1" x14ac:dyDescent="0.3">
      <c r="A313" s="634"/>
      <c r="B313" s="955" t="s">
        <v>42</v>
      </c>
      <c r="C313" s="960">
        <f>C314+C315+C316+C317</f>
        <v>0</v>
      </c>
      <c r="D313" s="960">
        <f>D314+D315+D316+D317</f>
        <v>0</v>
      </c>
      <c r="E313" s="960">
        <f>E314+E315+E316+E317</f>
        <v>0</v>
      </c>
      <c r="F313" s="960">
        <f>F314+F315+F316+F317</f>
        <v>0</v>
      </c>
      <c r="G313" s="634"/>
    </row>
    <row r="314" spans="1:7" ht="16.5" hidden="1" thickBot="1" x14ac:dyDescent="0.3">
      <c r="A314" s="634"/>
      <c r="B314" s="958" t="s">
        <v>175</v>
      </c>
      <c r="C314" s="960"/>
      <c r="D314" s="957"/>
      <c r="E314" s="957"/>
      <c r="F314" s="957"/>
      <c r="G314" s="634"/>
    </row>
    <row r="315" spans="1:7" ht="16.5" hidden="1" thickBot="1" x14ac:dyDescent="0.3">
      <c r="A315" s="634"/>
      <c r="B315" s="958" t="s">
        <v>185</v>
      </c>
      <c r="C315" s="960"/>
      <c r="D315" s="957"/>
      <c r="E315" s="957"/>
      <c r="F315" s="957"/>
      <c r="G315" s="634"/>
    </row>
    <row r="316" spans="1:7" ht="16.5" hidden="1" thickBot="1" x14ac:dyDescent="0.3">
      <c r="A316" s="634"/>
      <c r="B316" s="958" t="s">
        <v>186</v>
      </c>
      <c r="C316" s="960"/>
      <c r="D316" s="957"/>
      <c r="E316" s="957"/>
      <c r="F316" s="957"/>
      <c r="G316" s="634"/>
    </row>
    <row r="317" spans="1:7" ht="16.5" hidden="1" thickBot="1" x14ac:dyDescent="0.3">
      <c r="A317" s="634"/>
      <c r="B317" s="958" t="s">
        <v>187</v>
      </c>
      <c r="C317" s="960"/>
      <c r="D317" s="957"/>
      <c r="E317" s="957"/>
      <c r="F317" s="957"/>
      <c r="G317" s="634"/>
    </row>
    <row r="318" spans="1:7" ht="16.5" hidden="1" thickBot="1" x14ac:dyDescent="0.3">
      <c r="A318" s="634"/>
      <c r="B318" s="968" t="s">
        <v>192</v>
      </c>
      <c r="C318" s="960">
        <f>C308+C313</f>
        <v>0</v>
      </c>
      <c r="D318" s="960">
        <f>D308+D313</f>
        <v>0</v>
      </c>
      <c r="E318" s="960">
        <f>E308+E313</f>
        <v>0</v>
      </c>
      <c r="F318" s="960">
        <f>F308+F313</f>
        <v>0</v>
      </c>
      <c r="G318" s="634"/>
    </row>
    <row r="319" spans="1:7" ht="16.5" hidden="1" thickBot="1" x14ac:dyDescent="0.3">
      <c r="A319" s="634"/>
      <c r="B319" s="984" t="s">
        <v>44</v>
      </c>
      <c r="C319" s="1937"/>
      <c r="D319" s="1938"/>
      <c r="E319" s="1938"/>
      <c r="F319" s="1939"/>
      <c r="G319" s="634"/>
    </row>
    <row r="320" spans="1:7" ht="32.25" hidden="1" thickBot="1" x14ac:dyDescent="0.3">
      <c r="A320" s="634"/>
      <c r="B320" s="948" t="s">
        <v>69</v>
      </c>
      <c r="C320" s="980"/>
      <c r="D320" s="981" t="s">
        <v>180</v>
      </c>
      <c r="E320" s="982"/>
      <c r="F320" s="983"/>
      <c r="G320" s="634"/>
    </row>
    <row r="321" spans="1:12" ht="16.5" hidden="1" thickBot="1" x14ac:dyDescent="0.3">
      <c r="A321" s="634"/>
      <c r="B321" s="942" t="s">
        <v>14</v>
      </c>
      <c r="C321" s="1907"/>
      <c r="D321" s="1908"/>
      <c r="E321" s="1908"/>
      <c r="F321" s="1940"/>
      <c r="G321" s="634"/>
    </row>
    <row r="322" spans="1:12" ht="16.5" hidden="1" thickBot="1" x14ac:dyDescent="0.3">
      <c r="A322" s="634"/>
      <c r="B322" s="942" t="s">
        <v>15</v>
      </c>
      <c r="C322" s="1852"/>
      <c r="D322" s="1853"/>
      <c r="E322" s="1853"/>
      <c r="F322" s="1941"/>
      <c r="G322" s="634"/>
    </row>
    <row r="323" spans="1:12" ht="15.75" hidden="1" x14ac:dyDescent="0.25">
      <c r="A323" s="634"/>
      <c r="B323" s="1919"/>
      <c r="C323" s="949">
        <v>2020</v>
      </c>
      <c r="D323" s="949">
        <v>2021</v>
      </c>
      <c r="E323" s="949">
        <v>2022</v>
      </c>
      <c r="F323" s="949">
        <v>2023</v>
      </c>
      <c r="G323" s="634"/>
    </row>
    <row r="324" spans="1:12" ht="16.5" hidden="1" thickBot="1" x14ac:dyDescent="0.3">
      <c r="A324" s="634"/>
      <c r="B324" s="1920"/>
      <c r="C324" s="950" t="s">
        <v>7</v>
      </c>
      <c r="D324" s="950" t="s">
        <v>8</v>
      </c>
      <c r="E324" s="950" t="s">
        <v>8</v>
      </c>
      <c r="F324" s="950" t="s">
        <v>8</v>
      </c>
      <c r="G324" s="634"/>
    </row>
    <row r="325" spans="1:12" ht="16.5" hidden="1" thickBot="1" x14ac:dyDescent="0.3">
      <c r="A325" s="634"/>
      <c r="B325" s="942" t="s">
        <v>16</v>
      </c>
      <c r="C325" s="942"/>
      <c r="D325" s="942"/>
      <c r="E325" s="942"/>
      <c r="F325" s="942"/>
      <c r="G325" s="634"/>
    </row>
    <row r="326" spans="1:12" ht="16.5" hidden="1" thickBot="1" x14ac:dyDescent="0.3">
      <c r="A326" s="634"/>
      <c r="B326" s="942" t="s">
        <v>17</v>
      </c>
      <c r="C326" s="951">
        <f>C344</f>
        <v>0</v>
      </c>
      <c r="D326" s="951">
        <f>D344</f>
        <v>0</v>
      </c>
      <c r="E326" s="951">
        <f>E344</f>
        <v>0</v>
      </c>
      <c r="F326" s="951">
        <f>F344</f>
        <v>0</v>
      </c>
      <c r="G326" s="634"/>
    </row>
    <row r="327" spans="1:12" ht="16.5" hidden="1" thickBot="1" x14ac:dyDescent="0.3">
      <c r="A327" s="634"/>
      <c r="B327" s="942" t="s">
        <v>18</v>
      </c>
      <c r="C327" s="951" t="e">
        <f>C326/C325</f>
        <v>#DIV/0!</v>
      </c>
      <c r="D327" s="951" t="e">
        <f>D326/D325</f>
        <v>#DIV/0!</v>
      </c>
      <c r="E327" s="951" t="e">
        <f>E326/E325</f>
        <v>#DIV/0!</v>
      </c>
      <c r="F327" s="951" t="e">
        <f>F326/F325</f>
        <v>#DIV/0!</v>
      </c>
      <c r="G327" s="634"/>
    </row>
    <row r="328" spans="1:12" ht="16.5" hidden="1" thickBot="1" x14ac:dyDescent="0.3">
      <c r="A328" s="634"/>
      <c r="B328" s="942" t="s">
        <v>19</v>
      </c>
      <c r="C328" s="953" t="s">
        <v>20</v>
      </c>
      <c r="D328" s="954" t="e">
        <f>D325/C325-1</f>
        <v>#DIV/0!</v>
      </c>
      <c r="E328" s="954" t="e">
        <f t="shared" ref="E328:F330" si="10">E325/D325-1</f>
        <v>#DIV/0!</v>
      </c>
      <c r="F328" s="954" t="e">
        <f t="shared" si="10"/>
        <v>#DIV/0!</v>
      </c>
      <c r="G328" s="634"/>
      <c r="H328" s="379"/>
      <c r="I328" s="379"/>
      <c r="J328" s="379"/>
      <c r="K328" s="379"/>
      <c r="L328" s="379"/>
    </row>
    <row r="329" spans="1:12" ht="16.5" hidden="1" thickBot="1" x14ac:dyDescent="0.3">
      <c r="A329" s="634"/>
      <c r="B329" s="942" t="s">
        <v>21</v>
      </c>
      <c r="C329" s="953" t="s">
        <v>20</v>
      </c>
      <c r="D329" s="954" t="e">
        <f>D326/C326-1</f>
        <v>#DIV/0!</v>
      </c>
      <c r="E329" s="954" t="e">
        <f t="shared" si="10"/>
        <v>#DIV/0!</v>
      </c>
      <c r="F329" s="954" t="e">
        <f t="shared" si="10"/>
        <v>#DIV/0!</v>
      </c>
      <c r="G329" s="634"/>
    </row>
    <row r="330" spans="1:12" ht="16.5" hidden="1" thickBot="1" x14ac:dyDescent="0.3">
      <c r="A330" s="634"/>
      <c r="B330" s="942" t="s">
        <v>22</v>
      </c>
      <c r="C330" s="953" t="s">
        <v>20</v>
      </c>
      <c r="D330" s="954" t="e">
        <f>D327/C327-1</f>
        <v>#DIV/0!</v>
      </c>
      <c r="E330" s="954" t="e">
        <f t="shared" si="10"/>
        <v>#DIV/0!</v>
      </c>
      <c r="F330" s="954" t="e">
        <f t="shared" si="10"/>
        <v>#DIV/0!</v>
      </c>
      <c r="G330" s="634"/>
    </row>
    <row r="331" spans="1:12" ht="16.5" hidden="1" thickBot="1" x14ac:dyDescent="0.3">
      <c r="A331" s="634"/>
      <c r="B331" s="1942" t="s">
        <v>519</v>
      </c>
      <c r="C331" s="1943"/>
      <c r="D331" s="1943"/>
      <c r="E331" s="1943"/>
      <c r="F331" s="1944"/>
      <c r="G331" s="634"/>
    </row>
    <row r="332" spans="1:12" ht="15.75" hidden="1" x14ac:dyDescent="0.25">
      <c r="A332" s="634"/>
      <c r="B332" s="1919"/>
      <c r="C332" s="949">
        <v>2020</v>
      </c>
      <c r="D332" s="949">
        <v>2021</v>
      </c>
      <c r="E332" s="949">
        <v>2022</v>
      </c>
      <c r="F332" s="949">
        <v>2023</v>
      </c>
      <c r="G332" s="634"/>
    </row>
    <row r="333" spans="1:12" ht="16.5" hidden="1" thickBot="1" x14ac:dyDescent="0.3">
      <c r="A333" s="634"/>
      <c r="B333" s="1920"/>
      <c r="C333" s="950" t="s">
        <v>7</v>
      </c>
      <c r="D333" s="950" t="s">
        <v>8</v>
      </c>
      <c r="E333" s="950" t="s">
        <v>8</v>
      </c>
      <c r="F333" s="950" t="s">
        <v>8</v>
      </c>
      <c r="G333" s="634"/>
    </row>
    <row r="334" spans="1:12" ht="16.5" hidden="1" thickBot="1" x14ac:dyDescent="0.3">
      <c r="A334" s="634"/>
      <c r="B334" s="955" t="s">
        <v>41</v>
      </c>
      <c r="C334" s="957">
        <f>C335+C336+C337+C338</f>
        <v>0</v>
      </c>
      <c r="D334" s="957">
        <f>D335+D336+D337+D338</f>
        <v>0</v>
      </c>
      <c r="E334" s="957">
        <f>E335+E336+E337+E338</f>
        <v>0</v>
      </c>
      <c r="F334" s="957">
        <f>F335+F336+F337+F338</f>
        <v>0</v>
      </c>
      <c r="G334" s="634"/>
    </row>
    <row r="335" spans="1:12" ht="16.5" hidden="1" thickBot="1" x14ac:dyDescent="0.3">
      <c r="A335" s="634"/>
      <c r="B335" s="958" t="s">
        <v>175</v>
      </c>
      <c r="C335" s="957"/>
      <c r="D335" s="957"/>
      <c r="E335" s="957"/>
      <c r="F335" s="957"/>
      <c r="G335" s="634"/>
    </row>
    <row r="336" spans="1:12" ht="16.5" hidden="1" thickBot="1" x14ac:dyDescent="0.3">
      <c r="A336" s="634"/>
      <c r="B336" s="958" t="s">
        <v>185</v>
      </c>
      <c r="C336" s="957"/>
      <c r="D336" s="957"/>
      <c r="E336" s="957"/>
      <c r="F336" s="957"/>
      <c r="G336" s="634"/>
    </row>
    <row r="337" spans="1:7" ht="16.5" hidden="1" thickBot="1" x14ac:dyDescent="0.3">
      <c r="A337" s="634"/>
      <c r="B337" s="958" t="s">
        <v>186</v>
      </c>
      <c r="C337" s="957"/>
      <c r="D337" s="957"/>
      <c r="E337" s="957"/>
      <c r="F337" s="957"/>
      <c r="G337" s="634"/>
    </row>
    <row r="338" spans="1:7" ht="16.5" hidden="1" thickBot="1" x14ac:dyDescent="0.3">
      <c r="A338" s="634"/>
      <c r="B338" s="958" t="s">
        <v>187</v>
      </c>
      <c r="C338" s="957"/>
      <c r="D338" s="957"/>
      <c r="E338" s="957"/>
      <c r="F338" s="957"/>
      <c r="G338" s="634"/>
    </row>
    <row r="339" spans="1:7" ht="16.5" hidden="1" thickBot="1" x14ac:dyDescent="0.3">
      <c r="A339" s="634"/>
      <c r="B339" s="955" t="s">
        <v>42</v>
      </c>
      <c r="C339" s="960">
        <f>C340+C341+C342+C343</f>
        <v>0</v>
      </c>
      <c r="D339" s="960">
        <f>D340+D341+D342+D343</f>
        <v>0</v>
      </c>
      <c r="E339" s="960">
        <f>E340+E341+E342+E343</f>
        <v>0</v>
      </c>
      <c r="F339" s="960">
        <f>F340+F341+F342+F343</f>
        <v>0</v>
      </c>
      <c r="G339" s="634"/>
    </row>
    <row r="340" spans="1:7" ht="16.5" hidden="1" thickBot="1" x14ac:dyDescent="0.3">
      <c r="A340" s="634"/>
      <c r="B340" s="958" t="s">
        <v>175</v>
      </c>
      <c r="C340" s="960"/>
      <c r="D340" s="960"/>
      <c r="E340" s="960"/>
      <c r="F340" s="960"/>
      <c r="G340" s="634"/>
    </row>
    <row r="341" spans="1:7" ht="16.5" hidden="1" thickBot="1" x14ac:dyDescent="0.3">
      <c r="A341" s="634"/>
      <c r="B341" s="958" t="s">
        <v>185</v>
      </c>
      <c r="C341" s="960"/>
      <c r="D341" s="960"/>
      <c r="E341" s="960"/>
      <c r="F341" s="960"/>
      <c r="G341" s="634"/>
    </row>
    <row r="342" spans="1:7" ht="16.5" hidden="1" thickBot="1" x14ac:dyDescent="0.3">
      <c r="A342" s="634"/>
      <c r="B342" s="958" t="s">
        <v>186</v>
      </c>
      <c r="C342" s="960"/>
      <c r="D342" s="960"/>
      <c r="E342" s="960"/>
      <c r="F342" s="960"/>
      <c r="G342" s="634"/>
    </row>
    <row r="343" spans="1:7" ht="16.5" hidden="1" thickBot="1" x14ac:dyDescent="0.3">
      <c r="A343" s="634"/>
      <c r="B343" s="958" t="s">
        <v>187</v>
      </c>
      <c r="C343" s="960"/>
      <c r="D343" s="960"/>
      <c r="E343" s="960"/>
      <c r="F343" s="960"/>
      <c r="G343" s="634"/>
    </row>
    <row r="344" spans="1:7" ht="16.5" hidden="1" thickBot="1" x14ac:dyDescent="0.3">
      <c r="A344" s="634"/>
      <c r="B344" s="968" t="s">
        <v>51</v>
      </c>
      <c r="C344" s="960">
        <f>C334+C339</f>
        <v>0</v>
      </c>
      <c r="D344" s="960">
        <f>D334+D339</f>
        <v>0</v>
      </c>
      <c r="E344" s="960">
        <f>E334+E339</f>
        <v>0</v>
      </c>
      <c r="F344" s="960">
        <f>F334+F339</f>
        <v>0</v>
      </c>
      <c r="G344" s="634"/>
    </row>
    <row r="345" spans="1:7" ht="16.5" thickBot="1" x14ac:dyDescent="0.3">
      <c r="A345" s="634"/>
      <c r="B345" s="985"/>
      <c r="C345" s="986"/>
      <c r="D345" s="986"/>
      <c r="E345" s="986"/>
      <c r="F345" s="986"/>
      <c r="G345" s="634"/>
    </row>
    <row r="346" spans="1:7" ht="32.25" thickBot="1" x14ac:dyDescent="0.3">
      <c r="A346" s="634"/>
      <c r="B346" s="944" t="s">
        <v>53</v>
      </c>
      <c r="C346" s="987">
        <f>+C221+C145+C67+C30+C170+C104+C326+C300+C275+C250+C195</f>
        <v>72000</v>
      </c>
      <c r="D346" s="987">
        <f>+D221+D145+D67+D30+D170+D104+D326+D300+D275+D250+D195</f>
        <v>66000</v>
      </c>
      <c r="E346" s="987">
        <f>+E221+E145+E67+E30+E170+E104+E326+E300+E275+E250+E195</f>
        <v>68500</v>
      </c>
      <c r="F346" s="987">
        <f>+F221+F145+F67+F30+F170+F104+F326+F300+F275+F250+F195</f>
        <v>72500</v>
      </c>
      <c r="G346" s="634"/>
    </row>
    <row r="347" spans="1:7" ht="32.25" thickBot="1" x14ac:dyDescent="0.3">
      <c r="A347" s="634"/>
      <c r="B347" s="944" t="s">
        <v>54</v>
      </c>
      <c r="C347" s="987">
        <f>+C239+C213+C133+C96+C59+C344+C318+C293+C268+C188+C163</f>
        <v>72000</v>
      </c>
      <c r="D347" s="987">
        <f>+D239+D213+D133+D96+D59+D344+D318+D293+D268+D188+D163</f>
        <v>66000</v>
      </c>
      <c r="E347" s="987">
        <f>+E239+E213+E133+E96+E59+E344+E318+E293+E268+E188+E163</f>
        <v>68500</v>
      </c>
      <c r="F347" s="987">
        <f>+F239+F213+F133+F96+F59+F344+F318+F293+F268+F188+F163</f>
        <v>72500</v>
      </c>
      <c r="G347" s="634"/>
    </row>
    <row r="348" spans="1:7" ht="16.5" thickBot="1" x14ac:dyDescent="0.3">
      <c r="A348" s="634"/>
      <c r="B348" s="955" t="s">
        <v>23</v>
      </c>
      <c r="C348" s="988">
        <f>C349+C350</f>
        <v>42500</v>
      </c>
      <c r="D348" s="988">
        <f>D349+D350</f>
        <v>45200</v>
      </c>
      <c r="E348" s="988">
        <f>E349+E350</f>
        <v>45200</v>
      </c>
      <c r="F348" s="988">
        <f>F349+F350</f>
        <v>45200</v>
      </c>
      <c r="G348" s="634"/>
    </row>
    <row r="349" spans="1:7" ht="16.5" thickBot="1" x14ac:dyDescent="0.3">
      <c r="A349" s="634"/>
      <c r="B349" s="958" t="s">
        <v>175</v>
      </c>
      <c r="C349" s="960">
        <f t="shared" ref="C349:F350" si="11">C39+C76+C113</f>
        <v>42500</v>
      </c>
      <c r="D349" s="960">
        <f t="shared" si="11"/>
        <v>45200</v>
      </c>
      <c r="E349" s="960">
        <f t="shared" si="11"/>
        <v>45200</v>
      </c>
      <c r="F349" s="960">
        <f t="shared" si="11"/>
        <v>45200</v>
      </c>
      <c r="G349" s="634"/>
    </row>
    <row r="350" spans="1:7" ht="16.5" thickBot="1" x14ac:dyDescent="0.3">
      <c r="A350" s="634"/>
      <c r="B350" s="958" t="s">
        <v>193</v>
      </c>
      <c r="C350" s="960">
        <f t="shared" si="11"/>
        <v>0</v>
      </c>
      <c r="D350" s="960">
        <f t="shared" si="11"/>
        <v>0</v>
      </c>
      <c r="E350" s="960">
        <f t="shared" si="11"/>
        <v>0</v>
      </c>
      <c r="F350" s="960">
        <f t="shared" si="11"/>
        <v>0</v>
      </c>
      <c r="G350" s="634"/>
    </row>
    <row r="351" spans="1:7" ht="32.25" thickBot="1" x14ac:dyDescent="0.3">
      <c r="A351" s="634"/>
      <c r="B351" s="955" t="s">
        <v>24</v>
      </c>
      <c r="C351" s="988">
        <f>C352+C353</f>
        <v>9500</v>
      </c>
      <c r="D351" s="988">
        <f>D352+D353</f>
        <v>6450</v>
      </c>
      <c r="E351" s="988">
        <f>E352+E353</f>
        <v>6450</v>
      </c>
      <c r="F351" s="988">
        <f>F352+F353</f>
        <v>6450</v>
      </c>
      <c r="G351" s="634"/>
    </row>
    <row r="352" spans="1:7" ht="16.5" thickBot="1" x14ac:dyDescent="0.3">
      <c r="A352" s="634"/>
      <c r="B352" s="958" t="s">
        <v>175</v>
      </c>
      <c r="C352" s="957">
        <f>C42+C79+C116</f>
        <v>9500</v>
      </c>
      <c r="D352" s="957">
        <f>D42+D79+D116</f>
        <v>6450</v>
      </c>
      <c r="E352" s="957">
        <f>E42+E79+E116</f>
        <v>6450</v>
      </c>
      <c r="F352" s="957">
        <f>F42+F79+F116</f>
        <v>6450</v>
      </c>
      <c r="G352" s="634"/>
    </row>
    <row r="353" spans="1:7" ht="16.5" thickBot="1" x14ac:dyDescent="0.3">
      <c r="A353" s="634"/>
      <c r="B353" s="958" t="s">
        <v>193</v>
      </c>
      <c r="C353" s="960">
        <f>C43+C80+C114</f>
        <v>0</v>
      </c>
      <c r="D353" s="960">
        <f>D43+D80+D114</f>
        <v>0</v>
      </c>
      <c r="E353" s="960">
        <f>E43+E80+E114</f>
        <v>0</v>
      </c>
      <c r="F353" s="960">
        <f>F43+F80+F114</f>
        <v>0</v>
      </c>
      <c r="G353" s="634"/>
    </row>
    <row r="354" spans="1:7" ht="16.5" thickBot="1" x14ac:dyDescent="0.3">
      <c r="A354" s="634"/>
      <c r="B354" s="955" t="s">
        <v>25</v>
      </c>
      <c r="C354" s="988">
        <f>C355+C356</f>
        <v>12500</v>
      </c>
      <c r="D354" s="988">
        <f>D355+D356</f>
        <v>9850</v>
      </c>
      <c r="E354" s="988">
        <f>E355+E356</f>
        <v>12350</v>
      </c>
      <c r="F354" s="988">
        <f>F355+F356</f>
        <v>16350</v>
      </c>
      <c r="G354" s="634"/>
    </row>
    <row r="355" spans="1:7" ht="16.5" thickBot="1" x14ac:dyDescent="0.3">
      <c r="A355" s="634"/>
      <c r="B355" s="958" t="s">
        <v>175</v>
      </c>
      <c r="C355" s="960">
        <f t="shared" ref="C355:F356" si="12">C45+C82+C119</f>
        <v>12500</v>
      </c>
      <c r="D355" s="960">
        <f t="shared" si="12"/>
        <v>9850</v>
      </c>
      <c r="E355" s="960">
        <f t="shared" si="12"/>
        <v>12350</v>
      </c>
      <c r="F355" s="960">
        <f t="shared" si="12"/>
        <v>16350</v>
      </c>
      <c r="G355" s="634"/>
    </row>
    <row r="356" spans="1:7" ht="16.5" thickBot="1" x14ac:dyDescent="0.3">
      <c r="A356" s="634"/>
      <c r="B356" s="958" t="s">
        <v>193</v>
      </c>
      <c r="C356" s="960">
        <f t="shared" si="12"/>
        <v>0</v>
      </c>
      <c r="D356" s="960">
        <f t="shared" si="12"/>
        <v>0</v>
      </c>
      <c r="E356" s="960">
        <f t="shared" si="12"/>
        <v>0</v>
      </c>
      <c r="F356" s="960">
        <f t="shared" si="12"/>
        <v>0</v>
      </c>
      <c r="G356" s="634"/>
    </row>
    <row r="357" spans="1:7" ht="16.5" thickBot="1" x14ac:dyDescent="0.3">
      <c r="A357" s="634"/>
      <c r="B357" s="955" t="s">
        <v>26</v>
      </c>
      <c r="C357" s="988">
        <f>C358+C359</f>
        <v>0</v>
      </c>
      <c r="D357" s="988">
        <f>D358+D359</f>
        <v>0</v>
      </c>
      <c r="E357" s="988">
        <f>E358+E359</f>
        <v>0</v>
      </c>
      <c r="F357" s="988">
        <f>F358+F359</f>
        <v>0</v>
      </c>
      <c r="G357" s="634"/>
    </row>
    <row r="358" spans="1:7" ht="16.5" thickBot="1" x14ac:dyDescent="0.3">
      <c r="A358" s="634"/>
      <c r="B358" s="958" t="s">
        <v>175</v>
      </c>
      <c r="C358" s="957">
        <f t="shared" ref="C358:F359" si="13">C48+C85+C122</f>
        <v>0</v>
      </c>
      <c r="D358" s="957">
        <f t="shared" si="13"/>
        <v>0</v>
      </c>
      <c r="E358" s="957">
        <f t="shared" si="13"/>
        <v>0</v>
      </c>
      <c r="F358" s="957">
        <f t="shared" si="13"/>
        <v>0</v>
      </c>
      <c r="G358" s="634"/>
    </row>
    <row r="359" spans="1:7" ht="16.5" thickBot="1" x14ac:dyDescent="0.3">
      <c r="A359" s="634"/>
      <c r="B359" s="958" t="s">
        <v>193</v>
      </c>
      <c r="C359" s="960">
        <f t="shared" si="13"/>
        <v>0</v>
      </c>
      <c r="D359" s="960">
        <f t="shared" si="13"/>
        <v>0</v>
      </c>
      <c r="E359" s="960">
        <f t="shared" si="13"/>
        <v>0</v>
      </c>
      <c r="F359" s="960">
        <f t="shared" si="13"/>
        <v>0</v>
      </c>
      <c r="G359" s="634"/>
    </row>
    <row r="360" spans="1:7" ht="16.5" thickBot="1" x14ac:dyDescent="0.3">
      <c r="A360" s="634"/>
      <c r="B360" s="955" t="s">
        <v>27</v>
      </c>
      <c r="C360" s="988">
        <f>C361+C362</f>
        <v>0</v>
      </c>
      <c r="D360" s="988">
        <f>D361+D362</f>
        <v>0</v>
      </c>
      <c r="E360" s="988">
        <f>E361+E362</f>
        <v>0</v>
      </c>
      <c r="F360" s="988">
        <f>F361+F362</f>
        <v>0</v>
      </c>
      <c r="G360" s="634"/>
    </row>
    <row r="361" spans="1:7" ht="16.5" thickBot="1" x14ac:dyDescent="0.3">
      <c r="A361" s="634"/>
      <c r="B361" s="958" t="s">
        <v>175</v>
      </c>
      <c r="C361" s="957">
        <f t="shared" ref="C361:F362" si="14">C51+C88+C125</f>
        <v>0</v>
      </c>
      <c r="D361" s="957">
        <f t="shared" si="14"/>
        <v>0</v>
      </c>
      <c r="E361" s="957">
        <f t="shared" si="14"/>
        <v>0</v>
      </c>
      <c r="F361" s="957">
        <f t="shared" si="14"/>
        <v>0</v>
      </c>
      <c r="G361" s="634"/>
    </row>
    <row r="362" spans="1:7" ht="16.5" thickBot="1" x14ac:dyDescent="0.3">
      <c r="A362" s="634"/>
      <c r="B362" s="958" t="s">
        <v>193</v>
      </c>
      <c r="C362" s="960">
        <f t="shared" si="14"/>
        <v>0</v>
      </c>
      <c r="D362" s="960">
        <f t="shared" si="14"/>
        <v>0</v>
      </c>
      <c r="E362" s="960">
        <f t="shared" si="14"/>
        <v>0</v>
      </c>
      <c r="F362" s="960">
        <f t="shared" si="14"/>
        <v>0</v>
      </c>
      <c r="G362" s="634"/>
    </row>
    <row r="363" spans="1:7" ht="16.5" thickBot="1" x14ac:dyDescent="0.3">
      <c r="A363" s="634"/>
      <c r="B363" s="955" t="s">
        <v>28</v>
      </c>
      <c r="C363" s="988">
        <f>C364+C365</f>
        <v>3500</v>
      </c>
      <c r="D363" s="988">
        <f>D364+D365</f>
        <v>3500</v>
      </c>
      <c r="E363" s="988">
        <f>E364+E365</f>
        <v>3500</v>
      </c>
      <c r="F363" s="988">
        <f>F364+F365</f>
        <v>3500</v>
      </c>
      <c r="G363" s="634"/>
    </row>
    <row r="364" spans="1:7" ht="16.5" thickBot="1" x14ac:dyDescent="0.3">
      <c r="A364" s="634"/>
      <c r="B364" s="958" t="s">
        <v>175</v>
      </c>
      <c r="C364" s="957">
        <f t="shared" ref="C364:F365" si="15">C54+C91+C128</f>
        <v>3500</v>
      </c>
      <c r="D364" s="957">
        <f t="shared" si="15"/>
        <v>3500</v>
      </c>
      <c r="E364" s="957">
        <f t="shared" si="15"/>
        <v>3500</v>
      </c>
      <c r="F364" s="957">
        <f t="shared" si="15"/>
        <v>3500</v>
      </c>
      <c r="G364" s="634"/>
    </row>
    <row r="365" spans="1:7" ht="16.5" thickBot="1" x14ac:dyDescent="0.3">
      <c r="A365" s="634"/>
      <c r="B365" s="958" t="s">
        <v>193</v>
      </c>
      <c r="C365" s="960">
        <f t="shared" si="15"/>
        <v>0</v>
      </c>
      <c r="D365" s="960">
        <f t="shared" si="15"/>
        <v>0</v>
      </c>
      <c r="E365" s="960">
        <f t="shared" si="15"/>
        <v>0</v>
      </c>
      <c r="F365" s="960">
        <f t="shared" si="15"/>
        <v>0</v>
      </c>
      <c r="G365" s="634"/>
    </row>
    <row r="366" spans="1:7" ht="32.25" thickBot="1" x14ac:dyDescent="0.3">
      <c r="A366" s="634"/>
      <c r="B366" s="955" t="s">
        <v>29</v>
      </c>
      <c r="C366" s="988">
        <f>C93+C56</f>
        <v>0</v>
      </c>
      <c r="D366" s="988">
        <f>D93+D56</f>
        <v>0</v>
      </c>
      <c r="E366" s="988">
        <f>E93+E56</f>
        <v>0</v>
      </c>
      <c r="F366" s="988">
        <f>F93+F56</f>
        <v>0</v>
      </c>
      <c r="G366" s="634"/>
    </row>
    <row r="367" spans="1:7" ht="16.5" thickBot="1" x14ac:dyDescent="0.3">
      <c r="A367" s="634"/>
      <c r="B367" s="958" t="s">
        <v>175</v>
      </c>
      <c r="C367" s="957">
        <f t="shared" ref="C367:F368" si="16">C57+C94+C131</f>
        <v>0</v>
      </c>
      <c r="D367" s="957">
        <f t="shared" si="16"/>
        <v>0</v>
      </c>
      <c r="E367" s="957">
        <f t="shared" si="16"/>
        <v>0</v>
      </c>
      <c r="F367" s="957">
        <f t="shared" si="16"/>
        <v>0</v>
      </c>
      <c r="G367" s="634"/>
    </row>
    <row r="368" spans="1:7" ht="16.5" thickBot="1" x14ac:dyDescent="0.3">
      <c r="A368" s="634"/>
      <c r="B368" s="958" t="s">
        <v>193</v>
      </c>
      <c r="C368" s="960">
        <f t="shared" si="16"/>
        <v>0</v>
      </c>
      <c r="D368" s="960">
        <f t="shared" si="16"/>
        <v>0</v>
      </c>
      <c r="E368" s="960">
        <f t="shared" si="16"/>
        <v>0</v>
      </c>
      <c r="F368" s="960">
        <f t="shared" si="16"/>
        <v>0</v>
      </c>
      <c r="G368" s="634"/>
    </row>
    <row r="369" spans="1:10" ht="16.5" thickBot="1" x14ac:dyDescent="0.3">
      <c r="A369" s="634"/>
      <c r="B369" s="955" t="s">
        <v>55</v>
      </c>
      <c r="C369" s="988">
        <f>C370+C371+C372+C373</f>
        <v>0</v>
      </c>
      <c r="D369" s="988">
        <f>D370+D371+D372+D373</f>
        <v>0</v>
      </c>
      <c r="E369" s="988">
        <f>E370+E371+E372+E373</f>
        <v>0</v>
      </c>
      <c r="F369" s="988">
        <f>F370+F371+F372+F373</f>
        <v>0</v>
      </c>
      <c r="G369" s="634"/>
    </row>
    <row r="370" spans="1:10" ht="16.5" thickBot="1" x14ac:dyDescent="0.3">
      <c r="A370" s="634"/>
      <c r="B370" s="958" t="s">
        <v>175</v>
      </c>
      <c r="C370" s="957">
        <f t="shared" ref="C370:F373" si="17">C154+C179+C204+C230+C259+C284+C309+C335</f>
        <v>0</v>
      </c>
      <c r="D370" s="957">
        <f t="shared" si="17"/>
        <v>0</v>
      </c>
      <c r="E370" s="957">
        <f t="shared" si="17"/>
        <v>0</v>
      </c>
      <c r="F370" s="957">
        <f t="shared" si="17"/>
        <v>0</v>
      </c>
      <c r="G370" s="634"/>
    </row>
    <row r="371" spans="1:10" ht="16.5" thickBot="1" x14ac:dyDescent="0.3">
      <c r="A371" s="634"/>
      <c r="B371" s="958" t="s">
        <v>194</v>
      </c>
      <c r="C371" s="957">
        <f t="shared" si="17"/>
        <v>0</v>
      </c>
      <c r="D371" s="957">
        <f t="shared" si="17"/>
        <v>0</v>
      </c>
      <c r="E371" s="957">
        <f t="shared" si="17"/>
        <v>0</v>
      </c>
      <c r="F371" s="957">
        <f t="shared" si="17"/>
        <v>0</v>
      </c>
      <c r="G371" s="634"/>
    </row>
    <row r="372" spans="1:10" ht="16.5" thickBot="1" x14ac:dyDescent="0.3">
      <c r="A372" s="634"/>
      <c r="B372" s="958" t="s">
        <v>186</v>
      </c>
      <c r="C372" s="957">
        <f t="shared" si="17"/>
        <v>0</v>
      </c>
      <c r="D372" s="957">
        <f t="shared" si="17"/>
        <v>0</v>
      </c>
      <c r="E372" s="957">
        <f t="shared" si="17"/>
        <v>0</v>
      </c>
      <c r="F372" s="957">
        <f t="shared" si="17"/>
        <v>0</v>
      </c>
      <c r="G372" s="634"/>
    </row>
    <row r="373" spans="1:10" ht="16.5" thickBot="1" x14ac:dyDescent="0.3">
      <c r="A373" s="634"/>
      <c r="B373" s="958" t="s">
        <v>187</v>
      </c>
      <c r="C373" s="957">
        <f t="shared" si="17"/>
        <v>0</v>
      </c>
      <c r="D373" s="957">
        <f t="shared" si="17"/>
        <v>0</v>
      </c>
      <c r="E373" s="957">
        <f t="shared" si="17"/>
        <v>0</v>
      </c>
      <c r="F373" s="957">
        <f t="shared" si="17"/>
        <v>0</v>
      </c>
      <c r="G373" s="634"/>
    </row>
    <row r="374" spans="1:10" ht="16.5" thickBot="1" x14ac:dyDescent="0.3">
      <c r="A374" s="634"/>
      <c r="B374" s="955" t="s">
        <v>56</v>
      </c>
      <c r="C374" s="988">
        <f>C375+C376+C377+C378</f>
        <v>4000</v>
      </c>
      <c r="D374" s="988">
        <f>D375+D376+D377+D378</f>
        <v>1000</v>
      </c>
      <c r="E374" s="988">
        <f>E375+E376+E377+E378</f>
        <v>1000</v>
      </c>
      <c r="F374" s="988">
        <f>F375+F376+F377+F378</f>
        <v>1000</v>
      </c>
      <c r="G374" s="634"/>
    </row>
    <row r="375" spans="1:10" ht="16.5" thickBot="1" x14ac:dyDescent="0.3">
      <c r="A375" s="634"/>
      <c r="B375" s="958" t="s">
        <v>175</v>
      </c>
      <c r="C375" s="957">
        <f t="shared" ref="C375:F378" si="18">C159+C184+C209+C235+C264+C289+C314+C340</f>
        <v>4000</v>
      </c>
      <c r="D375" s="957">
        <f t="shared" si="18"/>
        <v>1000</v>
      </c>
      <c r="E375" s="957">
        <f t="shared" si="18"/>
        <v>1000</v>
      </c>
      <c r="F375" s="957">
        <f t="shared" si="18"/>
        <v>1000</v>
      </c>
      <c r="G375" s="634"/>
    </row>
    <row r="376" spans="1:10" ht="16.5" thickBot="1" x14ac:dyDescent="0.3">
      <c r="A376" s="634"/>
      <c r="B376" s="958" t="s">
        <v>194</v>
      </c>
      <c r="C376" s="957">
        <f t="shared" si="18"/>
        <v>0</v>
      </c>
      <c r="D376" s="957">
        <f t="shared" si="18"/>
        <v>0</v>
      </c>
      <c r="E376" s="957">
        <f t="shared" si="18"/>
        <v>0</v>
      </c>
      <c r="F376" s="957">
        <f t="shared" si="18"/>
        <v>0</v>
      </c>
      <c r="G376" s="634"/>
    </row>
    <row r="377" spans="1:10" ht="16.5" thickBot="1" x14ac:dyDescent="0.3">
      <c r="A377" s="634"/>
      <c r="B377" s="958" t="s">
        <v>186</v>
      </c>
      <c r="C377" s="957">
        <f t="shared" si="18"/>
        <v>0</v>
      </c>
      <c r="D377" s="957">
        <f t="shared" si="18"/>
        <v>0</v>
      </c>
      <c r="E377" s="957">
        <f t="shared" si="18"/>
        <v>0</v>
      </c>
      <c r="F377" s="957">
        <f t="shared" si="18"/>
        <v>0</v>
      </c>
      <c r="G377" s="634"/>
    </row>
    <row r="378" spans="1:10" ht="16.5" thickBot="1" x14ac:dyDescent="0.3">
      <c r="A378" s="634"/>
      <c r="B378" s="958" t="s">
        <v>187</v>
      </c>
      <c r="C378" s="957">
        <f t="shared" si="18"/>
        <v>0</v>
      </c>
      <c r="D378" s="957">
        <f t="shared" si="18"/>
        <v>0</v>
      </c>
      <c r="E378" s="957">
        <f t="shared" si="18"/>
        <v>0</v>
      </c>
      <c r="F378" s="957">
        <f t="shared" si="18"/>
        <v>0</v>
      </c>
      <c r="G378" s="634"/>
    </row>
    <row r="379" spans="1:10" ht="16.5" thickBot="1" x14ac:dyDescent="0.3">
      <c r="A379" s="634"/>
      <c r="B379" s="969" t="s">
        <v>31</v>
      </c>
      <c r="C379" s="970">
        <f>IF(C347-C346=0,0,"Error")</f>
        <v>0</v>
      </c>
      <c r="D379" s="970">
        <f>IF(D347-D346=0,0,"Error")</f>
        <v>0</v>
      </c>
      <c r="E379" s="970">
        <f>IF(E347-E346=0,0,"Error")</f>
        <v>0</v>
      </c>
      <c r="F379" s="970">
        <f>IF(F347-F346=0,0,"Error")</f>
        <v>0</v>
      </c>
      <c r="G379" s="634"/>
    </row>
    <row r="380" spans="1:10" ht="15.75" x14ac:dyDescent="0.25">
      <c r="A380" s="634"/>
      <c r="B380" s="989"/>
      <c r="C380" s="990"/>
      <c r="D380" s="990"/>
      <c r="E380" s="990"/>
      <c r="F380" s="990"/>
      <c r="G380" s="634"/>
    </row>
    <row r="381" spans="1:10" ht="15.75" hidden="1" x14ac:dyDescent="0.25">
      <c r="A381" s="991" t="s">
        <v>383</v>
      </c>
      <c r="B381" s="992"/>
      <c r="C381" s="634"/>
      <c r="D381" s="1921" t="s">
        <v>384</v>
      </c>
      <c r="E381" s="991" t="s">
        <v>383</v>
      </c>
      <c r="F381" s="992"/>
      <c r="G381" s="634"/>
      <c r="H381" s="1924"/>
      <c r="I381" s="743"/>
      <c r="J381" s="743"/>
    </row>
    <row r="382" spans="1:10" ht="15.75" hidden="1" x14ac:dyDescent="0.25">
      <c r="A382" s="993" t="s">
        <v>382</v>
      </c>
      <c r="B382" s="994"/>
      <c r="C382" s="634"/>
      <c r="D382" s="1922"/>
      <c r="E382" s="993" t="s">
        <v>382</v>
      </c>
      <c r="F382" s="994"/>
      <c r="G382" s="634"/>
      <c r="H382" s="1924"/>
      <c r="I382" s="743"/>
      <c r="J382" s="743"/>
    </row>
    <row r="383" spans="1:10" ht="16.5" hidden="1" thickBot="1" x14ac:dyDescent="0.3">
      <c r="A383" s="995" t="s">
        <v>381</v>
      </c>
      <c r="B383" s="996"/>
      <c r="C383" s="634"/>
      <c r="D383" s="1923"/>
      <c r="E383" s="995" t="s">
        <v>381</v>
      </c>
      <c r="F383" s="996"/>
      <c r="G383" s="634"/>
      <c r="H383" s="1924"/>
      <c r="I383" s="743"/>
      <c r="J383" s="743"/>
    </row>
    <row r="384" spans="1:10" ht="15.75" hidden="1" x14ac:dyDescent="0.25">
      <c r="A384" s="997"/>
      <c r="B384" s="997"/>
      <c r="C384" s="998"/>
      <c r="D384" s="999"/>
      <c r="E384" s="997"/>
      <c r="F384" s="997"/>
      <c r="G384" s="634"/>
    </row>
    <row r="385" spans="1:8" ht="16.5" hidden="1" thickBot="1" x14ac:dyDescent="0.3">
      <c r="A385" s="634"/>
      <c r="B385" s="1925" t="s">
        <v>380</v>
      </c>
      <c r="C385" s="1926"/>
      <c r="D385" s="1926"/>
      <c r="E385" s="1926"/>
      <c r="F385" s="1927"/>
      <c r="G385" s="634"/>
    </row>
    <row r="386" spans="1:8" ht="15.75" hidden="1" x14ac:dyDescent="0.25">
      <c r="A386" s="634"/>
      <c r="B386" s="634"/>
      <c r="C386" s="634"/>
      <c r="D386" s="634"/>
      <c r="E386" s="634"/>
      <c r="F386" s="634"/>
      <c r="G386" s="634"/>
    </row>
    <row r="387" spans="1:8" hidden="1" x14ac:dyDescent="0.25"/>
    <row r="388" spans="1:8" ht="47.25" hidden="1" x14ac:dyDescent="0.25">
      <c r="C388" s="1000" t="s">
        <v>592</v>
      </c>
      <c r="D388" s="991" t="s">
        <v>383</v>
      </c>
      <c r="E388" s="992"/>
      <c r="F388" s="634"/>
      <c r="G388" s="634"/>
      <c r="H388" s="634"/>
    </row>
    <row r="389" spans="1:8" ht="15.75" hidden="1" x14ac:dyDescent="0.25">
      <c r="C389" s="1001"/>
      <c r="D389" s="993" t="s">
        <v>382</v>
      </c>
      <c r="E389" s="994"/>
      <c r="F389" s="634"/>
      <c r="G389" s="634"/>
      <c r="H389" s="634"/>
    </row>
    <row r="390" spans="1:8" ht="16.5" hidden="1" thickBot="1" x14ac:dyDescent="0.3">
      <c r="C390" s="1002"/>
      <c r="D390" s="995" t="s">
        <v>381</v>
      </c>
      <c r="E390" s="996"/>
      <c r="F390" s="634"/>
      <c r="G390" s="634"/>
      <c r="H390" s="634"/>
    </row>
    <row r="391" spans="1:8" ht="15.75" hidden="1" x14ac:dyDescent="0.25">
      <c r="C391" s="634"/>
      <c r="D391" s="634"/>
      <c r="E391" s="634"/>
      <c r="F391" s="634"/>
      <c r="G391" s="634"/>
      <c r="H391" s="634"/>
    </row>
    <row r="392" spans="1:8" ht="15.75" hidden="1" x14ac:dyDescent="0.25">
      <c r="C392" s="634"/>
      <c r="D392" s="634"/>
      <c r="E392" s="634"/>
      <c r="F392" s="634"/>
      <c r="G392" s="634"/>
      <c r="H392" s="634"/>
    </row>
    <row r="393" spans="1:8" ht="15.75" hidden="1" x14ac:dyDescent="0.25">
      <c r="C393" s="634"/>
      <c r="D393" s="1928" t="s">
        <v>1340</v>
      </c>
      <c r="E393" s="1929"/>
      <c r="F393" s="1929"/>
      <c r="G393" s="1929"/>
      <c r="H393" s="1930"/>
    </row>
    <row r="394" spans="1:8" ht="15.75" hidden="1" x14ac:dyDescent="0.25">
      <c r="C394" s="634"/>
      <c r="D394" s="1931"/>
      <c r="E394" s="1932"/>
      <c r="F394" s="1932"/>
      <c r="G394" s="1932"/>
      <c r="H394" s="1933"/>
    </row>
    <row r="395" spans="1:8" ht="16.5" hidden="1" thickBot="1" x14ac:dyDescent="0.3">
      <c r="C395" s="634"/>
      <c r="D395" s="1934"/>
      <c r="E395" s="1935"/>
      <c r="F395" s="1935"/>
      <c r="G395" s="1935"/>
      <c r="H395" s="1936"/>
    </row>
    <row r="396" spans="1:8" ht="15.75" x14ac:dyDescent="0.25">
      <c r="C396" s="634"/>
      <c r="D396" s="634"/>
      <c r="E396" s="634"/>
      <c r="F396" s="634"/>
      <c r="G396" s="634"/>
      <c r="H396" s="634"/>
    </row>
  </sheetData>
  <mergeCells count="91">
    <mergeCell ref="B22:F22"/>
    <mergeCell ref="A2:G2"/>
    <mergeCell ref="B3:F3"/>
    <mergeCell ref="C5:F5"/>
    <mergeCell ref="C6:F6"/>
    <mergeCell ref="C7:F7"/>
    <mergeCell ref="B8:F8"/>
    <mergeCell ref="B9:F11"/>
    <mergeCell ref="C12:F12"/>
    <mergeCell ref="B13:B14"/>
    <mergeCell ref="C18:F18"/>
    <mergeCell ref="B19:F19"/>
    <mergeCell ref="B72:F72"/>
    <mergeCell ref="B23:F23"/>
    <mergeCell ref="C24:F24"/>
    <mergeCell ref="C25:F25"/>
    <mergeCell ref="C26:F26"/>
    <mergeCell ref="B27:B28"/>
    <mergeCell ref="B35:F35"/>
    <mergeCell ref="B36:B37"/>
    <mergeCell ref="C61:F61"/>
    <mergeCell ref="C62:F62"/>
    <mergeCell ref="C63:F63"/>
    <mergeCell ref="B64:B65"/>
    <mergeCell ref="H138:L140"/>
    <mergeCell ref="C139:F139"/>
    <mergeCell ref="C140:F140"/>
    <mergeCell ref="B73:B74"/>
    <mergeCell ref="C98:F98"/>
    <mergeCell ref="C99:F99"/>
    <mergeCell ref="C100:F100"/>
    <mergeCell ref="B101:B102"/>
    <mergeCell ref="B109:F109"/>
    <mergeCell ref="B110:B111"/>
    <mergeCell ref="B135:F135"/>
    <mergeCell ref="B136:F136"/>
    <mergeCell ref="C137:F137"/>
    <mergeCell ref="E138:F138"/>
    <mergeCell ref="C191:F191"/>
    <mergeCell ref="C141:F141"/>
    <mergeCell ref="B142:B143"/>
    <mergeCell ref="B150:F150"/>
    <mergeCell ref="B151:B152"/>
    <mergeCell ref="E164:F164"/>
    <mergeCell ref="C165:F165"/>
    <mergeCell ref="C166:F166"/>
    <mergeCell ref="B167:B168"/>
    <mergeCell ref="B175:F175"/>
    <mergeCell ref="B176:B177"/>
    <mergeCell ref="C190:F190"/>
    <mergeCell ref="C242:F242"/>
    <mergeCell ref="B192:B193"/>
    <mergeCell ref="B200:F200"/>
    <mergeCell ref="B201:B202"/>
    <mergeCell ref="C214:F214"/>
    <mergeCell ref="C216:F216"/>
    <mergeCell ref="C217:F217"/>
    <mergeCell ref="B218:B219"/>
    <mergeCell ref="B226:F226"/>
    <mergeCell ref="B227:B228"/>
    <mergeCell ref="B240:F240"/>
    <mergeCell ref="B241:F241"/>
    <mergeCell ref="B272:B273"/>
    <mergeCell ref="E243:F243"/>
    <mergeCell ref="H243:L245"/>
    <mergeCell ref="C244:F244"/>
    <mergeCell ref="C245:F245"/>
    <mergeCell ref="C246:F246"/>
    <mergeCell ref="B247:B248"/>
    <mergeCell ref="B255:F255"/>
    <mergeCell ref="B256:B257"/>
    <mergeCell ref="E269:F269"/>
    <mergeCell ref="C270:F270"/>
    <mergeCell ref="C271:F271"/>
    <mergeCell ref="B331:F331"/>
    <mergeCell ref="B280:F280"/>
    <mergeCell ref="B281:B282"/>
    <mergeCell ref="C295:F295"/>
    <mergeCell ref="C296:F296"/>
    <mergeCell ref="B297:B298"/>
    <mergeCell ref="B305:F305"/>
    <mergeCell ref="B306:B307"/>
    <mergeCell ref="C319:F319"/>
    <mergeCell ref="C321:F321"/>
    <mergeCell ref="C322:F322"/>
    <mergeCell ref="B323:B324"/>
    <mergeCell ref="B332:B333"/>
    <mergeCell ref="D381:D383"/>
    <mergeCell ref="H381:H383"/>
    <mergeCell ref="B385:F385"/>
    <mergeCell ref="D393:H39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36"/>
  <sheetViews>
    <sheetView topLeftCell="A13" zoomScale="110" zoomScaleNormal="110" workbookViewId="0">
      <selection activeCell="E36" sqref="E36"/>
    </sheetView>
  </sheetViews>
  <sheetFormatPr defaultRowHeight="15" x14ac:dyDescent="0.25"/>
  <cols>
    <col min="1" max="1" width="25.7109375" style="298" customWidth="1"/>
    <col min="2" max="5" width="21.42578125" style="298" customWidth="1"/>
    <col min="6" max="6" width="9.140625" style="298"/>
    <col min="7" max="7" width="18.42578125" style="298" customWidth="1"/>
    <col min="8" max="8" width="11" style="298" customWidth="1"/>
    <col min="9" max="9" width="11" style="298" bestFit="1" customWidth="1"/>
    <col min="10" max="16384" width="9.140625" style="298"/>
  </cols>
  <sheetData>
    <row r="1" spans="1:7" ht="15.75" x14ac:dyDescent="0.25">
      <c r="A1" s="1974" t="s">
        <v>1073</v>
      </c>
      <c r="B1" s="1974"/>
      <c r="C1" s="1974"/>
      <c r="D1" s="1974"/>
      <c r="E1" s="1974"/>
    </row>
    <row r="2" spans="1:7" ht="18" customHeight="1" x14ac:dyDescent="0.25">
      <c r="A2" s="2005" t="s">
        <v>927</v>
      </c>
      <c r="B2" s="2005"/>
      <c r="C2" s="2005"/>
      <c r="D2" s="2005"/>
      <c r="E2" s="2005"/>
      <c r="F2" s="522"/>
    </row>
    <row r="3" spans="1:7" ht="18" customHeight="1" x14ac:dyDescent="0.25">
      <c r="A3" s="1913" t="s">
        <v>386</v>
      </c>
      <c r="B3" s="1913"/>
      <c r="C3" s="1913"/>
      <c r="D3" s="1913"/>
      <c r="E3" s="1913"/>
      <c r="F3" s="523"/>
    </row>
    <row r="4" spans="1:7" ht="15.75" thickBot="1" x14ac:dyDescent="0.3"/>
    <row r="5" spans="1:7" ht="26.25" thickBot="1" x14ac:dyDescent="0.3">
      <c r="A5" s="524" t="s">
        <v>0</v>
      </c>
      <c r="B5" s="2006" t="s">
        <v>195</v>
      </c>
      <c r="C5" s="2006"/>
      <c r="D5" s="2006"/>
      <c r="E5" s="2006"/>
    </row>
    <row r="6" spans="1:7" ht="15.75" thickBot="1" x14ac:dyDescent="0.3">
      <c r="A6" s="524" t="s">
        <v>1</v>
      </c>
      <c r="B6" s="2007" t="s">
        <v>2</v>
      </c>
      <c r="C6" s="2008"/>
      <c r="D6" s="2008"/>
      <c r="E6" s="2009"/>
    </row>
    <row r="7" spans="1:7" ht="26.25" thickBot="1" x14ac:dyDescent="0.3">
      <c r="A7" s="524" t="s">
        <v>3</v>
      </c>
      <c r="B7" s="2010" t="s">
        <v>843</v>
      </c>
      <c r="C7" s="2011"/>
      <c r="D7" s="2011"/>
      <c r="E7" s="2012"/>
    </row>
    <row r="8" spans="1:7" ht="15.75" thickBot="1" x14ac:dyDescent="0.3">
      <c r="A8" s="2013" t="s">
        <v>4</v>
      </c>
      <c r="B8" s="1880"/>
      <c r="C8" s="1880"/>
      <c r="D8" s="1880"/>
      <c r="E8" s="2014"/>
    </row>
    <row r="9" spans="1:7" ht="15.75" thickBot="1" x14ac:dyDescent="0.3">
      <c r="A9" s="2015" t="s">
        <v>1074</v>
      </c>
      <c r="B9" s="2016"/>
      <c r="C9" s="2016"/>
      <c r="D9" s="2016"/>
      <c r="E9" s="2017"/>
    </row>
    <row r="10" spans="1:7" ht="36.75" customHeight="1" thickBot="1" x14ac:dyDescent="0.3">
      <c r="A10" s="2015"/>
      <c r="B10" s="2016"/>
      <c r="C10" s="2016"/>
      <c r="D10" s="2016"/>
      <c r="E10" s="2017"/>
    </row>
    <row r="11" spans="1:7" ht="15.75" thickBot="1" x14ac:dyDescent="0.3">
      <c r="A11" s="2015"/>
      <c r="B11" s="2016"/>
      <c r="C11" s="2016"/>
      <c r="D11" s="2016"/>
      <c r="E11" s="2017"/>
    </row>
    <row r="12" spans="1:7" ht="38.25" customHeight="1" thickBot="1" x14ac:dyDescent="0.3">
      <c r="A12" s="525" t="s">
        <v>5</v>
      </c>
      <c r="B12" s="2018" t="s">
        <v>1075</v>
      </c>
      <c r="C12" s="1892"/>
      <c r="D12" s="1892"/>
      <c r="E12" s="2019"/>
    </row>
    <row r="13" spans="1:7" ht="23.25" customHeight="1" x14ac:dyDescent="0.25">
      <c r="A13" s="1994" t="s">
        <v>57</v>
      </c>
      <c r="B13" s="344">
        <v>2020</v>
      </c>
      <c r="C13" s="344">
        <v>2021</v>
      </c>
      <c r="D13" s="344">
        <v>2022</v>
      </c>
      <c r="E13" s="344">
        <v>2023</v>
      </c>
    </row>
    <row r="14" spans="1:7" ht="15.75" thickBot="1" x14ac:dyDescent="0.3">
      <c r="A14" s="1995"/>
      <c r="B14" s="346" t="s">
        <v>7</v>
      </c>
      <c r="C14" s="346" t="s">
        <v>8</v>
      </c>
      <c r="D14" s="346" t="s">
        <v>8</v>
      </c>
      <c r="E14" s="346" t="s">
        <v>8</v>
      </c>
      <c r="G14" s="526" t="s">
        <v>1076</v>
      </c>
    </row>
    <row r="15" spans="1:7" ht="23.25" thickBot="1" x14ac:dyDescent="0.3">
      <c r="A15" s="527" t="s">
        <v>1077</v>
      </c>
      <c r="B15" s="528">
        <v>0.5</v>
      </c>
      <c r="C15" s="528">
        <v>0.6</v>
      </c>
      <c r="D15" s="528">
        <v>0.6</v>
      </c>
      <c r="E15" s="528">
        <v>0.6</v>
      </c>
    </row>
    <row r="16" spans="1:7" ht="23.25" thickBot="1" x14ac:dyDescent="0.3">
      <c r="A16" s="529" t="s">
        <v>1078</v>
      </c>
      <c r="B16" s="528">
        <v>0.35</v>
      </c>
      <c r="C16" s="528">
        <v>0.4</v>
      </c>
      <c r="D16" s="528">
        <v>0.4</v>
      </c>
      <c r="E16" s="528">
        <v>0.4</v>
      </c>
    </row>
    <row r="17" spans="1:11" ht="34.5" thickBot="1" x14ac:dyDescent="0.3">
      <c r="A17" s="529" t="s">
        <v>1079</v>
      </c>
      <c r="B17" s="530">
        <v>0.2</v>
      </c>
      <c r="C17" s="530">
        <v>0.25</v>
      </c>
      <c r="D17" s="530">
        <v>0.25</v>
      </c>
      <c r="E17" s="530">
        <v>0.25</v>
      </c>
    </row>
    <row r="18" spans="1:11" ht="21.75" customHeight="1" thickBot="1" x14ac:dyDescent="0.3">
      <c r="A18" s="531" t="s">
        <v>9</v>
      </c>
      <c r="B18" s="2020"/>
      <c r="C18" s="2021"/>
      <c r="D18" s="2021"/>
      <c r="E18" s="2022"/>
    </row>
    <row r="19" spans="1:11" ht="15.75" thickBot="1" x14ac:dyDescent="0.3">
      <c r="A19" s="2003"/>
      <c r="B19" s="1899"/>
      <c r="C19" s="1899"/>
      <c r="D19" s="1899"/>
      <c r="E19" s="2004"/>
    </row>
    <row r="20" spans="1:11" ht="15.75" thickBot="1" x14ac:dyDescent="0.3">
      <c r="A20" s="1998" t="s">
        <v>440</v>
      </c>
      <c r="B20" s="1838"/>
      <c r="C20" s="1838"/>
      <c r="D20" s="1838"/>
      <c r="E20" s="1999"/>
    </row>
    <row r="21" spans="1:11" ht="15.75" thickBot="1" x14ac:dyDescent="0.3">
      <c r="A21" s="499" t="s">
        <v>441</v>
      </c>
      <c r="B21" s="1876" t="s">
        <v>1080</v>
      </c>
      <c r="C21" s="1877"/>
      <c r="D21" s="1877"/>
      <c r="E21" s="2001"/>
    </row>
    <row r="22" spans="1:11" ht="25.5" customHeight="1" thickBot="1" x14ac:dyDescent="0.3">
      <c r="A22" s="501" t="s">
        <v>14</v>
      </c>
      <c r="B22" s="1824" t="s">
        <v>1081</v>
      </c>
      <c r="C22" s="1825"/>
      <c r="D22" s="1825"/>
      <c r="E22" s="2002"/>
    </row>
    <row r="23" spans="1:11" ht="15.75" thickBot="1" x14ac:dyDescent="0.3">
      <c r="A23" s="501" t="s">
        <v>15</v>
      </c>
      <c r="B23" s="1812" t="s">
        <v>1082</v>
      </c>
      <c r="C23" s="1813"/>
      <c r="D23" s="1813"/>
      <c r="E23" s="1993"/>
    </row>
    <row r="24" spans="1:11" ht="12.75" customHeight="1" x14ac:dyDescent="0.25">
      <c r="A24" s="1994"/>
      <c r="B24" s="440">
        <v>2020</v>
      </c>
      <c r="C24" s="440">
        <v>2021</v>
      </c>
      <c r="D24" s="440">
        <v>2022</v>
      </c>
      <c r="E24" s="440">
        <v>2023</v>
      </c>
    </row>
    <row r="25" spans="1:11" ht="15" customHeight="1" thickBot="1" x14ac:dyDescent="0.3">
      <c r="A25" s="1995"/>
      <c r="B25" s="365" t="s">
        <v>7</v>
      </c>
      <c r="C25" s="365" t="s">
        <v>8</v>
      </c>
      <c r="D25" s="365" t="s">
        <v>8</v>
      </c>
      <c r="E25" s="365" t="s">
        <v>8</v>
      </c>
    </row>
    <row r="26" spans="1:11" ht="15.75" thickBot="1" x14ac:dyDescent="0.3">
      <c r="A26" s="501" t="s">
        <v>16</v>
      </c>
      <c r="B26" s="444">
        <v>200</v>
      </c>
      <c r="C26" s="444">
        <v>250</v>
      </c>
      <c r="D26" s="444">
        <v>250</v>
      </c>
      <c r="E26" s="444">
        <v>250</v>
      </c>
    </row>
    <row r="27" spans="1:11" ht="15.75" thickBot="1" x14ac:dyDescent="0.3">
      <c r="A27" s="501" t="s">
        <v>17</v>
      </c>
      <c r="B27" s="444">
        <v>126524</v>
      </c>
      <c r="C27" s="444">
        <v>144000</v>
      </c>
      <c r="D27" s="444">
        <v>144000</v>
      </c>
      <c r="E27" s="444">
        <v>144000</v>
      </c>
    </row>
    <row r="28" spans="1:11" ht="15.75" thickBot="1" x14ac:dyDescent="0.3">
      <c r="A28" s="501" t="s">
        <v>18</v>
      </c>
      <c r="B28" s="444">
        <f>B27/B26</f>
        <v>632.62</v>
      </c>
      <c r="C28" s="444">
        <f>C27/C26</f>
        <v>576</v>
      </c>
      <c r="D28" s="444">
        <f>D27/D26</f>
        <v>576</v>
      </c>
      <c r="E28" s="444">
        <f>E27/E26</f>
        <v>576</v>
      </c>
    </row>
    <row r="29" spans="1:11" ht="15.75" thickBot="1" x14ac:dyDescent="0.3">
      <c r="A29" s="501" t="s">
        <v>19</v>
      </c>
      <c r="B29" s="446" t="s">
        <v>20</v>
      </c>
      <c r="C29" s="447">
        <f>C26/B26-1</f>
        <v>0.25</v>
      </c>
      <c r="D29" s="447">
        <f t="shared" ref="D29:E31" si="0">D26/C26-1</f>
        <v>0</v>
      </c>
      <c r="E29" s="447">
        <f t="shared" si="0"/>
        <v>0</v>
      </c>
      <c r="G29" s="379"/>
      <c r="H29" s="379"/>
      <c r="I29" s="379"/>
      <c r="J29" s="379"/>
      <c r="K29" s="379"/>
    </row>
    <row r="30" spans="1:11" ht="15.75" thickBot="1" x14ac:dyDescent="0.3">
      <c r="A30" s="501" t="s">
        <v>21</v>
      </c>
      <c r="B30" s="446" t="s">
        <v>20</v>
      </c>
      <c r="C30" s="447">
        <f>C27/B27-1</f>
        <v>0.13812399228604844</v>
      </c>
      <c r="D30" s="447">
        <f t="shared" si="0"/>
        <v>0</v>
      </c>
      <c r="E30" s="447">
        <f t="shared" si="0"/>
        <v>0</v>
      </c>
    </row>
    <row r="31" spans="1:11" ht="15.75" thickBot="1" x14ac:dyDescent="0.3">
      <c r="A31" s="501" t="s">
        <v>22</v>
      </c>
      <c r="B31" s="446" t="s">
        <v>20</v>
      </c>
      <c r="C31" s="447">
        <f>C28/B28-1</f>
        <v>-8.9500806171161185E-2</v>
      </c>
      <c r="D31" s="447">
        <f t="shared" si="0"/>
        <v>0</v>
      </c>
      <c r="E31" s="447">
        <f t="shared" si="0"/>
        <v>0</v>
      </c>
    </row>
    <row r="32" spans="1:11" ht="15.75" thickBot="1" x14ac:dyDescent="0.3">
      <c r="A32" s="1996" t="s">
        <v>123</v>
      </c>
      <c r="B32" s="1816"/>
      <c r="C32" s="1816"/>
      <c r="D32" s="1816"/>
      <c r="E32" s="1997"/>
    </row>
    <row r="33" spans="1:5" ht="12.75" customHeight="1" x14ac:dyDescent="0.25">
      <c r="A33" s="1994"/>
      <c r="B33" s="440">
        <v>2020</v>
      </c>
      <c r="C33" s="440">
        <v>2021</v>
      </c>
      <c r="D33" s="440">
        <v>2022</v>
      </c>
      <c r="E33" s="440">
        <v>2023</v>
      </c>
    </row>
    <row r="34" spans="1:5" ht="9" customHeight="1" thickBot="1" x14ac:dyDescent="0.3">
      <c r="A34" s="1995"/>
      <c r="B34" s="365" t="s">
        <v>7</v>
      </c>
      <c r="C34" s="365" t="s">
        <v>8</v>
      </c>
      <c r="D34" s="365" t="s">
        <v>8</v>
      </c>
      <c r="E34" s="365" t="s">
        <v>8</v>
      </c>
    </row>
    <row r="35" spans="1:5" ht="15.75" thickBot="1" x14ac:dyDescent="0.3">
      <c r="A35" s="532" t="s">
        <v>23</v>
      </c>
      <c r="B35" s="449">
        <v>91700</v>
      </c>
      <c r="C35" s="449">
        <v>106676</v>
      </c>
      <c r="D35" s="449">
        <v>106676</v>
      </c>
      <c r="E35" s="449">
        <v>106676</v>
      </c>
    </row>
    <row r="36" spans="1:5" ht="24.75" thickBot="1" x14ac:dyDescent="0.3">
      <c r="A36" s="532" t="s">
        <v>24</v>
      </c>
      <c r="B36" s="449">
        <v>12741</v>
      </c>
      <c r="C36" s="449">
        <v>13241</v>
      </c>
      <c r="D36" s="449">
        <v>13241</v>
      </c>
      <c r="E36" s="449">
        <v>13241</v>
      </c>
    </row>
    <row r="37" spans="1:5" ht="15.75" thickBot="1" x14ac:dyDescent="0.3">
      <c r="A37" s="532" t="s">
        <v>25</v>
      </c>
      <c r="B37" s="451">
        <v>22083</v>
      </c>
      <c r="C37" s="449">
        <v>24083</v>
      </c>
      <c r="D37" s="449">
        <v>24083</v>
      </c>
      <c r="E37" s="449">
        <v>24083</v>
      </c>
    </row>
    <row r="38" spans="1:5" ht="15.75" thickBot="1" x14ac:dyDescent="0.3">
      <c r="A38" s="532" t="s">
        <v>26</v>
      </c>
      <c r="B38" s="451">
        <v>0</v>
      </c>
      <c r="C38" s="449">
        <v>0</v>
      </c>
      <c r="D38" s="449">
        <v>0</v>
      </c>
      <c r="E38" s="449">
        <v>0</v>
      </c>
    </row>
    <row r="39" spans="1:5" ht="15.75" thickBot="1" x14ac:dyDescent="0.3">
      <c r="A39" s="532" t="s">
        <v>27</v>
      </c>
      <c r="B39" s="451">
        <v>0</v>
      </c>
      <c r="C39" s="451">
        <v>0</v>
      </c>
      <c r="D39" s="451">
        <v>0</v>
      </c>
      <c r="E39" s="451">
        <v>0</v>
      </c>
    </row>
    <row r="40" spans="1:5" ht="15.75" thickBot="1" x14ac:dyDescent="0.3">
      <c r="A40" s="532" t="s">
        <v>28</v>
      </c>
      <c r="B40" s="451">
        <v>0</v>
      </c>
      <c r="C40" s="451">
        <v>0</v>
      </c>
      <c r="D40" s="451">
        <v>0</v>
      </c>
      <c r="E40" s="451">
        <v>0</v>
      </c>
    </row>
    <row r="41" spans="1:5" ht="24.75" thickBot="1" x14ac:dyDescent="0.3">
      <c r="A41" s="532" t="s">
        <v>29</v>
      </c>
      <c r="B41" s="451">
        <v>0</v>
      </c>
      <c r="C41" s="451">
        <v>0</v>
      </c>
      <c r="D41" s="451">
        <v>0</v>
      </c>
      <c r="E41" s="451">
        <v>0</v>
      </c>
    </row>
    <row r="42" spans="1:5" ht="15.75" thickBot="1" x14ac:dyDescent="0.3">
      <c r="A42" s="533" t="s">
        <v>30</v>
      </c>
      <c r="B42" s="451">
        <f>B41+B40+B39+B38+B37+B36+B35</f>
        <v>126524</v>
      </c>
      <c r="C42" s="451">
        <f>C41+C40+C39+C38+C37+C36+C35</f>
        <v>144000</v>
      </c>
      <c r="D42" s="451">
        <f>D41+D40+D39+D38+D37+D36+D35</f>
        <v>144000</v>
      </c>
      <c r="E42" s="451">
        <f>E41+E40+E39+E38+E37+E36+E35</f>
        <v>144000</v>
      </c>
    </row>
    <row r="43" spans="1:5" ht="15.75" thickBot="1" x14ac:dyDescent="0.3">
      <c r="A43" s="534" t="s">
        <v>31</v>
      </c>
      <c r="B43" s="459">
        <f>IF(B42-B27=0,0,"Error")</f>
        <v>0</v>
      </c>
      <c r="C43" s="459">
        <f>IF(C42-C27=0,0,"Error")</f>
        <v>0</v>
      </c>
      <c r="D43" s="459">
        <f>IF(D42-D27=0,0,"Error")</f>
        <v>0</v>
      </c>
      <c r="E43" s="459">
        <f>IF(E42-E27=0,0,"Error")</f>
        <v>0</v>
      </c>
    </row>
    <row r="44" spans="1:5" ht="15.75" thickBot="1" x14ac:dyDescent="0.3">
      <c r="A44" s="1998" t="s">
        <v>45</v>
      </c>
      <c r="B44" s="1838"/>
      <c r="C44" s="1838"/>
      <c r="D44" s="1838"/>
      <c r="E44" s="1999"/>
    </row>
    <row r="45" spans="1:5" ht="15.75" thickBot="1" x14ac:dyDescent="0.3">
      <c r="A45" s="1998" t="s">
        <v>39</v>
      </c>
      <c r="B45" s="1838"/>
      <c r="C45" s="1838"/>
      <c r="D45" s="1838"/>
      <c r="E45" s="1999"/>
    </row>
    <row r="46" spans="1:5" ht="15.75" thickBot="1" x14ac:dyDescent="0.3">
      <c r="A46" s="535"/>
      <c r="B46" s="1821"/>
      <c r="C46" s="1822"/>
      <c r="D46" s="1822"/>
      <c r="E46" s="2000"/>
    </row>
    <row r="47" spans="1:5" ht="15.75" thickBot="1" x14ac:dyDescent="0.3">
      <c r="A47" s="499" t="s">
        <v>13</v>
      </c>
      <c r="B47" s="1876" t="s">
        <v>356</v>
      </c>
      <c r="C47" s="1877"/>
      <c r="D47" s="1877"/>
      <c r="E47" s="2001"/>
    </row>
    <row r="48" spans="1:5" ht="17.25" customHeight="1" thickBot="1" x14ac:dyDescent="0.3">
      <c r="A48" s="501" t="s">
        <v>14</v>
      </c>
      <c r="B48" s="1824" t="s">
        <v>1083</v>
      </c>
      <c r="C48" s="1825"/>
      <c r="D48" s="1825"/>
      <c r="E48" s="2002"/>
    </row>
    <row r="49" spans="1:11" ht="15.75" thickBot="1" x14ac:dyDescent="0.3">
      <c r="A49" s="501" t="s">
        <v>15</v>
      </c>
      <c r="B49" s="1812" t="s">
        <v>40</v>
      </c>
      <c r="C49" s="1813"/>
      <c r="D49" s="1813"/>
      <c r="E49" s="1993"/>
    </row>
    <row r="50" spans="1:11" ht="12.75" customHeight="1" x14ac:dyDescent="0.25">
      <c r="A50" s="1994"/>
      <c r="B50" s="440">
        <v>2020</v>
      </c>
      <c r="C50" s="440">
        <v>2021</v>
      </c>
      <c r="D50" s="440">
        <v>2022</v>
      </c>
      <c r="E50" s="440">
        <v>2023</v>
      </c>
    </row>
    <row r="51" spans="1:11" ht="17.25" customHeight="1" thickBot="1" x14ac:dyDescent="0.3">
      <c r="A51" s="1995"/>
      <c r="B51" s="365" t="s">
        <v>7</v>
      </c>
      <c r="C51" s="365" t="s">
        <v>8</v>
      </c>
      <c r="D51" s="365" t="s">
        <v>8</v>
      </c>
      <c r="E51" s="365" t="s">
        <v>8</v>
      </c>
    </row>
    <row r="52" spans="1:11" ht="15.75" thickBot="1" x14ac:dyDescent="0.3">
      <c r="A52" s="501" t="s">
        <v>16</v>
      </c>
      <c r="B52" s="444">
        <v>5</v>
      </c>
      <c r="C52" s="444"/>
      <c r="D52" s="444"/>
      <c r="E52" s="444"/>
    </row>
    <row r="53" spans="1:11" ht="15.75" thickBot="1" x14ac:dyDescent="0.3">
      <c r="A53" s="501" t="s">
        <v>17</v>
      </c>
      <c r="B53" s="444">
        <v>700</v>
      </c>
      <c r="C53" s="444"/>
      <c r="D53" s="444"/>
      <c r="E53" s="444"/>
    </row>
    <row r="54" spans="1:11" ht="15.75" thickBot="1" x14ac:dyDescent="0.3">
      <c r="A54" s="501" t="s">
        <v>18</v>
      </c>
      <c r="B54" s="444">
        <f>B53/B52</f>
        <v>140</v>
      </c>
      <c r="C54" s="444">
        <v>0</v>
      </c>
      <c r="D54" s="444">
        <v>0</v>
      </c>
      <c r="E54" s="444">
        <v>0</v>
      </c>
    </row>
    <row r="55" spans="1:11" ht="15.75" thickBot="1" x14ac:dyDescent="0.3">
      <c r="A55" s="501" t="s">
        <v>19</v>
      </c>
      <c r="B55" s="446" t="s">
        <v>20</v>
      </c>
      <c r="C55" s="447">
        <v>0</v>
      </c>
      <c r="D55" s="447">
        <v>0</v>
      </c>
      <c r="E55" s="447">
        <v>0</v>
      </c>
      <c r="G55" s="379"/>
      <c r="H55" s="379"/>
      <c r="I55" s="379"/>
      <c r="J55" s="379"/>
      <c r="K55" s="379"/>
    </row>
    <row r="56" spans="1:11" ht="15.75" thickBot="1" x14ac:dyDescent="0.3">
      <c r="A56" s="501" t="s">
        <v>21</v>
      </c>
      <c r="B56" s="446" t="s">
        <v>20</v>
      </c>
      <c r="C56" s="447">
        <v>0</v>
      </c>
      <c r="D56" s="447">
        <v>0</v>
      </c>
      <c r="E56" s="447">
        <v>0</v>
      </c>
    </row>
    <row r="57" spans="1:11" ht="15.75" thickBot="1" x14ac:dyDescent="0.3">
      <c r="A57" s="501" t="s">
        <v>22</v>
      </c>
      <c r="B57" s="446" t="s">
        <v>20</v>
      </c>
      <c r="C57" s="447">
        <v>0</v>
      </c>
      <c r="D57" s="447">
        <v>0</v>
      </c>
      <c r="E57" s="447">
        <v>0</v>
      </c>
    </row>
    <row r="58" spans="1:11" ht="15.75" thickBot="1" x14ac:dyDescent="0.3">
      <c r="A58" s="1996" t="s">
        <v>123</v>
      </c>
      <c r="B58" s="1816"/>
      <c r="C58" s="1816"/>
      <c r="D58" s="1816"/>
      <c r="E58" s="1997"/>
    </row>
    <row r="59" spans="1:11" ht="12.75" customHeight="1" x14ac:dyDescent="0.25">
      <c r="A59" s="1994"/>
      <c r="B59" s="440">
        <v>2020</v>
      </c>
      <c r="C59" s="440">
        <v>2021</v>
      </c>
      <c r="D59" s="440">
        <v>2022</v>
      </c>
      <c r="E59" s="440">
        <v>2023</v>
      </c>
    </row>
    <row r="60" spans="1:11" ht="15.75" customHeight="1" thickBot="1" x14ac:dyDescent="0.3">
      <c r="A60" s="1995"/>
      <c r="B60" s="365" t="s">
        <v>7</v>
      </c>
      <c r="C60" s="365" t="s">
        <v>8</v>
      </c>
      <c r="D60" s="365" t="s">
        <v>8</v>
      </c>
      <c r="E60" s="365" t="s">
        <v>8</v>
      </c>
    </row>
    <row r="61" spans="1:11" ht="15.75" thickBot="1" x14ac:dyDescent="0.3">
      <c r="A61" s="532" t="s">
        <v>41</v>
      </c>
      <c r="B61" s="449">
        <f>B53</f>
        <v>700</v>
      </c>
      <c r="C61" s="449">
        <v>0</v>
      </c>
      <c r="D61" s="449">
        <v>0</v>
      </c>
      <c r="E61" s="449">
        <v>0</v>
      </c>
    </row>
    <row r="62" spans="1:11" ht="15.75" thickBot="1" x14ac:dyDescent="0.3">
      <c r="A62" s="532" t="s">
        <v>42</v>
      </c>
      <c r="B62" s="451">
        <v>0</v>
      </c>
      <c r="C62" s="449">
        <v>0</v>
      </c>
      <c r="D62" s="449">
        <v>0</v>
      </c>
      <c r="E62" s="449">
        <v>0</v>
      </c>
    </row>
    <row r="63" spans="1:11" ht="15.75" thickBot="1" x14ac:dyDescent="0.3">
      <c r="A63" s="533" t="s">
        <v>30</v>
      </c>
      <c r="B63" s="451">
        <f>B62+B61</f>
        <v>700</v>
      </c>
      <c r="C63" s="451">
        <f>C62+C61</f>
        <v>0</v>
      </c>
      <c r="D63" s="451">
        <f>D62+D61</f>
        <v>0</v>
      </c>
      <c r="E63" s="451">
        <f>E62+E61</f>
        <v>0</v>
      </c>
    </row>
    <row r="64" spans="1:11" x14ac:dyDescent="0.25">
      <c r="A64" s="1981" t="s">
        <v>43</v>
      </c>
      <c r="B64" s="1984"/>
      <c r="C64" s="1985"/>
      <c r="D64" s="1985"/>
      <c r="E64" s="1986"/>
    </row>
    <row r="65" spans="1:11" x14ac:dyDescent="0.25">
      <c r="A65" s="1982"/>
      <c r="B65" s="1987"/>
      <c r="C65" s="1988"/>
      <c r="D65" s="1988"/>
      <c r="E65" s="1989"/>
    </row>
    <row r="66" spans="1:11" ht="15.75" thickBot="1" x14ac:dyDescent="0.3">
      <c r="A66" s="1983"/>
      <c r="B66" s="1990"/>
      <c r="C66" s="1991"/>
      <c r="D66" s="1991"/>
      <c r="E66" s="1992"/>
    </row>
    <row r="67" spans="1:11" ht="15.75" thickBot="1" x14ac:dyDescent="0.3">
      <c r="A67" s="535"/>
      <c r="B67" s="1821" t="s">
        <v>537</v>
      </c>
      <c r="C67" s="1822"/>
      <c r="D67" s="1822"/>
      <c r="E67" s="2000"/>
    </row>
    <row r="68" spans="1:11" ht="15.75" thickBot="1" x14ac:dyDescent="0.3">
      <c r="A68" s="499" t="s">
        <v>13</v>
      </c>
      <c r="B68" s="1876" t="s">
        <v>216</v>
      </c>
      <c r="C68" s="1877"/>
      <c r="D68" s="1877"/>
      <c r="E68" s="2001"/>
    </row>
    <row r="69" spans="1:11" ht="17.25" customHeight="1" thickBot="1" x14ac:dyDescent="0.3">
      <c r="A69" s="501" t="s">
        <v>14</v>
      </c>
      <c r="B69" s="1824" t="s">
        <v>216</v>
      </c>
      <c r="C69" s="1825"/>
      <c r="D69" s="1825"/>
      <c r="E69" s="2002"/>
    </row>
    <row r="70" spans="1:11" ht="15.75" thickBot="1" x14ac:dyDescent="0.3">
      <c r="A70" s="501" t="s">
        <v>15</v>
      </c>
      <c r="B70" s="1812" t="s">
        <v>1084</v>
      </c>
      <c r="C70" s="1813"/>
      <c r="D70" s="1813"/>
      <c r="E70" s="1993"/>
    </row>
    <row r="71" spans="1:11" ht="12.75" customHeight="1" x14ac:dyDescent="0.25">
      <c r="A71" s="1994"/>
      <c r="B71" s="440">
        <v>2020</v>
      </c>
      <c r="C71" s="440">
        <v>2021</v>
      </c>
      <c r="D71" s="440">
        <v>2022</v>
      </c>
      <c r="E71" s="440">
        <v>2023</v>
      </c>
    </row>
    <row r="72" spans="1:11" ht="13.5" customHeight="1" thickBot="1" x14ac:dyDescent="0.3">
      <c r="A72" s="1995"/>
      <c r="B72" s="365" t="s">
        <v>7</v>
      </c>
      <c r="C72" s="365" t="s">
        <v>8</v>
      </c>
      <c r="D72" s="365" t="s">
        <v>8</v>
      </c>
      <c r="E72" s="365" t="s">
        <v>8</v>
      </c>
    </row>
    <row r="73" spans="1:11" ht="15.75" thickBot="1" x14ac:dyDescent="0.3">
      <c r="A73" s="501" t="s">
        <v>16</v>
      </c>
      <c r="B73" s="444">
        <v>2</v>
      </c>
      <c r="C73" s="444">
        <v>2</v>
      </c>
      <c r="D73" s="444">
        <v>0</v>
      </c>
      <c r="E73" s="444">
        <v>0</v>
      </c>
    </row>
    <row r="74" spans="1:11" ht="15.75" thickBot="1" x14ac:dyDescent="0.3">
      <c r="A74" s="501" t="s">
        <v>17</v>
      </c>
      <c r="B74" s="444">
        <v>5300</v>
      </c>
      <c r="C74" s="444">
        <v>10000</v>
      </c>
      <c r="D74" s="444">
        <v>1000</v>
      </c>
      <c r="E74" s="444">
        <v>10000</v>
      </c>
    </row>
    <row r="75" spans="1:11" ht="15.75" thickBot="1" x14ac:dyDescent="0.3">
      <c r="A75" s="501" t="s">
        <v>1085</v>
      </c>
      <c r="B75" s="444">
        <f>B74/B73</f>
        <v>2650</v>
      </c>
      <c r="C75" s="444">
        <f>C74/C73</f>
        <v>5000</v>
      </c>
      <c r="D75" s="444" t="e">
        <f>D74/D73</f>
        <v>#DIV/0!</v>
      </c>
      <c r="E75" s="444" t="e">
        <f>E74/E73</f>
        <v>#DIV/0!</v>
      </c>
    </row>
    <row r="76" spans="1:11" ht="15.75" thickBot="1" x14ac:dyDescent="0.3">
      <c r="A76" s="501" t="s">
        <v>19</v>
      </c>
      <c r="B76" s="446" t="s">
        <v>20</v>
      </c>
      <c r="C76" s="447">
        <f>C73/B73-1</f>
        <v>0</v>
      </c>
      <c r="D76" s="447">
        <f t="shared" ref="D76:E78" si="1">D73/C73-1</f>
        <v>-1</v>
      </c>
      <c r="E76" s="447" t="e">
        <f t="shared" si="1"/>
        <v>#DIV/0!</v>
      </c>
      <c r="G76" s="379"/>
      <c r="H76" s="379"/>
      <c r="I76" s="379"/>
      <c r="J76" s="379"/>
      <c r="K76" s="379"/>
    </row>
    <row r="77" spans="1:11" ht="15.75" thickBot="1" x14ac:dyDescent="0.3">
      <c r="A77" s="501" t="s">
        <v>21</v>
      </c>
      <c r="B77" s="446" t="s">
        <v>20</v>
      </c>
      <c r="C77" s="447">
        <f>C74/B74-1</f>
        <v>0.8867924528301887</v>
      </c>
      <c r="D77" s="447">
        <f t="shared" si="1"/>
        <v>-0.9</v>
      </c>
      <c r="E77" s="447">
        <f t="shared" si="1"/>
        <v>9</v>
      </c>
    </row>
    <row r="78" spans="1:11" ht="15.75" thickBot="1" x14ac:dyDescent="0.3">
      <c r="A78" s="501" t="s">
        <v>22</v>
      </c>
      <c r="B78" s="446" t="s">
        <v>20</v>
      </c>
      <c r="C78" s="447">
        <f>C75/B75-1</f>
        <v>0.8867924528301887</v>
      </c>
      <c r="D78" s="447" t="e">
        <f>D75/C75-1</f>
        <v>#DIV/0!</v>
      </c>
      <c r="E78" s="447" t="e">
        <f t="shared" si="1"/>
        <v>#DIV/0!</v>
      </c>
    </row>
    <row r="79" spans="1:11" ht="15.75" thickBot="1" x14ac:dyDescent="0.3">
      <c r="A79" s="1996" t="s">
        <v>123</v>
      </c>
      <c r="B79" s="1816"/>
      <c r="C79" s="1816"/>
      <c r="D79" s="1816"/>
      <c r="E79" s="1997"/>
    </row>
    <row r="80" spans="1:11" ht="12.75" customHeight="1" x14ac:dyDescent="0.25">
      <c r="A80" s="1994"/>
      <c r="B80" s="440">
        <v>2020</v>
      </c>
      <c r="C80" s="440">
        <v>2021</v>
      </c>
      <c r="D80" s="440">
        <v>2022</v>
      </c>
      <c r="E80" s="440">
        <v>2023</v>
      </c>
    </row>
    <row r="81" spans="1:11" ht="12.75" customHeight="1" thickBot="1" x14ac:dyDescent="0.3">
      <c r="A81" s="1995"/>
      <c r="B81" s="365" t="s">
        <v>7</v>
      </c>
      <c r="C81" s="365" t="s">
        <v>8</v>
      </c>
      <c r="D81" s="365" t="s">
        <v>8</v>
      </c>
      <c r="E81" s="365" t="s">
        <v>8</v>
      </c>
    </row>
    <row r="82" spans="1:11" ht="15.75" thickBot="1" x14ac:dyDescent="0.3">
      <c r="A82" s="532" t="s">
        <v>41</v>
      </c>
      <c r="B82" s="449">
        <v>0</v>
      </c>
      <c r="C82" s="449"/>
      <c r="D82" s="449"/>
      <c r="E82" s="449"/>
    </row>
    <row r="83" spans="1:11" ht="15.75" thickBot="1" x14ac:dyDescent="0.3">
      <c r="A83" s="532" t="s">
        <v>42</v>
      </c>
      <c r="B83" s="451">
        <f>B74</f>
        <v>5300</v>
      </c>
      <c r="C83" s="449">
        <f>C74</f>
        <v>10000</v>
      </c>
      <c r="D83" s="449">
        <f>D74</f>
        <v>1000</v>
      </c>
      <c r="E83" s="449">
        <f>E74</f>
        <v>10000</v>
      </c>
    </row>
    <row r="84" spans="1:11" ht="15.75" thickBot="1" x14ac:dyDescent="0.3">
      <c r="A84" s="533" t="s">
        <v>30</v>
      </c>
      <c r="B84" s="451">
        <f>B83+B82</f>
        <v>5300</v>
      </c>
      <c r="C84" s="451">
        <f>C83+C82</f>
        <v>10000</v>
      </c>
      <c r="D84" s="451">
        <f>D83+D82</f>
        <v>1000</v>
      </c>
      <c r="E84" s="451">
        <f>E83+E82</f>
        <v>10000</v>
      </c>
    </row>
    <row r="85" spans="1:11" ht="15.75" thickBot="1" x14ac:dyDescent="0.3">
      <c r="A85" s="1998" t="s">
        <v>45</v>
      </c>
      <c r="B85" s="1838"/>
      <c r="C85" s="1838"/>
      <c r="D85" s="1838"/>
      <c r="E85" s="1999"/>
    </row>
    <row r="86" spans="1:11" ht="15.75" thickBot="1" x14ac:dyDescent="0.3">
      <c r="A86" s="1998" t="s">
        <v>46</v>
      </c>
      <c r="B86" s="1838"/>
      <c r="C86" s="1838"/>
      <c r="D86" s="1838"/>
      <c r="E86" s="1999"/>
    </row>
    <row r="87" spans="1:11" ht="15.75" thickBot="1" x14ac:dyDescent="0.3">
      <c r="A87" s="535"/>
      <c r="B87" s="1821"/>
      <c r="C87" s="1822"/>
      <c r="D87" s="1822"/>
      <c r="E87" s="2000"/>
    </row>
    <row r="88" spans="1:11" ht="15.75" thickBot="1" x14ac:dyDescent="0.3">
      <c r="A88" s="499" t="s">
        <v>13</v>
      </c>
      <c r="B88" s="1876" t="s">
        <v>1086</v>
      </c>
      <c r="C88" s="1877"/>
      <c r="D88" s="1877"/>
      <c r="E88" s="2001"/>
    </row>
    <row r="89" spans="1:11" ht="17.25" customHeight="1" thickBot="1" x14ac:dyDescent="0.3">
      <c r="A89" s="501" t="s">
        <v>14</v>
      </c>
      <c r="B89" s="1824" t="s">
        <v>1087</v>
      </c>
      <c r="C89" s="1825"/>
      <c r="D89" s="1825"/>
      <c r="E89" s="2002"/>
    </row>
    <row r="90" spans="1:11" ht="15.75" thickBot="1" x14ac:dyDescent="0.3">
      <c r="A90" s="501" t="s">
        <v>15</v>
      </c>
      <c r="B90" s="1812" t="s">
        <v>184</v>
      </c>
      <c r="C90" s="1813"/>
      <c r="D90" s="1813"/>
      <c r="E90" s="1993"/>
    </row>
    <row r="91" spans="1:11" ht="12.75" customHeight="1" x14ac:dyDescent="0.25">
      <c r="A91" s="1994"/>
      <c r="B91" s="440">
        <v>2020</v>
      </c>
      <c r="C91" s="440">
        <v>2021</v>
      </c>
      <c r="D91" s="440">
        <v>2022</v>
      </c>
      <c r="E91" s="440">
        <v>2023</v>
      </c>
    </row>
    <row r="92" spans="1:11" ht="13.5" customHeight="1" thickBot="1" x14ac:dyDescent="0.3">
      <c r="A92" s="1995"/>
      <c r="B92" s="365" t="s">
        <v>7</v>
      </c>
      <c r="C92" s="365" t="s">
        <v>8</v>
      </c>
      <c r="D92" s="365" t="s">
        <v>8</v>
      </c>
      <c r="E92" s="365" t="s">
        <v>8</v>
      </c>
    </row>
    <row r="93" spans="1:11" ht="15.75" thickBot="1" x14ac:dyDescent="0.3">
      <c r="A93" s="501" t="s">
        <v>16</v>
      </c>
      <c r="B93" s="444">
        <v>28</v>
      </c>
      <c r="C93" s="444">
        <v>0</v>
      </c>
      <c r="D93" s="444">
        <v>0</v>
      </c>
      <c r="E93" s="444">
        <v>0</v>
      </c>
    </row>
    <row r="94" spans="1:11" ht="15.75" thickBot="1" x14ac:dyDescent="0.3">
      <c r="A94" s="501" t="s">
        <v>17</v>
      </c>
      <c r="B94" s="444">
        <v>11000</v>
      </c>
      <c r="C94" s="444">
        <v>0</v>
      </c>
      <c r="D94" s="444">
        <v>0</v>
      </c>
      <c r="E94" s="444">
        <v>0</v>
      </c>
    </row>
    <row r="95" spans="1:11" ht="15.75" thickBot="1" x14ac:dyDescent="0.3">
      <c r="A95" s="501" t="s">
        <v>18</v>
      </c>
      <c r="B95" s="444">
        <f>B94/B93</f>
        <v>392.85714285714283</v>
      </c>
      <c r="C95" s="444" t="e">
        <f>C94/C93</f>
        <v>#DIV/0!</v>
      </c>
      <c r="D95" s="444" t="e">
        <f>D94/D93</f>
        <v>#DIV/0!</v>
      </c>
      <c r="E95" s="444" t="e">
        <f>E94/E93</f>
        <v>#DIV/0!</v>
      </c>
    </row>
    <row r="96" spans="1:11" ht="15.75" thickBot="1" x14ac:dyDescent="0.3">
      <c r="A96" s="501" t="s">
        <v>19</v>
      </c>
      <c r="B96" s="446" t="s">
        <v>20</v>
      </c>
      <c r="C96" s="447">
        <f>C93/B93-1</f>
        <v>-1</v>
      </c>
      <c r="D96" s="447" t="e">
        <f t="shared" ref="D96:E98" si="2">D93/C93-1</f>
        <v>#DIV/0!</v>
      </c>
      <c r="E96" s="447" t="e">
        <f t="shared" si="2"/>
        <v>#DIV/0!</v>
      </c>
      <c r="G96" s="379"/>
      <c r="H96" s="379"/>
      <c r="I96" s="379"/>
      <c r="J96" s="379"/>
      <c r="K96" s="379"/>
    </row>
    <row r="97" spans="1:5" ht="15.75" thickBot="1" x14ac:dyDescent="0.3">
      <c r="A97" s="501" t="s">
        <v>21</v>
      </c>
      <c r="B97" s="446" t="s">
        <v>20</v>
      </c>
      <c r="C97" s="447">
        <f>C94/B94-1</f>
        <v>-1</v>
      </c>
      <c r="D97" s="447" t="e">
        <f t="shared" si="2"/>
        <v>#DIV/0!</v>
      </c>
      <c r="E97" s="447" t="e">
        <f t="shared" si="2"/>
        <v>#DIV/0!</v>
      </c>
    </row>
    <row r="98" spans="1:5" ht="15.75" thickBot="1" x14ac:dyDescent="0.3">
      <c r="A98" s="501" t="s">
        <v>22</v>
      </c>
      <c r="B98" s="446" t="s">
        <v>20</v>
      </c>
      <c r="C98" s="447" t="e">
        <f>C95/B95-1</f>
        <v>#DIV/0!</v>
      </c>
      <c r="D98" s="447" t="e">
        <f t="shared" si="2"/>
        <v>#DIV/0!</v>
      </c>
      <c r="E98" s="447" t="e">
        <f t="shared" si="2"/>
        <v>#DIV/0!</v>
      </c>
    </row>
    <row r="99" spans="1:5" ht="15.75" thickBot="1" x14ac:dyDescent="0.3">
      <c r="A99" s="1996" t="s">
        <v>123</v>
      </c>
      <c r="B99" s="1816"/>
      <c r="C99" s="1816"/>
      <c r="D99" s="1816"/>
      <c r="E99" s="1997"/>
    </row>
    <row r="100" spans="1:5" ht="12.75" customHeight="1" x14ac:dyDescent="0.25">
      <c r="A100" s="1994"/>
      <c r="B100" s="440">
        <v>2020</v>
      </c>
      <c r="C100" s="440">
        <v>2021</v>
      </c>
      <c r="D100" s="440">
        <v>2022</v>
      </c>
      <c r="E100" s="440">
        <v>2023</v>
      </c>
    </row>
    <row r="101" spans="1:5" ht="9" customHeight="1" thickBot="1" x14ac:dyDescent="0.3">
      <c r="A101" s="1995"/>
      <c r="B101" s="365" t="s">
        <v>7</v>
      </c>
      <c r="C101" s="365" t="s">
        <v>8</v>
      </c>
      <c r="D101" s="365" t="s">
        <v>8</v>
      </c>
      <c r="E101" s="365" t="s">
        <v>8</v>
      </c>
    </row>
    <row r="102" spans="1:5" ht="15.75" thickBot="1" x14ac:dyDescent="0.3">
      <c r="A102" s="532" t="s">
        <v>41</v>
      </c>
      <c r="B102" s="449"/>
      <c r="C102" s="449"/>
      <c r="D102" s="449"/>
      <c r="E102" s="449"/>
    </row>
    <row r="103" spans="1:5" ht="15.75" thickBot="1" x14ac:dyDescent="0.3">
      <c r="A103" s="532" t="s">
        <v>42</v>
      </c>
      <c r="B103" s="451">
        <f>B94</f>
        <v>11000</v>
      </c>
      <c r="C103" s="451">
        <f>C94</f>
        <v>0</v>
      </c>
      <c r="D103" s="451">
        <f>D94</f>
        <v>0</v>
      </c>
      <c r="E103" s="451">
        <f>E94</f>
        <v>0</v>
      </c>
    </row>
    <row r="104" spans="1:5" ht="15.75" thickBot="1" x14ac:dyDescent="0.3">
      <c r="A104" s="533" t="s">
        <v>30</v>
      </c>
      <c r="B104" s="451">
        <f>B103+B102</f>
        <v>11000</v>
      </c>
      <c r="C104" s="451">
        <f>C103+C102</f>
        <v>0</v>
      </c>
      <c r="D104" s="451">
        <f>D103+D102</f>
        <v>0</v>
      </c>
      <c r="E104" s="451">
        <f>E103+E102</f>
        <v>0</v>
      </c>
    </row>
    <row r="105" spans="1:5" ht="15.75" customHeight="1" thickBot="1" x14ac:dyDescent="0.3">
      <c r="A105" s="1996" t="s">
        <v>123</v>
      </c>
      <c r="B105" s="1816"/>
      <c r="C105" s="1816"/>
      <c r="D105" s="1816"/>
      <c r="E105" s="1997"/>
    </row>
    <row r="106" spans="1:5" ht="12.75" customHeight="1" x14ac:dyDescent="0.25">
      <c r="A106" s="1994"/>
      <c r="B106" s="440">
        <v>2018</v>
      </c>
      <c r="C106" s="440">
        <v>2019</v>
      </c>
      <c r="D106" s="440">
        <v>2020</v>
      </c>
      <c r="E106" s="440">
        <v>2021</v>
      </c>
    </row>
    <row r="107" spans="1:5" ht="9" customHeight="1" thickBot="1" x14ac:dyDescent="0.3">
      <c r="A107" s="1995"/>
      <c r="B107" s="365" t="s">
        <v>7</v>
      </c>
      <c r="C107" s="365" t="s">
        <v>8</v>
      </c>
      <c r="D107" s="365" t="s">
        <v>8</v>
      </c>
      <c r="E107" s="365" t="s">
        <v>8</v>
      </c>
    </row>
    <row r="108" spans="1:5" ht="15.75" thickBot="1" x14ac:dyDescent="0.3">
      <c r="A108" s="532" t="s">
        <v>41</v>
      </c>
      <c r="B108" s="449">
        <v>0</v>
      </c>
      <c r="C108" s="449">
        <v>0</v>
      </c>
      <c r="D108" s="449">
        <v>0</v>
      </c>
      <c r="E108" s="449">
        <v>0</v>
      </c>
    </row>
    <row r="109" spans="1:5" ht="15.75" thickBot="1" x14ac:dyDescent="0.3">
      <c r="A109" s="532" t="s">
        <v>42</v>
      </c>
      <c r="B109" s="451">
        <v>17000</v>
      </c>
      <c r="C109" s="451">
        <v>0</v>
      </c>
      <c r="D109" s="451">
        <v>0</v>
      </c>
      <c r="E109" s="451">
        <v>0</v>
      </c>
    </row>
    <row r="110" spans="1:5" ht="15.75" thickBot="1" x14ac:dyDescent="0.3">
      <c r="A110" s="533" t="s">
        <v>30</v>
      </c>
      <c r="B110" s="451">
        <f>B109+B108</f>
        <v>17000</v>
      </c>
      <c r="C110" s="451">
        <v>0</v>
      </c>
      <c r="D110" s="451">
        <f>D109+D108</f>
        <v>0</v>
      </c>
      <c r="E110" s="451">
        <f>E109+E108</f>
        <v>0</v>
      </c>
    </row>
    <row r="111" spans="1:5" ht="15.75" customHeight="1" x14ac:dyDescent="0.25">
      <c r="A111" s="1981" t="s">
        <v>43</v>
      </c>
      <c r="B111" s="1984" t="s">
        <v>1088</v>
      </c>
      <c r="C111" s="1985"/>
      <c r="D111" s="1985"/>
      <c r="E111" s="1986"/>
    </row>
    <row r="112" spans="1:5" ht="15.75" customHeight="1" x14ac:dyDescent="0.25">
      <c r="A112" s="1982"/>
      <c r="B112" s="1987"/>
      <c r="C112" s="1988"/>
      <c r="D112" s="1988"/>
      <c r="E112" s="1989"/>
    </row>
    <row r="113" spans="1:8" ht="15.75" thickBot="1" x14ac:dyDescent="0.3">
      <c r="A113" s="1983"/>
      <c r="B113" s="1990"/>
      <c r="C113" s="1991"/>
      <c r="D113" s="1991"/>
      <c r="E113" s="1992"/>
    </row>
    <row r="114" spans="1:8" ht="15.75" thickBot="1" x14ac:dyDescent="0.3">
      <c r="A114" s="536"/>
      <c r="B114" s="537"/>
      <c r="C114" s="537"/>
      <c r="D114" s="537"/>
      <c r="E114" s="537"/>
    </row>
    <row r="115" spans="1:8" ht="36.75" thickBot="1" x14ac:dyDescent="0.3">
      <c r="A115" s="538" t="s">
        <v>53</v>
      </c>
      <c r="B115" s="511">
        <f>+B27</f>
        <v>126524</v>
      </c>
      <c r="C115" s="511">
        <f>+C27+C74</f>
        <v>154000</v>
      </c>
      <c r="D115" s="511">
        <f t="shared" ref="D115:E115" si="3">+D27+D74</f>
        <v>145000</v>
      </c>
      <c r="E115" s="511">
        <f t="shared" si="3"/>
        <v>154000</v>
      </c>
    </row>
    <row r="116" spans="1:8" ht="24.75" thickBot="1" x14ac:dyDescent="0.3">
      <c r="A116" s="538" t="s">
        <v>54</v>
      </c>
      <c r="B116" s="511">
        <f>B118+B120+B122+B124+B126+B128+B130+B132+B134</f>
        <v>126524</v>
      </c>
      <c r="C116" s="511">
        <f>C118+C120+C122+C124+C126+C128+C130+C132+C134</f>
        <v>154000</v>
      </c>
      <c r="D116" s="511">
        <f t="shared" ref="D116:E116" si="4">D118+D120+D122+D124+D126+D128+D130+D132+D134</f>
        <v>144000</v>
      </c>
      <c r="E116" s="511">
        <f t="shared" si="4"/>
        <v>144000</v>
      </c>
    </row>
    <row r="117" spans="1:8" ht="24.75" thickBot="1" x14ac:dyDescent="0.3">
      <c r="A117" s="539" t="s">
        <v>446</v>
      </c>
      <c r="B117" s="540"/>
      <c r="C117" s="541">
        <f>C116/B116-1</f>
        <v>0.21716038063924636</v>
      </c>
      <c r="D117" s="541">
        <f>D116/C116-1</f>
        <v>-6.4935064935064957E-2</v>
      </c>
      <c r="E117" s="541">
        <f>E116/D116-1</f>
        <v>0</v>
      </c>
    </row>
    <row r="118" spans="1:8" ht="15.75" thickBot="1" x14ac:dyDescent="0.3">
      <c r="A118" s="532" t="s">
        <v>23</v>
      </c>
      <c r="B118" s="449">
        <f>+B35</f>
        <v>91700</v>
      </c>
      <c r="C118" s="449">
        <f>+C35</f>
        <v>106676</v>
      </c>
      <c r="D118" s="449">
        <f>+D35</f>
        <v>106676</v>
      </c>
      <c r="E118" s="449">
        <f>+E35</f>
        <v>106676</v>
      </c>
    </row>
    <row r="119" spans="1:8" ht="15.75" thickBot="1" x14ac:dyDescent="0.3">
      <c r="A119" s="542" t="s">
        <v>543</v>
      </c>
      <c r="B119" s="451"/>
      <c r="C119" s="452">
        <f>C118/B118-1</f>
        <v>0.1633151581243184</v>
      </c>
      <c r="D119" s="452">
        <f>D118/C118-1</f>
        <v>0</v>
      </c>
      <c r="E119" s="452">
        <f>E118/D118-1</f>
        <v>0</v>
      </c>
    </row>
    <row r="120" spans="1:8" ht="24.75" thickBot="1" x14ac:dyDescent="0.3">
      <c r="A120" s="532" t="s">
        <v>24</v>
      </c>
      <c r="B120" s="449">
        <f>+B36</f>
        <v>12741</v>
      </c>
      <c r="C120" s="449">
        <f>+C36</f>
        <v>13241</v>
      </c>
      <c r="D120" s="449">
        <f>+D36</f>
        <v>13241</v>
      </c>
      <c r="E120" s="449">
        <f>+E36</f>
        <v>13241</v>
      </c>
    </row>
    <row r="121" spans="1:8" ht="24.75" thickBot="1" x14ac:dyDescent="0.3">
      <c r="A121" s="542" t="s">
        <v>544</v>
      </c>
      <c r="B121" s="451"/>
      <c r="C121" s="452">
        <f>C120/B120-1</f>
        <v>3.924338748920797E-2</v>
      </c>
      <c r="D121" s="452">
        <f>D120/C120-1</f>
        <v>0</v>
      </c>
      <c r="E121" s="452">
        <f>E120/D120-1</f>
        <v>0</v>
      </c>
      <c r="H121" s="379"/>
    </row>
    <row r="122" spans="1:8" ht="15.75" thickBot="1" x14ac:dyDescent="0.3">
      <c r="A122" s="532" t="s">
        <v>25</v>
      </c>
      <c r="B122" s="449">
        <f>+B37</f>
        <v>22083</v>
      </c>
      <c r="C122" s="449">
        <f>+C37</f>
        <v>24083</v>
      </c>
      <c r="D122" s="449">
        <f>+D37</f>
        <v>24083</v>
      </c>
      <c r="E122" s="449">
        <f>+E37</f>
        <v>24083</v>
      </c>
    </row>
    <row r="123" spans="1:8" ht="24.75" thickBot="1" x14ac:dyDescent="0.3">
      <c r="A123" s="542" t="s">
        <v>545</v>
      </c>
      <c r="B123" s="451"/>
      <c r="C123" s="452">
        <f>C122/B122-1</f>
        <v>9.056740479101566E-2</v>
      </c>
      <c r="D123" s="452">
        <f>D122/C122-1</f>
        <v>0</v>
      </c>
      <c r="E123" s="452">
        <f>E122/D122-1</f>
        <v>0</v>
      </c>
    </row>
    <row r="124" spans="1:8" ht="15.75" thickBot="1" x14ac:dyDescent="0.3">
      <c r="A124" s="532" t="s">
        <v>26</v>
      </c>
      <c r="B124" s="449">
        <f>+B38</f>
        <v>0</v>
      </c>
      <c r="C124" s="449">
        <f>+C38</f>
        <v>0</v>
      </c>
      <c r="D124" s="449">
        <f>+D38</f>
        <v>0</v>
      </c>
      <c r="E124" s="449">
        <f>+E38</f>
        <v>0</v>
      </c>
    </row>
    <row r="125" spans="1:8" ht="15.75" thickBot="1" x14ac:dyDescent="0.3">
      <c r="A125" s="542" t="s">
        <v>546</v>
      </c>
      <c r="B125" s="451"/>
      <c r="C125" s="452">
        <v>0</v>
      </c>
      <c r="D125" s="452">
        <v>0</v>
      </c>
      <c r="E125" s="452">
        <v>0</v>
      </c>
    </row>
    <row r="126" spans="1:8" ht="15.75" thickBot="1" x14ac:dyDescent="0.3">
      <c r="A126" s="532" t="s">
        <v>27</v>
      </c>
      <c r="B126" s="449">
        <v>0</v>
      </c>
      <c r="C126" s="449">
        <v>0</v>
      </c>
      <c r="D126" s="449">
        <v>0</v>
      </c>
      <c r="E126" s="449">
        <v>0</v>
      </c>
    </row>
    <row r="127" spans="1:8" ht="24.75" thickBot="1" x14ac:dyDescent="0.3">
      <c r="A127" s="542" t="s">
        <v>547</v>
      </c>
      <c r="B127" s="451"/>
      <c r="C127" s="452">
        <v>0</v>
      </c>
      <c r="D127" s="452">
        <v>0</v>
      </c>
      <c r="E127" s="452">
        <v>0</v>
      </c>
    </row>
    <row r="128" spans="1:8" ht="15.75" thickBot="1" x14ac:dyDescent="0.3">
      <c r="A128" s="532" t="s">
        <v>28</v>
      </c>
      <c r="B128" s="449">
        <v>0</v>
      </c>
      <c r="C128" s="449">
        <v>0</v>
      </c>
      <c r="D128" s="449">
        <v>0</v>
      </c>
      <c r="E128" s="449">
        <v>0</v>
      </c>
    </row>
    <row r="129" spans="1:5" ht="24.75" thickBot="1" x14ac:dyDescent="0.3">
      <c r="A129" s="542" t="s">
        <v>548</v>
      </c>
      <c r="B129" s="451"/>
      <c r="C129" s="452">
        <v>0</v>
      </c>
      <c r="D129" s="452">
        <v>0</v>
      </c>
      <c r="E129" s="452">
        <v>0</v>
      </c>
    </row>
    <row r="130" spans="1:5" ht="24.75" thickBot="1" x14ac:dyDescent="0.3">
      <c r="A130" s="532" t="s">
        <v>29</v>
      </c>
      <c r="B130" s="449">
        <v>0</v>
      </c>
      <c r="C130" s="449">
        <v>0</v>
      </c>
      <c r="D130" s="449">
        <v>0</v>
      </c>
      <c r="E130" s="449">
        <v>0</v>
      </c>
    </row>
    <row r="131" spans="1:5" ht="24.75" thickBot="1" x14ac:dyDescent="0.3">
      <c r="A131" s="542" t="s">
        <v>549</v>
      </c>
      <c r="B131" s="451"/>
      <c r="C131" s="452">
        <v>0</v>
      </c>
      <c r="D131" s="452">
        <v>0</v>
      </c>
      <c r="E131" s="452">
        <v>0</v>
      </c>
    </row>
    <row r="132" spans="1:5" ht="15.75" thickBot="1" x14ac:dyDescent="0.3">
      <c r="A132" s="532" t="s">
        <v>55</v>
      </c>
      <c r="B132" s="449">
        <v>0</v>
      </c>
      <c r="C132" s="449">
        <v>0</v>
      </c>
      <c r="D132" s="449">
        <v>0</v>
      </c>
      <c r="E132" s="449">
        <v>0</v>
      </c>
    </row>
    <row r="133" spans="1:5" ht="24.75" thickBot="1" x14ac:dyDescent="0.3">
      <c r="A133" s="542" t="s">
        <v>550</v>
      </c>
      <c r="B133" s="451"/>
      <c r="C133" s="452">
        <v>0</v>
      </c>
      <c r="D133" s="452">
        <v>0</v>
      </c>
      <c r="E133" s="452">
        <v>0</v>
      </c>
    </row>
    <row r="134" spans="1:5" ht="15.75" thickBot="1" x14ac:dyDescent="0.3">
      <c r="A134" s="532" t="s">
        <v>56</v>
      </c>
      <c r="B134" s="449">
        <v>0</v>
      </c>
      <c r="C134" s="449">
        <v>10000</v>
      </c>
      <c r="D134" s="449">
        <v>0</v>
      </c>
      <c r="E134" s="449">
        <v>0</v>
      </c>
    </row>
    <row r="135" spans="1:5" ht="24.75" thickBot="1" x14ac:dyDescent="0.3">
      <c r="A135" s="542" t="s">
        <v>551</v>
      </c>
      <c r="B135" s="451"/>
      <c r="C135" s="452">
        <v>0</v>
      </c>
      <c r="D135" s="452">
        <v>0</v>
      </c>
      <c r="E135" s="452">
        <v>0</v>
      </c>
    </row>
    <row r="136" spans="1:5" ht="15.75" thickBot="1" x14ac:dyDescent="0.3">
      <c r="A136" s="534" t="s">
        <v>31</v>
      </c>
      <c r="B136" s="459">
        <f>IF(B116-B115=0,0,"Error")</f>
        <v>0</v>
      </c>
      <c r="C136" s="459">
        <f>IF(C116-C115=0,0,"Error")</f>
        <v>0</v>
      </c>
      <c r="D136" s="459" t="str">
        <f>IF(D116-D115=0,0,"Error")</f>
        <v>Error</v>
      </c>
      <c r="E136" s="459" t="str">
        <f>IF(E116-E115=0,0,"Error")</f>
        <v>Error</v>
      </c>
    </row>
  </sheetData>
  <mergeCells count="50">
    <mergeCell ref="A19:E19"/>
    <mergeCell ref="A1:E1"/>
    <mergeCell ref="A2:E2"/>
    <mergeCell ref="A3:E3"/>
    <mergeCell ref="B5:E5"/>
    <mergeCell ref="B6:E6"/>
    <mergeCell ref="B7:E7"/>
    <mergeCell ref="A8:E8"/>
    <mergeCell ref="A9:E11"/>
    <mergeCell ref="B12:E12"/>
    <mergeCell ref="A13:A14"/>
    <mergeCell ref="B18:E18"/>
    <mergeCell ref="B48:E48"/>
    <mergeCell ref="A20:E20"/>
    <mergeCell ref="B21:E21"/>
    <mergeCell ref="B22:E22"/>
    <mergeCell ref="B23:E23"/>
    <mergeCell ref="A24:A25"/>
    <mergeCell ref="A32:E32"/>
    <mergeCell ref="A33:A34"/>
    <mergeCell ref="A44:E44"/>
    <mergeCell ref="A45:E45"/>
    <mergeCell ref="B46:E46"/>
    <mergeCell ref="B47:E47"/>
    <mergeCell ref="A71:A72"/>
    <mergeCell ref="A79:E79"/>
    <mergeCell ref="B49:E49"/>
    <mergeCell ref="A50:A51"/>
    <mergeCell ref="A58:E58"/>
    <mergeCell ref="A59:A60"/>
    <mergeCell ref="A64:A66"/>
    <mergeCell ref="B64:E66"/>
    <mergeCell ref="B89:E89"/>
    <mergeCell ref="B67:E67"/>
    <mergeCell ref="B68:E68"/>
    <mergeCell ref="B69:E69"/>
    <mergeCell ref="B70:E70"/>
    <mergeCell ref="A80:A81"/>
    <mergeCell ref="A85:E85"/>
    <mergeCell ref="A86:E86"/>
    <mergeCell ref="B87:E87"/>
    <mergeCell ref="B88:E88"/>
    <mergeCell ref="A111:A113"/>
    <mergeCell ref="B111:E113"/>
    <mergeCell ref="B90:E90"/>
    <mergeCell ref="A91:A92"/>
    <mergeCell ref="A99:E99"/>
    <mergeCell ref="A100:A101"/>
    <mergeCell ref="A105:E105"/>
    <mergeCell ref="A106:A107"/>
  </mergeCells>
  <printOptions horizontalCentered="1" verticalCentered="1"/>
  <pageMargins left="0.7" right="0.7" top="0.75" bottom="0.75" header="0.3" footer="0.3"/>
  <pageSetup scale="57" orientation="portrait" r:id="rId1"/>
  <rowBreaks count="2" manualBreakCount="2">
    <brk id="43" max="16383" man="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275"/>
  <sheetViews>
    <sheetView topLeftCell="A169" workbookViewId="0">
      <selection activeCell="H197" sqref="H197"/>
    </sheetView>
  </sheetViews>
  <sheetFormatPr defaultRowHeight="15" x14ac:dyDescent="0.25"/>
  <cols>
    <col min="1" max="1" width="28.28515625" customWidth="1"/>
    <col min="2" max="4" width="15.85546875" customWidth="1"/>
    <col min="5" max="5" width="16" customWidth="1"/>
    <col min="6" max="6" width="0.140625" customWidth="1"/>
    <col min="7" max="7" width="6.7109375" customWidth="1"/>
    <col min="8" max="8" width="18.28515625" customWidth="1"/>
    <col min="9" max="9" width="10.7109375" customWidth="1"/>
    <col min="10" max="10" width="17.42578125" customWidth="1"/>
  </cols>
  <sheetData>
    <row r="1" spans="1:10" ht="20.100000000000001" customHeight="1" x14ac:dyDescent="0.25">
      <c r="A1" s="1603" t="s">
        <v>679</v>
      </c>
      <c r="B1" s="1604"/>
      <c r="C1" s="1604"/>
      <c r="D1" s="1604"/>
      <c r="E1" s="1604"/>
      <c r="F1" s="215"/>
      <c r="G1" s="215"/>
      <c r="H1" s="215"/>
      <c r="I1" s="215"/>
      <c r="J1" s="215"/>
    </row>
    <row r="2" spans="1:10" ht="24.95" customHeight="1" x14ac:dyDescent="0.25">
      <c r="A2" s="1605" t="s">
        <v>680</v>
      </c>
      <c r="B2" s="1606"/>
      <c r="C2" s="1606"/>
      <c r="D2" s="1606"/>
      <c r="E2" s="1606"/>
      <c r="F2" s="1606"/>
      <c r="G2" s="215"/>
      <c r="H2" s="215"/>
      <c r="I2" s="215"/>
      <c r="J2" s="215"/>
    </row>
    <row r="3" spans="1:10" ht="14.1" customHeight="1" x14ac:dyDescent="0.25">
      <c r="A3" s="216" t="s">
        <v>681</v>
      </c>
      <c r="B3" s="1607" t="s">
        <v>757</v>
      </c>
      <c r="C3" s="1608"/>
      <c r="D3" s="1608"/>
      <c r="E3" s="1608"/>
      <c r="F3" s="1608"/>
      <c r="G3" s="215"/>
      <c r="H3" s="215"/>
      <c r="I3" s="215"/>
      <c r="J3" s="215"/>
    </row>
    <row r="4" spans="1:10" ht="14.1" customHeight="1" x14ac:dyDescent="0.25">
      <c r="A4" s="216" t="s">
        <v>683</v>
      </c>
      <c r="B4" s="1607" t="s">
        <v>558</v>
      </c>
      <c r="C4" s="1608"/>
      <c r="D4" s="1608"/>
      <c r="E4" s="1608"/>
      <c r="F4" s="1608"/>
      <c r="G4" s="215"/>
      <c r="H4" s="215"/>
      <c r="I4" s="215"/>
      <c r="J4" s="215"/>
    </row>
    <row r="5" spans="1:10" ht="14.1" customHeight="1" x14ac:dyDescent="0.25">
      <c r="A5" s="216" t="s">
        <v>0</v>
      </c>
      <c r="B5" s="1607" t="s">
        <v>758</v>
      </c>
      <c r="C5" s="1608"/>
      <c r="D5" s="1608"/>
      <c r="E5" s="1608"/>
      <c r="F5" s="1608"/>
      <c r="G5" s="215"/>
      <c r="H5" s="215"/>
      <c r="I5" s="215"/>
      <c r="J5" s="215"/>
    </row>
    <row r="6" spans="1:10" ht="14.1" customHeight="1" x14ac:dyDescent="0.25">
      <c r="A6" s="216" t="s">
        <v>1</v>
      </c>
      <c r="B6" s="1607" t="s">
        <v>2</v>
      </c>
      <c r="C6" s="1608"/>
      <c r="D6" s="1608"/>
      <c r="E6" s="1608"/>
      <c r="F6" s="1608"/>
      <c r="G6" s="215"/>
      <c r="H6" s="215"/>
      <c r="I6" s="215"/>
      <c r="J6" s="215"/>
    </row>
    <row r="7" spans="1:10" ht="14.1" customHeight="1" x14ac:dyDescent="0.25">
      <c r="A7" s="216" t="s">
        <v>3</v>
      </c>
      <c r="B7" s="1593" t="s">
        <v>684</v>
      </c>
      <c r="C7" s="1594"/>
      <c r="D7" s="1594"/>
      <c r="E7" s="1594"/>
      <c r="F7" s="1594"/>
      <c r="G7" s="215"/>
      <c r="H7" s="215"/>
      <c r="I7" s="215"/>
      <c r="J7" s="215"/>
    </row>
    <row r="8" spans="1:10" ht="14.1" customHeight="1" x14ac:dyDescent="0.25">
      <c r="A8" s="1595" t="s">
        <v>4</v>
      </c>
      <c r="B8" s="1596"/>
      <c r="C8" s="1596"/>
      <c r="D8" s="1596"/>
      <c r="E8" s="1596"/>
      <c r="F8" s="1596"/>
      <c r="G8" s="215"/>
      <c r="H8" s="215"/>
      <c r="I8" s="215"/>
      <c r="J8" s="215"/>
    </row>
    <row r="9" spans="1:10" ht="14.1" customHeight="1" x14ac:dyDescent="0.25">
      <c r="A9" s="1597" t="s">
        <v>759</v>
      </c>
      <c r="B9" s="1598"/>
      <c r="C9" s="1598"/>
      <c r="D9" s="1598"/>
      <c r="E9" s="1598"/>
      <c r="F9" s="1598"/>
      <c r="G9" s="215"/>
      <c r="H9" s="215"/>
      <c r="I9" s="215"/>
      <c r="J9" s="215"/>
    </row>
    <row r="10" spans="1:10" ht="27" customHeight="1" x14ac:dyDescent="0.25">
      <c r="A10" s="217" t="s">
        <v>5</v>
      </c>
      <c r="B10" s="1599" t="s">
        <v>691</v>
      </c>
      <c r="C10" s="1600"/>
      <c r="D10" s="1600"/>
      <c r="E10" s="1600"/>
      <c r="F10" s="1600"/>
      <c r="G10" s="215"/>
      <c r="H10" s="215"/>
      <c r="I10" s="215"/>
      <c r="J10" s="215"/>
    </row>
    <row r="11" spans="1:10" ht="26.1" customHeight="1" x14ac:dyDescent="0.25">
      <c r="A11" s="217" t="s">
        <v>357</v>
      </c>
      <c r="B11" s="1599" t="s">
        <v>687</v>
      </c>
      <c r="C11" s="1600"/>
      <c r="D11" s="1600"/>
      <c r="E11" s="1600"/>
      <c r="F11" s="1600"/>
      <c r="G11" s="215"/>
      <c r="H11" s="215"/>
      <c r="I11" s="215"/>
      <c r="J11" s="215"/>
    </row>
    <row r="12" spans="1:10" ht="14.1" customHeight="1" x14ac:dyDescent="0.25">
      <c r="A12" s="1619" t="s">
        <v>440</v>
      </c>
      <c r="B12" s="1620"/>
      <c r="C12" s="1620"/>
      <c r="D12" s="1620"/>
      <c r="E12" s="1620"/>
      <c r="F12" s="1620"/>
      <c r="G12" s="215"/>
      <c r="H12" s="215"/>
      <c r="I12" s="215"/>
      <c r="J12" s="215"/>
    </row>
    <row r="13" spans="1:10" ht="14.1" customHeight="1" x14ac:dyDescent="0.25">
      <c r="A13" s="218" t="s">
        <v>760</v>
      </c>
      <c r="B13" s="1619" t="s">
        <v>761</v>
      </c>
      <c r="C13" s="1620"/>
      <c r="D13" s="1620"/>
      <c r="E13" s="1620"/>
      <c r="F13" s="1620"/>
      <c r="G13" s="215"/>
      <c r="H13" s="215"/>
      <c r="I13" s="215"/>
      <c r="J13" s="215"/>
    </row>
    <row r="14" spans="1:10" ht="14.1" customHeight="1" x14ac:dyDescent="0.25">
      <c r="A14" s="219" t="s">
        <v>688</v>
      </c>
      <c r="B14" s="1621" t="s">
        <v>762</v>
      </c>
      <c r="C14" s="1622"/>
      <c r="D14" s="1622"/>
      <c r="E14" s="1622"/>
      <c r="F14" s="1622"/>
      <c r="G14" s="215"/>
      <c r="H14" s="215"/>
      <c r="I14" s="215"/>
      <c r="J14" s="215"/>
    </row>
    <row r="15" spans="1:10" ht="14.1" customHeight="1" x14ac:dyDescent="0.25">
      <c r="A15" s="220" t="s">
        <v>689</v>
      </c>
      <c r="B15" s="1609" t="s">
        <v>763</v>
      </c>
      <c r="C15" s="1610"/>
      <c r="D15" s="1610"/>
      <c r="E15" s="1610"/>
      <c r="F15" s="1610"/>
      <c r="G15" s="215"/>
      <c r="H15" s="215"/>
      <c r="I15" s="215"/>
      <c r="J15" s="215"/>
    </row>
    <row r="16" spans="1:10" ht="14.1" customHeight="1" x14ac:dyDescent="0.25">
      <c r="A16" s="220" t="s">
        <v>15</v>
      </c>
      <c r="B16" s="1609" t="s">
        <v>104</v>
      </c>
      <c r="C16" s="1610"/>
      <c r="D16" s="1610"/>
      <c r="E16" s="1610"/>
      <c r="F16" s="1610"/>
      <c r="G16" s="215"/>
      <c r="H16" s="215"/>
      <c r="I16" s="215"/>
      <c r="J16" s="215"/>
    </row>
    <row r="17" spans="1:10" ht="15" customHeight="1" x14ac:dyDescent="0.25">
      <c r="A17" s="221"/>
      <c r="B17" s="222">
        <v>2020</v>
      </c>
      <c r="C17" s="222">
        <v>2021</v>
      </c>
      <c r="D17" s="222">
        <v>2022</v>
      </c>
      <c r="E17" s="1611">
        <v>2023</v>
      </c>
      <c r="F17" s="1612"/>
      <c r="G17" s="215"/>
      <c r="H17" s="215"/>
      <c r="I17" s="215"/>
      <c r="J17" s="215"/>
    </row>
    <row r="18" spans="1:10" ht="15" customHeight="1" x14ac:dyDescent="0.25">
      <c r="A18" s="224"/>
      <c r="B18" s="225" t="s">
        <v>7</v>
      </c>
      <c r="C18" s="225" t="s">
        <v>8</v>
      </c>
      <c r="D18" s="225" t="s">
        <v>8</v>
      </c>
      <c r="E18" s="1613" t="s">
        <v>8</v>
      </c>
      <c r="F18" s="1614"/>
      <c r="G18" s="215"/>
      <c r="H18" s="215"/>
      <c r="I18" s="215"/>
      <c r="J18" s="215"/>
    </row>
    <row r="19" spans="1:10" ht="14.1" customHeight="1" x14ac:dyDescent="0.25">
      <c r="A19" s="234" t="s">
        <v>16</v>
      </c>
      <c r="B19" s="235">
        <v>0</v>
      </c>
      <c r="C19" s="235">
        <v>15</v>
      </c>
      <c r="D19" s="235">
        <v>15</v>
      </c>
      <c r="E19" s="1615">
        <v>15</v>
      </c>
      <c r="F19" s="1616"/>
      <c r="G19" s="215"/>
      <c r="H19" s="215"/>
      <c r="I19" s="215"/>
      <c r="J19" s="215"/>
    </row>
    <row r="20" spans="1:10" ht="14.1" customHeight="1" x14ac:dyDescent="0.25">
      <c r="A20" s="234" t="s">
        <v>17</v>
      </c>
      <c r="B20" s="235">
        <v>0</v>
      </c>
      <c r="C20" s="235">
        <v>340000000</v>
      </c>
      <c r="D20" s="235">
        <v>140000000</v>
      </c>
      <c r="E20" s="1615">
        <v>141900000</v>
      </c>
      <c r="F20" s="1616"/>
      <c r="G20" s="215"/>
      <c r="H20" s="215"/>
      <c r="I20" s="215"/>
      <c r="J20" s="215"/>
    </row>
    <row r="21" spans="1:10" ht="14.1" customHeight="1" x14ac:dyDescent="0.25">
      <c r="A21" s="234" t="s">
        <v>18</v>
      </c>
      <c r="B21" s="235">
        <v>0</v>
      </c>
      <c r="C21" s="237">
        <v>22666666.670000002</v>
      </c>
      <c r="D21" s="237">
        <v>9333333.3300000001</v>
      </c>
      <c r="E21" s="1617">
        <v>9460000</v>
      </c>
      <c r="F21" s="1616"/>
      <c r="G21" s="215"/>
      <c r="H21" s="215"/>
      <c r="I21" s="215"/>
      <c r="J21" s="215"/>
    </row>
    <row r="22" spans="1:10" ht="14.1" customHeight="1" x14ac:dyDescent="0.25">
      <c r="A22" s="234" t="s">
        <v>696</v>
      </c>
      <c r="B22" s="235"/>
      <c r="C22" s="237"/>
      <c r="D22" s="239">
        <v>0</v>
      </c>
      <c r="E22" s="1625">
        <v>0</v>
      </c>
      <c r="F22" s="1616"/>
      <c r="G22" s="215"/>
      <c r="H22" s="215"/>
      <c r="I22" s="215"/>
      <c r="J22" s="215"/>
    </row>
    <row r="23" spans="1:10" ht="14.1" customHeight="1" x14ac:dyDescent="0.25">
      <c r="A23" s="234" t="s">
        <v>697</v>
      </c>
      <c r="B23" s="235"/>
      <c r="C23" s="237"/>
      <c r="D23" s="239">
        <v>-0.58819999999999995</v>
      </c>
      <c r="E23" s="1625">
        <v>1.3599999999999999E-2</v>
      </c>
      <c r="F23" s="1616"/>
      <c r="G23" s="215"/>
      <c r="H23" s="215"/>
      <c r="I23" s="215"/>
      <c r="J23" s="215"/>
    </row>
    <row r="24" spans="1:10" ht="14.1" customHeight="1" x14ac:dyDescent="0.25">
      <c r="A24" s="234" t="s">
        <v>22</v>
      </c>
      <c r="B24" s="235"/>
      <c r="C24" s="237"/>
      <c r="D24" s="239">
        <v>-0.58819999999999995</v>
      </c>
      <c r="E24" s="1625">
        <v>1.3599999999999999E-2</v>
      </c>
      <c r="F24" s="1616"/>
      <c r="G24" s="215"/>
      <c r="H24" s="215"/>
      <c r="I24" s="215"/>
      <c r="J24" s="215"/>
    </row>
    <row r="25" spans="1:10" ht="14.1" customHeight="1" x14ac:dyDescent="0.25">
      <c r="A25" s="1626" t="s">
        <v>690</v>
      </c>
      <c r="B25" s="1627"/>
      <c r="C25" s="1627"/>
      <c r="D25" s="1627"/>
      <c r="E25" s="1627"/>
      <c r="F25" s="1627"/>
      <c r="G25" s="215"/>
      <c r="H25" s="215"/>
      <c r="I25" s="215"/>
      <c r="J25" s="215"/>
    </row>
    <row r="26" spans="1:10" ht="14.1" customHeight="1" x14ac:dyDescent="0.25">
      <c r="A26" s="221"/>
      <c r="B26" s="222">
        <v>2020</v>
      </c>
      <c r="C26" s="227">
        <v>2021</v>
      </c>
      <c r="D26" s="222">
        <v>2022</v>
      </c>
      <c r="E26" s="1611">
        <v>2023</v>
      </c>
      <c r="F26" s="1612"/>
      <c r="G26" s="215"/>
      <c r="H26" s="215"/>
      <c r="I26" s="215"/>
      <c r="J26" s="215"/>
    </row>
    <row r="27" spans="1:10" ht="14.1" customHeight="1" x14ac:dyDescent="0.25">
      <c r="A27" s="228"/>
      <c r="B27" s="225" t="s">
        <v>7</v>
      </c>
      <c r="C27" s="225" t="s">
        <v>8</v>
      </c>
      <c r="D27" s="225" t="s">
        <v>8</v>
      </c>
      <c r="E27" s="1613" t="s">
        <v>8</v>
      </c>
      <c r="F27" s="1614"/>
      <c r="G27" s="215"/>
      <c r="H27" s="215"/>
      <c r="I27" s="215"/>
      <c r="J27" s="215"/>
    </row>
    <row r="28" spans="1:10" ht="15.95" customHeight="1" x14ac:dyDescent="0.25">
      <c r="A28" s="224"/>
      <c r="B28" s="229"/>
      <c r="C28" s="229"/>
      <c r="D28" s="229"/>
      <c r="E28" s="229"/>
      <c r="F28" s="229"/>
      <c r="G28" s="230" t="s">
        <v>687</v>
      </c>
      <c r="H28" s="215"/>
      <c r="I28" s="215"/>
      <c r="J28" s="215"/>
    </row>
    <row r="29" spans="1:10" ht="14.1" customHeight="1" x14ac:dyDescent="0.25">
      <c r="A29" s="241" t="s">
        <v>698</v>
      </c>
      <c r="B29" s="242">
        <v>0</v>
      </c>
      <c r="C29" s="242">
        <v>0</v>
      </c>
      <c r="D29" s="242">
        <v>0</v>
      </c>
      <c r="E29" s="1623">
        <v>0</v>
      </c>
      <c r="F29" s="1624"/>
      <c r="G29" s="233"/>
      <c r="H29" s="215"/>
      <c r="I29" s="215"/>
      <c r="J29" s="215"/>
    </row>
    <row r="30" spans="1:10" ht="14.1" customHeight="1" x14ac:dyDescent="0.25">
      <c r="A30" s="241" t="s">
        <v>699</v>
      </c>
      <c r="B30" s="242">
        <v>0</v>
      </c>
      <c r="C30" s="242">
        <v>0</v>
      </c>
      <c r="D30" s="242">
        <v>0</v>
      </c>
      <c r="E30" s="1623">
        <v>0</v>
      </c>
      <c r="F30" s="1624"/>
      <c r="G30" s="215"/>
      <c r="H30" s="215"/>
      <c r="I30" s="215"/>
      <c r="J30" s="215"/>
    </row>
    <row r="31" spans="1:10" ht="14.1" customHeight="1" x14ac:dyDescent="0.25">
      <c r="A31" s="241" t="s">
        <v>700</v>
      </c>
      <c r="B31" s="242">
        <v>0</v>
      </c>
      <c r="C31" s="242">
        <v>0</v>
      </c>
      <c r="D31" s="242">
        <v>0</v>
      </c>
      <c r="E31" s="1623">
        <v>0</v>
      </c>
      <c r="F31" s="1624"/>
      <c r="G31" s="215"/>
      <c r="H31" s="215"/>
      <c r="I31" s="215"/>
      <c r="J31" s="215"/>
    </row>
    <row r="32" spans="1:10" ht="14.1" customHeight="1" x14ac:dyDescent="0.25">
      <c r="A32" s="241" t="s">
        <v>701</v>
      </c>
      <c r="B32" s="242">
        <v>0</v>
      </c>
      <c r="C32" s="242">
        <v>0</v>
      </c>
      <c r="D32" s="242">
        <v>0</v>
      </c>
      <c r="E32" s="1623">
        <v>0</v>
      </c>
      <c r="F32" s="1624"/>
      <c r="G32" s="215"/>
      <c r="H32" s="215"/>
      <c r="I32" s="215"/>
      <c r="J32" s="215"/>
    </row>
    <row r="33" spans="1:10" ht="14.1" customHeight="1" x14ac:dyDescent="0.25">
      <c r="A33" s="241" t="s">
        <v>702</v>
      </c>
      <c r="B33" s="242">
        <v>0</v>
      </c>
      <c r="C33" s="242">
        <v>0</v>
      </c>
      <c r="D33" s="242">
        <v>0</v>
      </c>
      <c r="E33" s="1623">
        <v>0</v>
      </c>
      <c r="F33" s="1624"/>
      <c r="G33" s="215"/>
      <c r="H33" s="215"/>
      <c r="I33" s="215"/>
      <c r="J33" s="215"/>
    </row>
    <row r="34" spans="1:10" ht="14.1" customHeight="1" x14ac:dyDescent="0.25">
      <c r="A34" s="241" t="s">
        <v>703</v>
      </c>
      <c r="B34" s="242">
        <v>0</v>
      </c>
      <c r="C34" s="242">
        <v>0</v>
      </c>
      <c r="D34" s="242">
        <v>0</v>
      </c>
      <c r="E34" s="1623">
        <v>0</v>
      </c>
      <c r="F34" s="1624"/>
      <c r="G34" s="215"/>
      <c r="H34" s="215"/>
      <c r="I34" s="215"/>
      <c r="J34" s="215"/>
    </row>
    <row r="35" spans="1:10" ht="14.1" customHeight="1" x14ac:dyDescent="0.25">
      <c r="A35" s="241" t="s">
        <v>704</v>
      </c>
      <c r="B35" s="242">
        <v>0</v>
      </c>
      <c r="C35" s="242">
        <v>340000000</v>
      </c>
      <c r="D35" s="242">
        <v>140000000</v>
      </c>
      <c r="E35" s="1623">
        <v>141900000</v>
      </c>
      <c r="F35" s="1624"/>
      <c r="G35" s="215"/>
      <c r="H35" s="215"/>
      <c r="I35" s="215"/>
      <c r="J35" s="215"/>
    </row>
    <row r="36" spans="1:10" ht="14.1" customHeight="1" x14ac:dyDescent="0.25">
      <c r="A36" s="241" t="s">
        <v>705</v>
      </c>
      <c r="B36" s="242">
        <v>0</v>
      </c>
      <c r="C36" s="242">
        <v>0</v>
      </c>
      <c r="D36" s="242">
        <v>0</v>
      </c>
      <c r="E36" s="1623">
        <v>0</v>
      </c>
      <c r="F36" s="1624"/>
      <c r="G36" s="215"/>
      <c r="H36" s="215"/>
      <c r="I36" s="215"/>
      <c r="J36" s="215"/>
    </row>
    <row r="37" spans="1:10" ht="14.1" customHeight="1" x14ac:dyDescent="0.25">
      <c r="A37" s="241" t="s">
        <v>706</v>
      </c>
      <c r="B37" s="242">
        <v>0</v>
      </c>
      <c r="C37" s="242">
        <v>0</v>
      </c>
      <c r="D37" s="242">
        <v>0</v>
      </c>
      <c r="E37" s="1623">
        <v>0</v>
      </c>
      <c r="F37" s="1624"/>
      <c r="G37" s="215"/>
      <c r="H37" s="215"/>
      <c r="I37" s="215"/>
      <c r="J37" s="215"/>
    </row>
    <row r="38" spans="1:10" ht="14.1" customHeight="1" x14ac:dyDescent="0.25">
      <c r="A38" s="241" t="s">
        <v>707</v>
      </c>
      <c r="B38" s="242">
        <v>0</v>
      </c>
      <c r="C38" s="242">
        <v>0</v>
      </c>
      <c r="D38" s="242">
        <v>0</v>
      </c>
      <c r="E38" s="1623">
        <v>0</v>
      </c>
      <c r="F38" s="1624"/>
      <c r="G38" s="215"/>
      <c r="H38" s="215"/>
      <c r="I38" s="215"/>
      <c r="J38" s="215"/>
    </row>
    <row r="39" spans="1:10" ht="14.1" customHeight="1" x14ac:dyDescent="0.25">
      <c r="A39" s="241" t="s">
        <v>708</v>
      </c>
      <c r="B39" s="242">
        <v>0</v>
      </c>
      <c r="C39" s="242">
        <v>0</v>
      </c>
      <c r="D39" s="242">
        <v>0</v>
      </c>
      <c r="E39" s="1623">
        <v>0</v>
      </c>
      <c r="F39" s="1624"/>
      <c r="G39" s="215"/>
      <c r="H39" s="215"/>
      <c r="I39" s="215"/>
      <c r="J39" s="215"/>
    </row>
    <row r="40" spans="1:10" ht="14.1" customHeight="1" x14ac:dyDescent="0.25">
      <c r="A40" s="241" t="s">
        <v>709</v>
      </c>
      <c r="B40" s="242">
        <v>0</v>
      </c>
      <c r="C40" s="242">
        <v>0</v>
      </c>
      <c r="D40" s="242">
        <v>0</v>
      </c>
      <c r="E40" s="1623">
        <v>0</v>
      </c>
      <c r="F40" s="1624"/>
      <c r="G40" s="215"/>
      <c r="H40" s="215"/>
      <c r="I40" s="215"/>
      <c r="J40" s="215"/>
    </row>
    <row r="41" spans="1:10" ht="14.1" customHeight="1" x14ac:dyDescent="0.25">
      <c r="A41" s="241" t="s">
        <v>710</v>
      </c>
      <c r="B41" s="242">
        <v>0</v>
      </c>
      <c r="C41" s="242">
        <v>0</v>
      </c>
      <c r="D41" s="242">
        <v>0</v>
      </c>
      <c r="E41" s="1623">
        <v>0</v>
      </c>
      <c r="F41" s="1624"/>
      <c r="G41" s="215"/>
      <c r="H41" s="215"/>
      <c r="I41" s="215"/>
      <c r="J41" s="215"/>
    </row>
    <row r="42" spans="1:10" ht="14.1" customHeight="1" x14ac:dyDescent="0.25">
      <c r="A42" s="241" t="s">
        <v>711</v>
      </c>
      <c r="B42" s="242">
        <v>0</v>
      </c>
      <c r="C42" s="242">
        <v>0</v>
      </c>
      <c r="D42" s="242">
        <v>0</v>
      </c>
      <c r="E42" s="1623">
        <v>0</v>
      </c>
      <c r="F42" s="1624"/>
      <c r="G42" s="215"/>
      <c r="H42" s="215"/>
      <c r="I42" s="215"/>
      <c r="J42" s="215"/>
    </row>
    <row r="43" spans="1:10" ht="14.1" customHeight="1" x14ac:dyDescent="0.25">
      <c r="A43" s="241" t="s">
        <v>712</v>
      </c>
      <c r="B43" s="242">
        <v>0</v>
      </c>
      <c r="C43" s="242">
        <v>0</v>
      </c>
      <c r="D43" s="242">
        <v>0</v>
      </c>
      <c r="E43" s="1623">
        <v>0</v>
      </c>
      <c r="F43" s="1624"/>
      <c r="G43" s="215"/>
      <c r="H43" s="215"/>
      <c r="I43" s="215"/>
      <c r="J43" s="215"/>
    </row>
    <row r="44" spans="1:10" ht="14.1" customHeight="1" x14ac:dyDescent="0.25">
      <c r="A44" s="241" t="s">
        <v>713</v>
      </c>
      <c r="B44" s="242">
        <v>0</v>
      </c>
      <c r="C44" s="242">
        <v>0</v>
      </c>
      <c r="D44" s="242">
        <v>0</v>
      </c>
      <c r="E44" s="1623">
        <v>0</v>
      </c>
      <c r="F44" s="1624"/>
      <c r="G44" s="215"/>
      <c r="H44" s="215"/>
      <c r="I44" s="215"/>
      <c r="J44" s="215"/>
    </row>
    <row r="45" spans="1:10" ht="14.1" customHeight="1" x14ac:dyDescent="0.25">
      <c r="A45" s="241" t="s">
        <v>714</v>
      </c>
      <c r="B45" s="242">
        <v>0</v>
      </c>
      <c r="C45" s="242">
        <v>0</v>
      </c>
      <c r="D45" s="242">
        <v>0</v>
      </c>
      <c r="E45" s="1623">
        <v>0</v>
      </c>
      <c r="F45" s="1624"/>
      <c r="G45" s="215"/>
      <c r="H45" s="215"/>
      <c r="I45" s="215"/>
      <c r="J45" s="215"/>
    </row>
    <row r="46" spans="1:10" ht="14.1" customHeight="1" x14ac:dyDescent="0.25">
      <c r="A46" s="241" t="s">
        <v>715</v>
      </c>
      <c r="B46" s="242">
        <v>0</v>
      </c>
      <c r="C46" s="242">
        <v>0</v>
      </c>
      <c r="D46" s="242">
        <v>0</v>
      </c>
      <c r="E46" s="1623">
        <v>0</v>
      </c>
      <c r="F46" s="1624"/>
      <c r="G46" s="215"/>
      <c r="H46" s="215"/>
      <c r="I46" s="215"/>
      <c r="J46" s="215"/>
    </row>
    <row r="47" spans="1:10" ht="14.1" customHeight="1" x14ac:dyDescent="0.25">
      <c r="A47" s="241" t="s">
        <v>716</v>
      </c>
      <c r="B47" s="242">
        <v>0</v>
      </c>
      <c r="C47" s="242">
        <v>0</v>
      </c>
      <c r="D47" s="242">
        <v>0</v>
      </c>
      <c r="E47" s="1623">
        <v>0</v>
      </c>
      <c r="F47" s="1624"/>
      <c r="G47" s="215"/>
      <c r="H47" s="215"/>
      <c r="I47" s="215"/>
      <c r="J47" s="215"/>
    </row>
    <row r="48" spans="1:10" ht="14.1" customHeight="1" x14ac:dyDescent="0.25">
      <c r="A48" s="241" t="s">
        <v>717</v>
      </c>
      <c r="B48" s="242">
        <v>0</v>
      </c>
      <c r="C48" s="242">
        <v>0</v>
      </c>
      <c r="D48" s="242">
        <v>0</v>
      </c>
      <c r="E48" s="1623">
        <v>0</v>
      </c>
      <c r="F48" s="1624"/>
      <c r="G48" s="215"/>
      <c r="H48" s="215"/>
      <c r="I48" s="215"/>
      <c r="J48" s="215"/>
    </row>
    <row r="49" spans="1:10" ht="14.1" customHeight="1" x14ac:dyDescent="0.25">
      <c r="A49" s="241" t="s">
        <v>718</v>
      </c>
      <c r="B49" s="242">
        <v>0</v>
      </c>
      <c r="C49" s="242">
        <v>0</v>
      </c>
      <c r="D49" s="242">
        <v>0</v>
      </c>
      <c r="E49" s="1623">
        <v>0</v>
      </c>
      <c r="F49" s="1624"/>
      <c r="G49" s="215"/>
      <c r="H49" s="215"/>
      <c r="I49" s="215"/>
      <c r="J49" s="215"/>
    </row>
    <row r="50" spans="1:10" ht="14.1" customHeight="1" x14ac:dyDescent="0.25">
      <c r="A50" s="241" t="s">
        <v>719</v>
      </c>
      <c r="B50" s="242">
        <v>0</v>
      </c>
      <c r="C50" s="242">
        <v>0</v>
      </c>
      <c r="D50" s="242">
        <v>0</v>
      </c>
      <c r="E50" s="1623">
        <v>0</v>
      </c>
      <c r="F50" s="1624"/>
      <c r="G50" s="215"/>
      <c r="H50" s="215"/>
      <c r="I50" s="215"/>
      <c r="J50" s="215"/>
    </row>
    <row r="51" spans="1:10" ht="14.1" customHeight="1" x14ac:dyDescent="0.25">
      <c r="A51" s="241" t="s">
        <v>720</v>
      </c>
      <c r="B51" s="242">
        <v>0</v>
      </c>
      <c r="C51" s="242">
        <v>0</v>
      </c>
      <c r="D51" s="242">
        <v>0</v>
      </c>
      <c r="E51" s="1623">
        <v>0</v>
      </c>
      <c r="F51" s="1624"/>
      <c r="G51" s="215"/>
      <c r="H51" s="215"/>
      <c r="I51" s="215"/>
      <c r="J51" s="215"/>
    </row>
    <row r="52" spans="1:10" ht="14.1" customHeight="1" x14ac:dyDescent="0.25">
      <c r="A52" s="241" t="s">
        <v>721</v>
      </c>
      <c r="B52" s="242">
        <v>0</v>
      </c>
      <c r="C52" s="242">
        <v>0</v>
      </c>
      <c r="D52" s="242">
        <v>0</v>
      </c>
      <c r="E52" s="1623">
        <v>0</v>
      </c>
      <c r="F52" s="1624"/>
      <c r="G52" s="215"/>
      <c r="H52" s="215"/>
      <c r="I52" s="215"/>
      <c r="J52" s="215"/>
    </row>
    <row r="53" spans="1:10" ht="14.1" customHeight="1" x14ac:dyDescent="0.25">
      <c r="A53" s="241" t="s">
        <v>722</v>
      </c>
      <c r="B53" s="242">
        <v>0</v>
      </c>
      <c r="C53" s="242">
        <v>0</v>
      </c>
      <c r="D53" s="242">
        <v>0</v>
      </c>
      <c r="E53" s="1623">
        <v>0</v>
      </c>
      <c r="F53" s="1624"/>
      <c r="G53" s="215"/>
      <c r="H53" s="215"/>
      <c r="I53" s="215"/>
      <c r="J53" s="215"/>
    </row>
    <row r="54" spans="1:10" ht="14.1" customHeight="1" x14ac:dyDescent="0.25">
      <c r="A54" s="241" t="s">
        <v>723</v>
      </c>
      <c r="B54" s="242">
        <v>0</v>
      </c>
      <c r="C54" s="242">
        <v>0</v>
      </c>
      <c r="D54" s="242">
        <v>0</v>
      </c>
      <c r="E54" s="1623">
        <v>0</v>
      </c>
      <c r="F54" s="1624"/>
      <c r="G54" s="215"/>
      <c r="H54" s="215"/>
      <c r="I54" s="215"/>
      <c r="J54" s="215"/>
    </row>
    <row r="55" spans="1:10" ht="14.1" customHeight="1" x14ac:dyDescent="0.25">
      <c r="A55" s="241" t="s">
        <v>724</v>
      </c>
      <c r="B55" s="242">
        <v>0</v>
      </c>
      <c r="C55" s="242">
        <v>0</v>
      </c>
      <c r="D55" s="242">
        <v>0</v>
      </c>
      <c r="E55" s="1623">
        <v>0</v>
      </c>
      <c r="F55" s="1624"/>
      <c r="G55" s="215"/>
      <c r="H55" s="215"/>
      <c r="I55" s="215"/>
      <c r="J55" s="215"/>
    </row>
    <row r="56" spans="1:10" ht="14.1" customHeight="1" x14ac:dyDescent="0.25">
      <c r="A56" s="241" t="s">
        <v>725</v>
      </c>
      <c r="B56" s="242">
        <v>0</v>
      </c>
      <c r="C56" s="242">
        <v>0</v>
      </c>
      <c r="D56" s="242">
        <v>0</v>
      </c>
      <c r="E56" s="1623">
        <v>0</v>
      </c>
      <c r="F56" s="1624"/>
      <c r="G56" s="215"/>
      <c r="H56" s="215"/>
      <c r="I56" s="215"/>
      <c r="J56" s="215"/>
    </row>
    <row r="57" spans="1:10" ht="14.1" customHeight="1" x14ac:dyDescent="0.25">
      <c r="A57" s="241" t="s">
        <v>726</v>
      </c>
      <c r="B57" s="242">
        <v>0</v>
      </c>
      <c r="C57" s="242">
        <v>0</v>
      </c>
      <c r="D57" s="242">
        <v>0</v>
      </c>
      <c r="E57" s="1623">
        <v>0</v>
      </c>
      <c r="F57" s="1624"/>
      <c r="G57" s="215"/>
      <c r="H57" s="215"/>
      <c r="I57" s="215"/>
      <c r="J57" s="215"/>
    </row>
    <row r="58" spans="1:10" ht="14.1" customHeight="1" x14ac:dyDescent="0.25">
      <c r="A58" s="241" t="s">
        <v>727</v>
      </c>
      <c r="B58" s="242">
        <v>0</v>
      </c>
      <c r="C58" s="242">
        <v>0</v>
      </c>
      <c r="D58" s="242">
        <v>0</v>
      </c>
      <c r="E58" s="1623">
        <v>0</v>
      </c>
      <c r="F58" s="1624"/>
      <c r="G58" s="215"/>
      <c r="H58" s="215"/>
      <c r="I58" s="215"/>
      <c r="J58" s="215"/>
    </row>
    <row r="59" spans="1:10" ht="14.1" customHeight="1" x14ac:dyDescent="0.25">
      <c r="A59" s="231" t="s">
        <v>192</v>
      </c>
      <c r="B59" s="242">
        <v>0</v>
      </c>
      <c r="C59" s="242">
        <v>340000000</v>
      </c>
      <c r="D59" s="242">
        <v>140000000</v>
      </c>
      <c r="E59" s="1623">
        <v>141900000</v>
      </c>
      <c r="F59" s="1624"/>
      <c r="G59" s="215"/>
      <c r="H59" s="215"/>
      <c r="I59" s="215"/>
      <c r="J59" s="215"/>
    </row>
    <row r="60" spans="1:10" ht="15" customHeight="1" x14ac:dyDescent="0.25">
      <c r="A60" s="244" t="s">
        <v>687</v>
      </c>
      <c r="B60" s="245" t="s">
        <v>687</v>
      </c>
      <c r="C60" s="245" t="s">
        <v>687</v>
      </c>
      <c r="D60" s="245" t="s">
        <v>687</v>
      </c>
      <c r="E60" s="1628" t="s">
        <v>687</v>
      </c>
      <c r="F60" s="1629"/>
      <c r="G60" s="215"/>
      <c r="H60" s="215"/>
      <c r="I60" s="215"/>
      <c r="J60" s="215"/>
    </row>
    <row r="61" spans="1:10" ht="15" customHeight="1" x14ac:dyDescent="0.25">
      <c r="A61" s="217" t="s">
        <v>731</v>
      </c>
      <c r="B61" s="247">
        <v>0</v>
      </c>
      <c r="C61" s="247">
        <v>340000000</v>
      </c>
      <c r="D61" s="247">
        <v>140000000</v>
      </c>
      <c r="E61" s="1630">
        <v>141900000</v>
      </c>
      <c r="F61" s="1631"/>
      <c r="G61" s="215"/>
      <c r="H61" s="215"/>
      <c r="I61" s="215"/>
      <c r="J61" s="215"/>
    </row>
    <row r="62" spans="1:10" ht="15" customHeight="1" x14ac:dyDescent="0.25">
      <c r="A62" s="234" t="s">
        <v>698</v>
      </c>
      <c r="B62" s="235">
        <v>0</v>
      </c>
      <c r="C62" s="235">
        <v>0</v>
      </c>
      <c r="D62" s="235">
        <v>0</v>
      </c>
      <c r="E62" s="1615">
        <v>0</v>
      </c>
      <c r="F62" s="1616"/>
      <c r="G62" s="215"/>
      <c r="H62" s="215"/>
      <c r="I62" s="215"/>
      <c r="J62" s="215"/>
    </row>
    <row r="63" spans="1:10" ht="15" customHeight="1" x14ac:dyDescent="0.25">
      <c r="A63" s="234" t="s">
        <v>699</v>
      </c>
      <c r="B63" s="235">
        <v>0</v>
      </c>
      <c r="C63" s="235">
        <v>0</v>
      </c>
      <c r="D63" s="235">
        <v>0</v>
      </c>
      <c r="E63" s="1615">
        <v>0</v>
      </c>
      <c r="F63" s="1616"/>
      <c r="G63" s="215"/>
      <c r="H63" s="215"/>
      <c r="I63" s="215"/>
      <c r="J63" s="215"/>
    </row>
    <row r="64" spans="1:10" ht="15" customHeight="1" x14ac:dyDescent="0.25">
      <c r="A64" s="234" t="s">
        <v>700</v>
      </c>
      <c r="B64" s="235">
        <v>0</v>
      </c>
      <c r="C64" s="235">
        <v>0</v>
      </c>
      <c r="D64" s="235">
        <v>0</v>
      </c>
      <c r="E64" s="1615">
        <v>0</v>
      </c>
      <c r="F64" s="1616"/>
      <c r="G64" s="215"/>
      <c r="H64" s="215"/>
      <c r="I64" s="215"/>
      <c r="J64" s="215"/>
    </row>
    <row r="65" spans="1:10" ht="15" customHeight="1" x14ac:dyDescent="0.25">
      <c r="A65" s="234" t="s">
        <v>701</v>
      </c>
      <c r="B65" s="235">
        <v>0</v>
      </c>
      <c r="C65" s="235">
        <v>0</v>
      </c>
      <c r="D65" s="235">
        <v>0</v>
      </c>
      <c r="E65" s="1615">
        <v>0</v>
      </c>
      <c r="F65" s="1616"/>
      <c r="G65" s="215"/>
      <c r="H65" s="215"/>
      <c r="I65" s="215"/>
      <c r="J65" s="215"/>
    </row>
    <row r="66" spans="1:10" ht="15" customHeight="1" x14ac:dyDescent="0.25">
      <c r="A66" s="234" t="s">
        <v>702</v>
      </c>
      <c r="B66" s="235">
        <v>0</v>
      </c>
      <c r="C66" s="235">
        <v>0</v>
      </c>
      <c r="D66" s="235">
        <v>0</v>
      </c>
      <c r="E66" s="1615">
        <v>0</v>
      </c>
      <c r="F66" s="1616"/>
      <c r="G66" s="215"/>
      <c r="H66" s="215"/>
      <c r="I66" s="215"/>
      <c r="J66" s="215"/>
    </row>
    <row r="67" spans="1:10" ht="15" customHeight="1" x14ac:dyDescent="0.25">
      <c r="A67" s="234" t="s">
        <v>703</v>
      </c>
      <c r="B67" s="235">
        <v>0</v>
      </c>
      <c r="C67" s="235">
        <v>0</v>
      </c>
      <c r="D67" s="235">
        <v>0</v>
      </c>
      <c r="E67" s="1615">
        <v>0</v>
      </c>
      <c r="F67" s="1616"/>
      <c r="G67" s="215"/>
      <c r="H67" s="215"/>
      <c r="I67" s="215"/>
      <c r="J67" s="215"/>
    </row>
    <row r="68" spans="1:10" ht="20.100000000000001" customHeight="1" x14ac:dyDescent="0.25">
      <c r="A68" s="234" t="s">
        <v>732</v>
      </c>
      <c r="B68" s="249">
        <v>0</v>
      </c>
      <c r="C68" s="249">
        <v>340000000</v>
      </c>
      <c r="D68" s="249">
        <v>140000000</v>
      </c>
      <c r="E68" s="1632">
        <v>141900000</v>
      </c>
      <c r="F68" s="1633"/>
      <c r="G68" s="215"/>
      <c r="H68" s="215"/>
      <c r="I68" s="215"/>
      <c r="J68" s="215"/>
    </row>
    <row r="69" spans="1:10" ht="15" customHeight="1" x14ac:dyDescent="0.25">
      <c r="A69" s="234" t="s">
        <v>705</v>
      </c>
      <c r="B69" s="235">
        <v>0</v>
      </c>
      <c r="C69" s="235">
        <v>0</v>
      </c>
      <c r="D69" s="235">
        <v>0</v>
      </c>
      <c r="E69" s="1615">
        <v>0</v>
      </c>
      <c r="F69" s="1616"/>
      <c r="G69" s="215"/>
      <c r="H69" s="215"/>
      <c r="I69" s="215"/>
      <c r="J69" s="215"/>
    </row>
    <row r="70" spans="1:10" ht="15" customHeight="1" x14ac:dyDescent="0.25">
      <c r="A70" s="234" t="s">
        <v>706</v>
      </c>
      <c r="B70" s="235">
        <v>0</v>
      </c>
      <c r="C70" s="235">
        <v>0</v>
      </c>
      <c r="D70" s="235">
        <v>0</v>
      </c>
      <c r="E70" s="1615">
        <v>0</v>
      </c>
      <c r="F70" s="1616"/>
      <c r="G70" s="215"/>
      <c r="H70" s="215"/>
      <c r="I70" s="215"/>
      <c r="J70" s="215"/>
    </row>
    <row r="71" spans="1:10" ht="15" customHeight="1" x14ac:dyDescent="0.25">
      <c r="A71" s="234" t="s">
        <v>707</v>
      </c>
      <c r="B71" s="235">
        <v>0</v>
      </c>
      <c r="C71" s="235">
        <v>0</v>
      </c>
      <c r="D71" s="235">
        <v>0</v>
      </c>
      <c r="E71" s="1615">
        <v>0</v>
      </c>
      <c r="F71" s="1616"/>
      <c r="G71" s="215"/>
      <c r="H71" s="215"/>
      <c r="I71" s="215"/>
      <c r="J71" s="215"/>
    </row>
    <row r="72" spans="1:10" ht="15" customHeight="1" x14ac:dyDescent="0.25">
      <c r="A72" s="234" t="s">
        <v>708</v>
      </c>
      <c r="B72" s="235">
        <v>0</v>
      </c>
      <c r="C72" s="235">
        <v>0</v>
      </c>
      <c r="D72" s="235">
        <v>0</v>
      </c>
      <c r="E72" s="1615">
        <v>0</v>
      </c>
      <c r="F72" s="1616"/>
      <c r="G72" s="215"/>
      <c r="H72" s="215"/>
      <c r="I72" s="215"/>
      <c r="J72" s="215"/>
    </row>
    <row r="73" spans="1:10" ht="15" customHeight="1" x14ac:dyDescent="0.25">
      <c r="A73" s="234" t="s">
        <v>709</v>
      </c>
      <c r="B73" s="235">
        <v>0</v>
      </c>
      <c r="C73" s="235">
        <v>0</v>
      </c>
      <c r="D73" s="235">
        <v>0</v>
      </c>
      <c r="E73" s="1615">
        <v>0</v>
      </c>
      <c r="F73" s="1616"/>
      <c r="G73" s="215"/>
      <c r="H73" s="215"/>
      <c r="I73" s="215"/>
      <c r="J73" s="215"/>
    </row>
    <row r="74" spans="1:10" ht="15" customHeight="1" x14ac:dyDescent="0.25">
      <c r="A74" s="234" t="s">
        <v>710</v>
      </c>
      <c r="B74" s="235">
        <v>0</v>
      </c>
      <c r="C74" s="235">
        <v>0</v>
      </c>
      <c r="D74" s="235">
        <v>0</v>
      </c>
      <c r="E74" s="1615">
        <v>0</v>
      </c>
      <c r="F74" s="1616"/>
      <c r="G74" s="215"/>
      <c r="H74" s="215"/>
      <c r="I74" s="215"/>
      <c r="J74" s="215"/>
    </row>
    <row r="75" spans="1:10" ht="20.100000000000001" customHeight="1" x14ac:dyDescent="0.25">
      <c r="A75" s="234" t="s">
        <v>733</v>
      </c>
      <c r="B75" s="249">
        <v>0</v>
      </c>
      <c r="C75" s="249">
        <v>0</v>
      </c>
      <c r="D75" s="249">
        <v>0</v>
      </c>
      <c r="E75" s="1632">
        <v>0</v>
      </c>
      <c r="F75" s="1633"/>
      <c r="G75" s="215"/>
      <c r="H75" s="215"/>
      <c r="I75" s="215"/>
      <c r="J75" s="215"/>
    </row>
    <row r="76" spans="1:10" ht="15" customHeight="1" x14ac:dyDescent="0.25">
      <c r="A76" s="234" t="s">
        <v>712</v>
      </c>
      <c r="B76" s="235">
        <v>0</v>
      </c>
      <c r="C76" s="235">
        <v>0</v>
      </c>
      <c r="D76" s="235">
        <v>0</v>
      </c>
      <c r="E76" s="1615">
        <v>0</v>
      </c>
      <c r="F76" s="1616"/>
      <c r="G76" s="215"/>
      <c r="H76" s="215"/>
      <c r="I76" s="215"/>
      <c r="J76" s="215"/>
    </row>
    <row r="77" spans="1:10" ht="15" customHeight="1" x14ac:dyDescent="0.25">
      <c r="A77" s="234" t="s">
        <v>713</v>
      </c>
      <c r="B77" s="235">
        <v>0</v>
      </c>
      <c r="C77" s="235">
        <v>0</v>
      </c>
      <c r="D77" s="235">
        <v>0</v>
      </c>
      <c r="E77" s="1615">
        <v>0</v>
      </c>
      <c r="F77" s="1616"/>
      <c r="G77" s="215"/>
      <c r="H77" s="215"/>
      <c r="I77" s="215"/>
      <c r="J77" s="215"/>
    </row>
    <row r="78" spans="1:10" ht="15" customHeight="1" x14ac:dyDescent="0.25">
      <c r="A78" s="234" t="s">
        <v>714</v>
      </c>
      <c r="B78" s="235">
        <v>0</v>
      </c>
      <c r="C78" s="235">
        <v>0</v>
      </c>
      <c r="D78" s="235">
        <v>0</v>
      </c>
      <c r="E78" s="1615">
        <v>0</v>
      </c>
      <c r="F78" s="1616"/>
      <c r="G78" s="215"/>
      <c r="H78" s="215"/>
      <c r="I78" s="215"/>
      <c r="J78" s="215"/>
    </row>
    <row r="79" spans="1:10" ht="20.100000000000001" customHeight="1" x14ac:dyDescent="0.25">
      <c r="A79" s="234" t="s">
        <v>734</v>
      </c>
      <c r="B79" s="249">
        <v>0</v>
      </c>
      <c r="C79" s="249">
        <v>0</v>
      </c>
      <c r="D79" s="249">
        <v>0</v>
      </c>
      <c r="E79" s="1632">
        <v>0</v>
      </c>
      <c r="F79" s="1633"/>
      <c r="G79" s="215"/>
      <c r="H79" s="215"/>
      <c r="I79" s="215"/>
      <c r="J79" s="215"/>
    </row>
    <row r="80" spans="1:10" ht="15" customHeight="1" x14ac:dyDescent="0.25">
      <c r="A80" s="234" t="s">
        <v>717</v>
      </c>
      <c r="B80" s="235">
        <v>0</v>
      </c>
      <c r="C80" s="235">
        <v>0</v>
      </c>
      <c r="D80" s="235">
        <v>0</v>
      </c>
      <c r="E80" s="1615">
        <v>0</v>
      </c>
      <c r="F80" s="1616"/>
      <c r="G80" s="215"/>
      <c r="H80" s="215"/>
      <c r="I80" s="215"/>
      <c r="J80" s="215"/>
    </row>
    <row r="81" spans="1:10" ht="20.100000000000001" customHeight="1" x14ac:dyDescent="0.25">
      <c r="A81" s="234" t="s">
        <v>735</v>
      </c>
      <c r="B81" s="249">
        <v>0</v>
      </c>
      <c r="C81" s="249">
        <v>0</v>
      </c>
      <c r="D81" s="249">
        <v>0</v>
      </c>
      <c r="E81" s="1632">
        <v>0</v>
      </c>
      <c r="F81" s="1633"/>
      <c r="G81" s="215"/>
      <c r="H81" s="215"/>
      <c r="I81" s="215"/>
      <c r="J81" s="215"/>
    </row>
    <row r="82" spans="1:10" ht="15" customHeight="1" x14ac:dyDescent="0.25">
      <c r="A82" s="234" t="s">
        <v>718</v>
      </c>
      <c r="B82" s="235">
        <v>0</v>
      </c>
      <c r="C82" s="235">
        <v>0</v>
      </c>
      <c r="D82" s="235">
        <v>0</v>
      </c>
      <c r="E82" s="1615">
        <v>0</v>
      </c>
      <c r="F82" s="1616"/>
      <c r="G82" s="215"/>
      <c r="H82" s="215"/>
      <c r="I82" s="215"/>
      <c r="J82" s="215"/>
    </row>
    <row r="83" spans="1:10" ht="15" customHeight="1" x14ac:dyDescent="0.25">
      <c r="A83" s="234" t="s">
        <v>719</v>
      </c>
      <c r="B83" s="235">
        <v>0</v>
      </c>
      <c r="C83" s="235">
        <v>0</v>
      </c>
      <c r="D83" s="235">
        <v>0</v>
      </c>
      <c r="E83" s="1615">
        <v>0</v>
      </c>
      <c r="F83" s="1616"/>
      <c r="G83" s="215"/>
      <c r="H83" s="215"/>
      <c r="I83" s="215"/>
      <c r="J83" s="215"/>
    </row>
    <row r="84" spans="1:10" ht="20.100000000000001" customHeight="1" x14ac:dyDescent="0.25">
      <c r="A84" s="234" t="s">
        <v>736</v>
      </c>
      <c r="B84" s="249">
        <v>0</v>
      </c>
      <c r="C84" s="249">
        <v>0</v>
      </c>
      <c r="D84" s="249">
        <v>0</v>
      </c>
      <c r="E84" s="1632">
        <v>0</v>
      </c>
      <c r="F84" s="1633"/>
      <c r="G84" s="215"/>
      <c r="H84" s="215"/>
      <c r="I84" s="215"/>
      <c r="J84" s="215"/>
    </row>
    <row r="85" spans="1:10" ht="15" customHeight="1" x14ac:dyDescent="0.25">
      <c r="A85" s="234" t="s">
        <v>721</v>
      </c>
      <c r="B85" s="235">
        <v>0</v>
      </c>
      <c r="C85" s="235">
        <v>0</v>
      </c>
      <c r="D85" s="235">
        <v>0</v>
      </c>
      <c r="E85" s="1615">
        <v>0</v>
      </c>
      <c r="F85" s="1616"/>
      <c r="G85" s="215"/>
      <c r="H85" s="215"/>
      <c r="I85" s="215"/>
      <c r="J85" s="215"/>
    </row>
    <row r="86" spans="1:10" ht="20.100000000000001" customHeight="1" x14ac:dyDescent="0.25">
      <c r="A86" s="234" t="s">
        <v>737</v>
      </c>
      <c r="B86" s="249">
        <v>0</v>
      </c>
      <c r="C86" s="249">
        <v>0</v>
      </c>
      <c r="D86" s="249">
        <v>0</v>
      </c>
      <c r="E86" s="1632">
        <v>0</v>
      </c>
      <c r="F86" s="1633"/>
      <c r="G86" s="215"/>
      <c r="H86" s="215"/>
      <c r="I86" s="215"/>
      <c r="J86" s="215"/>
    </row>
    <row r="87" spans="1:10" ht="15" customHeight="1" x14ac:dyDescent="0.25">
      <c r="A87" s="234" t="s">
        <v>723</v>
      </c>
      <c r="B87" s="235">
        <v>0</v>
      </c>
      <c r="C87" s="235">
        <v>0</v>
      </c>
      <c r="D87" s="235">
        <v>0</v>
      </c>
      <c r="E87" s="1615">
        <v>0</v>
      </c>
      <c r="F87" s="1616"/>
      <c r="G87" s="215"/>
      <c r="H87" s="215"/>
      <c r="I87" s="215"/>
      <c r="J87" s="215"/>
    </row>
    <row r="88" spans="1:10" ht="20.100000000000001" customHeight="1" x14ac:dyDescent="0.25">
      <c r="A88" s="234" t="s">
        <v>738</v>
      </c>
      <c r="B88" s="249">
        <v>0</v>
      </c>
      <c r="C88" s="249">
        <v>0</v>
      </c>
      <c r="D88" s="249">
        <v>0</v>
      </c>
      <c r="E88" s="1632">
        <v>0</v>
      </c>
      <c r="F88" s="1633"/>
      <c r="G88" s="215"/>
      <c r="H88" s="215"/>
      <c r="I88" s="215"/>
      <c r="J88" s="215"/>
    </row>
    <row r="89" spans="1:10" ht="15" customHeight="1" x14ac:dyDescent="0.25">
      <c r="A89" s="234" t="s">
        <v>725</v>
      </c>
      <c r="B89" s="235">
        <v>0</v>
      </c>
      <c r="C89" s="235">
        <v>0</v>
      </c>
      <c r="D89" s="235">
        <v>0</v>
      </c>
      <c r="E89" s="1615">
        <v>0</v>
      </c>
      <c r="F89" s="1616"/>
      <c r="G89" s="215"/>
      <c r="H89" s="215"/>
      <c r="I89" s="215"/>
      <c r="J89" s="215"/>
    </row>
    <row r="90" spans="1:10" ht="15" customHeight="1" x14ac:dyDescent="0.25">
      <c r="A90" s="234" t="s">
        <v>726</v>
      </c>
      <c r="B90" s="235">
        <v>0</v>
      </c>
      <c r="C90" s="235">
        <v>0</v>
      </c>
      <c r="D90" s="235">
        <v>0</v>
      </c>
      <c r="E90" s="1615">
        <v>0</v>
      </c>
      <c r="F90" s="1616"/>
      <c r="G90" s="215"/>
      <c r="H90" s="215"/>
      <c r="I90" s="215"/>
      <c r="J90" s="215"/>
    </row>
    <row r="91" spans="1:10" ht="15" customHeight="1" x14ac:dyDescent="0.25">
      <c r="A91" s="234" t="s">
        <v>727</v>
      </c>
      <c r="B91" s="235">
        <v>0</v>
      </c>
      <c r="C91" s="235">
        <v>0</v>
      </c>
      <c r="D91" s="235">
        <v>0</v>
      </c>
      <c r="E91" s="1615">
        <v>0</v>
      </c>
      <c r="F91" s="1616"/>
      <c r="G91" s="215"/>
      <c r="H91" s="215"/>
      <c r="I91" s="215"/>
      <c r="J91" s="215"/>
    </row>
    <row r="93" spans="1:10" x14ac:dyDescent="0.25">
      <c r="A93" s="1603" t="s">
        <v>679</v>
      </c>
      <c r="B93" s="1604"/>
      <c r="C93" s="1604"/>
      <c r="D93" s="1604"/>
      <c r="E93" s="1604"/>
      <c r="F93" s="215"/>
    </row>
    <row r="94" spans="1:10" x14ac:dyDescent="0.25">
      <c r="A94" s="1605" t="s">
        <v>680</v>
      </c>
      <c r="B94" s="1606"/>
      <c r="C94" s="1606"/>
      <c r="D94" s="1606"/>
      <c r="E94" s="1606"/>
      <c r="F94" s="1606"/>
    </row>
    <row r="95" spans="1:10" x14ac:dyDescent="0.25">
      <c r="A95" s="216" t="s">
        <v>681</v>
      </c>
      <c r="B95" s="1607" t="s">
        <v>757</v>
      </c>
      <c r="C95" s="1608"/>
      <c r="D95" s="1608"/>
      <c r="E95" s="1608"/>
      <c r="F95" s="1608"/>
    </row>
    <row r="96" spans="1:10" x14ac:dyDescent="0.25">
      <c r="A96" s="216" t="s">
        <v>683</v>
      </c>
      <c r="B96" s="1607" t="s">
        <v>558</v>
      </c>
      <c r="C96" s="1608"/>
      <c r="D96" s="1608"/>
      <c r="E96" s="1608"/>
      <c r="F96" s="1608"/>
    </row>
    <row r="97" spans="1:6" x14ac:dyDescent="0.25">
      <c r="A97" s="216" t="s">
        <v>0</v>
      </c>
      <c r="B97" s="1607" t="s">
        <v>764</v>
      </c>
      <c r="C97" s="1608"/>
      <c r="D97" s="1608"/>
      <c r="E97" s="1608"/>
      <c r="F97" s="1608"/>
    </row>
    <row r="98" spans="1:6" x14ac:dyDescent="0.25">
      <c r="A98" s="216" t="s">
        <v>1</v>
      </c>
      <c r="B98" s="1607" t="s">
        <v>170</v>
      </c>
      <c r="C98" s="1608"/>
      <c r="D98" s="1608"/>
      <c r="E98" s="1608"/>
      <c r="F98" s="1608"/>
    </row>
    <row r="99" spans="1:6" x14ac:dyDescent="0.25">
      <c r="A99" s="216" t="s">
        <v>3</v>
      </c>
      <c r="B99" s="1593" t="s">
        <v>684</v>
      </c>
      <c r="C99" s="1594"/>
      <c r="D99" s="1594"/>
      <c r="E99" s="1594"/>
      <c r="F99" s="1594"/>
    </row>
    <row r="100" spans="1:6" x14ac:dyDescent="0.25">
      <c r="A100" s="1595" t="s">
        <v>4</v>
      </c>
      <c r="B100" s="1596"/>
      <c r="C100" s="1596"/>
      <c r="D100" s="1596"/>
      <c r="E100" s="1596"/>
      <c r="F100" s="1596"/>
    </row>
    <row r="101" spans="1:6" x14ac:dyDescent="0.25">
      <c r="A101" s="1597" t="s">
        <v>765</v>
      </c>
      <c r="B101" s="1598"/>
      <c r="C101" s="1598"/>
      <c r="D101" s="1598"/>
      <c r="E101" s="1598"/>
      <c r="F101" s="1598"/>
    </row>
    <row r="102" spans="1:6" x14ac:dyDescent="0.25">
      <c r="A102" s="217" t="s">
        <v>5</v>
      </c>
      <c r="B102" s="1599" t="s">
        <v>691</v>
      </c>
      <c r="C102" s="1600"/>
      <c r="D102" s="1600"/>
      <c r="E102" s="1600"/>
      <c r="F102" s="1600"/>
    </row>
    <row r="103" spans="1:6" x14ac:dyDescent="0.25">
      <c r="A103" s="217" t="s">
        <v>357</v>
      </c>
      <c r="B103" s="1599" t="s">
        <v>687</v>
      </c>
      <c r="C103" s="1600"/>
      <c r="D103" s="1600"/>
      <c r="E103" s="1600"/>
      <c r="F103" s="1600"/>
    </row>
    <row r="104" spans="1:6" x14ac:dyDescent="0.25">
      <c r="A104" s="1619" t="s">
        <v>440</v>
      </c>
      <c r="B104" s="1620"/>
      <c r="C104" s="1620"/>
      <c r="D104" s="1620"/>
      <c r="E104" s="1620"/>
      <c r="F104" s="1620"/>
    </row>
    <row r="105" spans="1:6" x14ac:dyDescent="0.25">
      <c r="A105" s="218" t="s">
        <v>766</v>
      </c>
      <c r="B105" s="1619" t="s">
        <v>767</v>
      </c>
      <c r="C105" s="1620"/>
      <c r="D105" s="1620"/>
      <c r="E105" s="1620"/>
      <c r="F105" s="1620"/>
    </row>
    <row r="106" spans="1:6" x14ac:dyDescent="0.25">
      <c r="A106" s="219" t="s">
        <v>688</v>
      </c>
      <c r="B106" s="1621" t="s">
        <v>768</v>
      </c>
      <c r="C106" s="1622"/>
      <c r="D106" s="1622"/>
      <c r="E106" s="1622"/>
      <c r="F106" s="1622"/>
    </row>
    <row r="107" spans="1:6" x14ac:dyDescent="0.25">
      <c r="A107" s="220" t="s">
        <v>689</v>
      </c>
      <c r="B107" s="1609" t="s">
        <v>769</v>
      </c>
      <c r="C107" s="1610"/>
      <c r="D107" s="1610"/>
      <c r="E107" s="1610"/>
      <c r="F107" s="1610"/>
    </row>
    <row r="108" spans="1:6" x14ac:dyDescent="0.25">
      <c r="A108" s="220" t="s">
        <v>15</v>
      </c>
      <c r="B108" s="1609" t="s">
        <v>104</v>
      </c>
      <c r="C108" s="1610"/>
      <c r="D108" s="1610"/>
      <c r="E108" s="1610"/>
      <c r="F108" s="1610"/>
    </row>
    <row r="109" spans="1:6" x14ac:dyDescent="0.25">
      <c r="A109" s="221"/>
      <c r="B109" s="222">
        <v>2020</v>
      </c>
      <c r="C109" s="222">
        <v>2021</v>
      </c>
      <c r="D109" s="222">
        <v>2022</v>
      </c>
      <c r="E109" s="1611">
        <v>2023</v>
      </c>
      <c r="F109" s="1612"/>
    </row>
    <row r="110" spans="1:6" x14ac:dyDescent="0.25">
      <c r="A110" s="224"/>
      <c r="B110" s="225" t="s">
        <v>7</v>
      </c>
      <c r="C110" s="225" t="s">
        <v>8</v>
      </c>
      <c r="D110" s="225" t="s">
        <v>8</v>
      </c>
      <c r="E110" s="1613" t="s">
        <v>8</v>
      </c>
      <c r="F110" s="1614"/>
    </row>
    <row r="111" spans="1:6" x14ac:dyDescent="0.25">
      <c r="A111" s="234" t="s">
        <v>16</v>
      </c>
      <c r="B111" s="235">
        <v>0</v>
      </c>
      <c r="C111" s="235">
        <v>5</v>
      </c>
      <c r="D111" s="235">
        <v>5</v>
      </c>
      <c r="E111" s="1615">
        <v>5</v>
      </c>
      <c r="F111" s="1616"/>
    </row>
    <row r="112" spans="1:6" x14ac:dyDescent="0.25">
      <c r="A112" s="234" t="s">
        <v>17</v>
      </c>
      <c r="B112" s="235">
        <v>0</v>
      </c>
      <c r="C112" s="235">
        <v>8000000</v>
      </c>
      <c r="D112" s="235">
        <v>8000000</v>
      </c>
      <c r="E112" s="1615">
        <v>8500000</v>
      </c>
      <c r="F112" s="1616"/>
    </row>
    <row r="113" spans="1:6" x14ac:dyDescent="0.25">
      <c r="A113" s="234" t="s">
        <v>18</v>
      </c>
      <c r="B113" s="235">
        <v>0</v>
      </c>
      <c r="C113" s="237">
        <v>1600000</v>
      </c>
      <c r="D113" s="237">
        <v>1600000</v>
      </c>
      <c r="E113" s="1617">
        <v>1700000</v>
      </c>
      <c r="F113" s="1616"/>
    </row>
    <row r="114" spans="1:6" x14ac:dyDescent="0.25">
      <c r="A114" s="234" t="s">
        <v>696</v>
      </c>
      <c r="B114" s="235"/>
      <c r="C114" s="237"/>
      <c r="D114" s="239">
        <v>0</v>
      </c>
      <c r="E114" s="1625">
        <v>0</v>
      </c>
      <c r="F114" s="1616"/>
    </row>
    <row r="115" spans="1:6" x14ac:dyDescent="0.25">
      <c r="A115" s="234" t="s">
        <v>697</v>
      </c>
      <c r="B115" s="235"/>
      <c r="C115" s="237"/>
      <c r="D115" s="239">
        <v>0</v>
      </c>
      <c r="E115" s="1625">
        <v>6.25E-2</v>
      </c>
      <c r="F115" s="1616"/>
    </row>
    <row r="116" spans="1:6" x14ac:dyDescent="0.25">
      <c r="A116" s="234" t="s">
        <v>22</v>
      </c>
      <c r="B116" s="235"/>
      <c r="C116" s="237"/>
      <c r="D116" s="239">
        <v>0</v>
      </c>
      <c r="E116" s="1625">
        <v>6.25E-2</v>
      </c>
      <c r="F116" s="1616"/>
    </row>
    <row r="117" spans="1:6" x14ac:dyDescent="0.25">
      <c r="A117" s="1626" t="s">
        <v>690</v>
      </c>
      <c r="B117" s="1627"/>
      <c r="C117" s="1627"/>
      <c r="D117" s="1627"/>
      <c r="E117" s="1627"/>
      <c r="F117" s="1627"/>
    </row>
    <row r="118" spans="1:6" x14ac:dyDescent="0.25">
      <c r="A118" s="221"/>
      <c r="B118" s="222">
        <v>2020</v>
      </c>
      <c r="C118" s="227">
        <v>2021</v>
      </c>
      <c r="D118" s="222">
        <v>2022</v>
      </c>
      <c r="E118" s="1611">
        <v>2023</v>
      </c>
      <c r="F118" s="1612"/>
    </row>
    <row r="119" spans="1:6" x14ac:dyDescent="0.25">
      <c r="A119" s="228"/>
      <c r="B119" s="225" t="s">
        <v>7</v>
      </c>
      <c r="C119" s="225" t="s">
        <v>8</v>
      </c>
      <c r="D119" s="225" t="s">
        <v>8</v>
      </c>
      <c r="E119" s="1613" t="s">
        <v>8</v>
      </c>
      <c r="F119" s="1614"/>
    </row>
    <row r="120" spans="1:6" x14ac:dyDescent="0.25">
      <c r="A120" s="224"/>
      <c r="B120" s="229"/>
      <c r="C120" s="229"/>
      <c r="D120" s="229"/>
      <c r="E120" s="229"/>
      <c r="F120" s="229"/>
    </row>
    <row r="121" spans="1:6" x14ac:dyDescent="0.25">
      <c r="A121" s="241" t="s">
        <v>698</v>
      </c>
      <c r="B121" s="242">
        <v>0</v>
      </c>
      <c r="C121" s="242">
        <v>0</v>
      </c>
      <c r="D121" s="242">
        <v>0</v>
      </c>
      <c r="E121" s="1623">
        <v>0</v>
      </c>
      <c r="F121" s="1624"/>
    </row>
    <row r="122" spans="1:6" x14ac:dyDescent="0.25">
      <c r="A122" s="241" t="s">
        <v>699</v>
      </c>
      <c r="B122" s="242">
        <v>0</v>
      </c>
      <c r="C122" s="242">
        <v>0</v>
      </c>
      <c r="D122" s="242">
        <v>0</v>
      </c>
      <c r="E122" s="1623">
        <v>0</v>
      </c>
      <c r="F122" s="1624"/>
    </row>
    <row r="123" spans="1:6" x14ac:dyDescent="0.25">
      <c r="A123" s="241" t="s">
        <v>700</v>
      </c>
      <c r="B123" s="242">
        <v>0</v>
      </c>
      <c r="C123" s="242">
        <v>0</v>
      </c>
      <c r="D123" s="242">
        <v>0</v>
      </c>
      <c r="E123" s="1623">
        <v>0</v>
      </c>
      <c r="F123" s="1624"/>
    </row>
    <row r="124" spans="1:6" x14ac:dyDescent="0.25">
      <c r="A124" s="241" t="s">
        <v>701</v>
      </c>
      <c r="B124" s="242">
        <v>0</v>
      </c>
      <c r="C124" s="242">
        <v>0</v>
      </c>
      <c r="D124" s="242">
        <v>0</v>
      </c>
      <c r="E124" s="1623">
        <v>0</v>
      </c>
      <c r="F124" s="1624"/>
    </row>
    <row r="125" spans="1:6" x14ac:dyDescent="0.25">
      <c r="A125" s="241" t="s">
        <v>702</v>
      </c>
      <c r="B125" s="242">
        <v>0</v>
      </c>
      <c r="C125" s="242">
        <v>0</v>
      </c>
      <c r="D125" s="242">
        <v>0</v>
      </c>
      <c r="E125" s="1623">
        <v>0</v>
      </c>
      <c r="F125" s="1624"/>
    </row>
    <row r="126" spans="1:6" x14ac:dyDescent="0.25">
      <c r="A126" s="241" t="s">
        <v>703</v>
      </c>
      <c r="B126" s="242">
        <v>0</v>
      </c>
      <c r="C126" s="242">
        <v>0</v>
      </c>
      <c r="D126" s="242">
        <v>0</v>
      </c>
      <c r="E126" s="1623">
        <v>0</v>
      </c>
      <c r="F126" s="1624"/>
    </row>
    <row r="127" spans="1:6" x14ac:dyDescent="0.25">
      <c r="A127" s="241" t="s">
        <v>704</v>
      </c>
      <c r="B127" s="242">
        <v>0</v>
      </c>
      <c r="C127" s="242">
        <v>8000000</v>
      </c>
      <c r="D127" s="242">
        <v>8000000</v>
      </c>
      <c r="E127" s="1623">
        <v>8500000</v>
      </c>
      <c r="F127" s="1624"/>
    </row>
    <row r="128" spans="1:6" x14ac:dyDescent="0.25">
      <c r="A128" s="241" t="s">
        <v>705</v>
      </c>
      <c r="B128" s="242">
        <v>0</v>
      </c>
      <c r="C128" s="242">
        <v>0</v>
      </c>
      <c r="D128" s="242">
        <v>0</v>
      </c>
      <c r="E128" s="1623">
        <v>0</v>
      </c>
      <c r="F128" s="1624"/>
    </row>
    <row r="129" spans="1:6" x14ac:dyDescent="0.25">
      <c r="A129" s="241" t="s">
        <v>706</v>
      </c>
      <c r="B129" s="242">
        <v>0</v>
      </c>
      <c r="C129" s="242">
        <v>0</v>
      </c>
      <c r="D129" s="242">
        <v>0</v>
      </c>
      <c r="E129" s="1623">
        <v>0</v>
      </c>
      <c r="F129" s="1624"/>
    </row>
    <row r="130" spans="1:6" x14ac:dyDescent="0.25">
      <c r="A130" s="241" t="s">
        <v>707</v>
      </c>
      <c r="B130" s="242">
        <v>0</v>
      </c>
      <c r="C130" s="242">
        <v>0</v>
      </c>
      <c r="D130" s="242">
        <v>0</v>
      </c>
      <c r="E130" s="1623">
        <v>0</v>
      </c>
      <c r="F130" s="1624"/>
    </row>
    <row r="131" spans="1:6" x14ac:dyDescent="0.25">
      <c r="A131" s="241" t="s">
        <v>708</v>
      </c>
      <c r="B131" s="242">
        <v>0</v>
      </c>
      <c r="C131" s="242">
        <v>0</v>
      </c>
      <c r="D131" s="242">
        <v>0</v>
      </c>
      <c r="E131" s="1623">
        <v>0</v>
      </c>
      <c r="F131" s="1624"/>
    </row>
    <row r="132" spans="1:6" x14ac:dyDescent="0.25">
      <c r="A132" s="241" t="s">
        <v>709</v>
      </c>
      <c r="B132" s="242">
        <v>0</v>
      </c>
      <c r="C132" s="242">
        <v>0</v>
      </c>
      <c r="D132" s="242">
        <v>0</v>
      </c>
      <c r="E132" s="1623">
        <v>0</v>
      </c>
      <c r="F132" s="1624"/>
    </row>
    <row r="133" spans="1:6" x14ac:dyDescent="0.25">
      <c r="A133" s="241" t="s">
        <v>710</v>
      </c>
      <c r="B133" s="242">
        <v>0</v>
      </c>
      <c r="C133" s="242">
        <v>0</v>
      </c>
      <c r="D133" s="242">
        <v>0</v>
      </c>
      <c r="E133" s="1623">
        <v>0</v>
      </c>
      <c r="F133" s="1624"/>
    </row>
    <row r="134" spans="1:6" x14ac:dyDescent="0.25">
      <c r="A134" s="241" t="s">
        <v>711</v>
      </c>
      <c r="B134" s="242">
        <v>0</v>
      </c>
      <c r="C134" s="242">
        <v>0</v>
      </c>
      <c r="D134" s="242">
        <v>0</v>
      </c>
      <c r="E134" s="1623">
        <v>0</v>
      </c>
      <c r="F134" s="1624"/>
    </row>
    <row r="135" spans="1:6" x14ac:dyDescent="0.25">
      <c r="A135" s="241" t="s">
        <v>712</v>
      </c>
      <c r="B135" s="242">
        <v>0</v>
      </c>
      <c r="C135" s="242">
        <v>0</v>
      </c>
      <c r="D135" s="242">
        <v>0</v>
      </c>
      <c r="E135" s="1623">
        <v>0</v>
      </c>
      <c r="F135" s="1624"/>
    </row>
    <row r="136" spans="1:6" x14ac:dyDescent="0.25">
      <c r="A136" s="241" t="s">
        <v>713</v>
      </c>
      <c r="B136" s="242">
        <v>0</v>
      </c>
      <c r="C136" s="242">
        <v>0</v>
      </c>
      <c r="D136" s="242">
        <v>0</v>
      </c>
      <c r="E136" s="1623">
        <v>0</v>
      </c>
      <c r="F136" s="1624"/>
    </row>
    <row r="137" spans="1:6" x14ac:dyDescent="0.25">
      <c r="A137" s="241" t="s">
        <v>714</v>
      </c>
      <c r="B137" s="242">
        <v>0</v>
      </c>
      <c r="C137" s="242">
        <v>0</v>
      </c>
      <c r="D137" s="242">
        <v>0</v>
      </c>
      <c r="E137" s="1623">
        <v>0</v>
      </c>
      <c r="F137" s="1624"/>
    </row>
    <row r="138" spans="1:6" x14ac:dyDescent="0.25">
      <c r="A138" s="241" t="s">
        <v>715</v>
      </c>
      <c r="B138" s="242">
        <v>0</v>
      </c>
      <c r="C138" s="242">
        <v>0</v>
      </c>
      <c r="D138" s="242">
        <v>0</v>
      </c>
      <c r="E138" s="1623">
        <v>0</v>
      </c>
      <c r="F138" s="1624"/>
    </row>
    <row r="139" spans="1:6" x14ac:dyDescent="0.25">
      <c r="A139" s="241" t="s">
        <v>716</v>
      </c>
      <c r="B139" s="242">
        <v>0</v>
      </c>
      <c r="C139" s="242">
        <v>0</v>
      </c>
      <c r="D139" s="242">
        <v>0</v>
      </c>
      <c r="E139" s="1623">
        <v>0</v>
      </c>
      <c r="F139" s="1624"/>
    </row>
    <row r="140" spans="1:6" x14ac:dyDescent="0.25">
      <c r="A140" s="241" t="s">
        <v>717</v>
      </c>
      <c r="B140" s="242">
        <v>0</v>
      </c>
      <c r="C140" s="242">
        <v>0</v>
      </c>
      <c r="D140" s="242">
        <v>0</v>
      </c>
      <c r="E140" s="1623">
        <v>0</v>
      </c>
      <c r="F140" s="1624"/>
    </row>
    <row r="141" spans="1:6" x14ac:dyDescent="0.25">
      <c r="A141" s="241" t="s">
        <v>718</v>
      </c>
      <c r="B141" s="242">
        <v>0</v>
      </c>
      <c r="C141" s="242">
        <v>0</v>
      </c>
      <c r="D141" s="242">
        <v>0</v>
      </c>
      <c r="E141" s="1623">
        <v>0</v>
      </c>
      <c r="F141" s="1624"/>
    </row>
    <row r="142" spans="1:6" x14ac:dyDescent="0.25">
      <c r="A142" s="241" t="s">
        <v>719</v>
      </c>
      <c r="B142" s="242">
        <v>0</v>
      </c>
      <c r="C142" s="242">
        <v>0</v>
      </c>
      <c r="D142" s="242">
        <v>0</v>
      </c>
      <c r="E142" s="1623">
        <v>0</v>
      </c>
      <c r="F142" s="1624"/>
    </row>
    <row r="143" spans="1:6" x14ac:dyDescent="0.25">
      <c r="A143" s="241" t="s">
        <v>720</v>
      </c>
      <c r="B143" s="242">
        <v>0</v>
      </c>
      <c r="C143" s="242">
        <v>0</v>
      </c>
      <c r="D143" s="242">
        <v>0</v>
      </c>
      <c r="E143" s="1623">
        <v>0</v>
      </c>
      <c r="F143" s="1624"/>
    </row>
    <row r="144" spans="1:6" x14ac:dyDescent="0.25">
      <c r="A144" s="241" t="s">
        <v>721</v>
      </c>
      <c r="B144" s="242">
        <v>0</v>
      </c>
      <c r="C144" s="242">
        <v>0</v>
      </c>
      <c r="D144" s="242">
        <v>0</v>
      </c>
      <c r="E144" s="1623">
        <v>0</v>
      </c>
      <c r="F144" s="1624"/>
    </row>
    <row r="145" spans="1:6" x14ac:dyDescent="0.25">
      <c r="A145" s="241" t="s">
        <v>722</v>
      </c>
      <c r="B145" s="242">
        <v>0</v>
      </c>
      <c r="C145" s="242">
        <v>0</v>
      </c>
      <c r="D145" s="242">
        <v>0</v>
      </c>
      <c r="E145" s="1623">
        <v>0</v>
      </c>
      <c r="F145" s="1624"/>
    </row>
    <row r="146" spans="1:6" x14ac:dyDescent="0.25">
      <c r="A146" s="241" t="s">
        <v>723</v>
      </c>
      <c r="B146" s="242">
        <v>0</v>
      </c>
      <c r="C146" s="242">
        <v>0</v>
      </c>
      <c r="D146" s="242">
        <v>0</v>
      </c>
      <c r="E146" s="1623">
        <v>0</v>
      </c>
      <c r="F146" s="1624"/>
    </row>
    <row r="147" spans="1:6" x14ac:dyDescent="0.25">
      <c r="A147" s="241" t="s">
        <v>724</v>
      </c>
      <c r="B147" s="242">
        <v>0</v>
      </c>
      <c r="C147" s="242">
        <v>0</v>
      </c>
      <c r="D147" s="242">
        <v>0</v>
      </c>
      <c r="E147" s="1623">
        <v>0</v>
      </c>
      <c r="F147" s="1624"/>
    </row>
    <row r="148" spans="1:6" x14ac:dyDescent="0.25">
      <c r="A148" s="241" t="s">
        <v>725</v>
      </c>
      <c r="B148" s="242">
        <v>0</v>
      </c>
      <c r="C148" s="242">
        <v>0</v>
      </c>
      <c r="D148" s="242">
        <v>0</v>
      </c>
      <c r="E148" s="1623">
        <v>0</v>
      </c>
      <c r="F148" s="1624"/>
    </row>
    <row r="149" spans="1:6" x14ac:dyDescent="0.25">
      <c r="A149" s="241" t="s">
        <v>726</v>
      </c>
      <c r="B149" s="242">
        <v>0</v>
      </c>
      <c r="C149" s="242">
        <v>0</v>
      </c>
      <c r="D149" s="242">
        <v>0</v>
      </c>
      <c r="E149" s="1623">
        <v>0</v>
      </c>
      <c r="F149" s="1624"/>
    </row>
    <row r="150" spans="1:6" x14ac:dyDescent="0.25">
      <c r="A150" s="241" t="s">
        <v>727</v>
      </c>
      <c r="B150" s="242">
        <v>0</v>
      </c>
      <c r="C150" s="242">
        <v>0</v>
      </c>
      <c r="D150" s="242">
        <v>0</v>
      </c>
      <c r="E150" s="1623">
        <v>0</v>
      </c>
      <c r="F150" s="1624"/>
    </row>
    <row r="151" spans="1:6" x14ac:dyDescent="0.25">
      <c r="A151" s="231" t="s">
        <v>192</v>
      </c>
      <c r="B151" s="242">
        <v>0</v>
      </c>
      <c r="C151" s="242">
        <v>8000000</v>
      </c>
      <c r="D151" s="242">
        <v>8000000</v>
      </c>
      <c r="E151" s="1623">
        <v>8500000</v>
      </c>
      <c r="F151" s="1624"/>
    </row>
    <row r="152" spans="1:6" x14ac:dyDescent="0.25">
      <c r="A152" s="244" t="s">
        <v>687</v>
      </c>
      <c r="B152" s="245" t="s">
        <v>687</v>
      </c>
      <c r="C152" s="245" t="s">
        <v>687</v>
      </c>
      <c r="D152" s="245" t="s">
        <v>687</v>
      </c>
      <c r="E152" s="1628" t="s">
        <v>687</v>
      </c>
      <c r="F152" s="1629"/>
    </row>
    <row r="153" spans="1:6" x14ac:dyDescent="0.25">
      <c r="A153" s="217" t="s">
        <v>731</v>
      </c>
      <c r="B153" s="247">
        <v>0</v>
      </c>
      <c r="C153" s="247">
        <v>8000000</v>
      </c>
      <c r="D153" s="247">
        <v>8000000</v>
      </c>
      <c r="E153" s="1630">
        <v>8500000</v>
      </c>
      <c r="F153" s="1631"/>
    </row>
    <row r="154" spans="1:6" x14ac:dyDescent="0.25">
      <c r="A154" s="234" t="s">
        <v>698</v>
      </c>
      <c r="B154" s="235">
        <v>0</v>
      </c>
      <c r="C154" s="235">
        <v>0</v>
      </c>
      <c r="D154" s="235">
        <v>0</v>
      </c>
      <c r="E154" s="1615">
        <v>0</v>
      </c>
      <c r="F154" s="1616"/>
    </row>
    <row r="155" spans="1:6" x14ac:dyDescent="0.25">
      <c r="A155" s="234" t="s">
        <v>699</v>
      </c>
      <c r="B155" s="235">
        <v>0</v>
      </c>
      <c r="C155" s="235">
        <v>0</v>
      </c>
      <c r="D155" s="235">
        <v>0</v>
      </c>
      <c r="E155" s="1615">
        <v>0</v>
      </c>
      <c r="F155" s="1616"/>
    </row>
    <row r="156" spans="1:6" x14ac:dyDescent="0.25">
      <c r="A156" s="234" t="s">
        <v>700</v>
      </c>
      <c r="B156" s="235">
        <v>0</v>
      </c>
      <c r="C156" s="235">
        <v>0</v>
      </c>
      <c r="D156" s="235">
        <v>0</v>
      </c>
      <c r="E156" s="1615">
        <v>0</v>
      </c>
      <c r="F156" s="1616"/>
    </row>
    <row r="157" spans="1:6" x14ac:dyDescent="0.25">
      <c r="A157" s="234" t="s">
        <v>701</v>
      </c>
      <c r="B157" s="235">
        <v>0</v>
      </c>
      <c r="C157" s="235">
        <v>0</v>
      </c>
      <c r="D157" s="235">
        <v>0</v>
      </c>
      <c r="E157" s="1615">
        <v>0</v>
      </c>
      <c r="F157" s="1616"/>
    </row>
    <row r="158" spans="1:6" x14ac:dyDescent="0.25">
      <c r="A158" s="234" t="s">
        <v>702</v>
      </c>
      <c r="B158" s="235">
        <v>0</v>
      </c>
      <c r="C158" s="235">
        <v>0</v>
      </c>
      <c r="D158" s="235">
        <v>0</v>
      </c>
      <c r="E158" s="1615">
        <v>0</v>
      </c>
      <c r="F158" s="1616"/>
    </row>
    <row r="159" spans="1:6" x14ac:dyDescent="0.25">
      <c r="A159" s="234" t="s">
        <v>703</v>
      </c>
      <c r="B159" s="235">
        <v>0</v>
      </c>
      <c r="C159" s="235">
        <v>0</v>
      </c>
      <c r="D159" s="235">
        <v>0</v>
      </c>
      <c r="E159" s="1615">
        <v>0</v>
      </c>
      <c r="F159" s="1616"/>
    </row>
    <row r="160" spans="1:6" x14ac:dyDescent="0.25">
      <c r="A160" s="234" t="s">
        <v>732</v>
      </c>
      <c r="B160" s="249">
        <v>0</v>
      </c>
      <c r="C160" s="249">
        <v>8000000</v>
      </c>
      <c r="D160" s="249">
        <v>8000000</v>
      </c>
      <c r="E160" s="1632">
        <v>8500000</v>
      </c>
      <c r="F160" s="1633"/>
    </row>
    <row r="161" spans="1:6" x14ac:dyDescent="0.25">
      <c r="A161" s="234" t="s">
        <v>705</v>
      </c>
      <c r="B161" s="235">
        <v>0</v>
      </c>
      <c r="C161" s="235">
        <v>0</v>
      </c>
      <c r="D161" s="235">
        <v>0</v>
      </c>
      <c r="E161" s="1615">
        <v>0</v>
      </c>
      <c r="F161" s="1616"/>
    </row>
    <row r="162" spans="1:6" x14ac:dyDescent="0.25">
      <c r="A162" s="234" t="s">
        <v>706</v>
      </c>
      <c r="B162" s="235">
        <v>0</v>
      </c>
      <c r="C162" s="235">
        <v>0</v>
      </c>
      <c r="D162" s="235">
        <v>0</v>
      </c>
      <c r="E162" s="1615">
        <v>0</v>
      </c>
      <c r="F162" s="1616"/>
    </row>
    <row r="163" spans="1:6" x14ac:dyDescent="0.25">
      <c r="A163" s="234" t="s">
        <v>707</v>
      </c>
      <c r="B163" s="235">
        <v>0</v>
      </c>
      <c r="C163" s="235">
        <v>0</v>
      </c>
      <c r="D163" s="235">
        <v>0</v>
      </c>
      <c r="E163" s="1615">
        <v>0</v>
      </c>
      <c r="F163" s="1616"/>
    </row>
    <row r="164" spans="1:6" x14ac:dyDescent="0.25">
      <c r="A164" s="234" t="s">
        <v>708</v>
      </c>
      <c r="B164" s="235">
        <v>0</v>
      </c>
      <c r="C164" s="235">
        <v>0</v>
      </c>
      <c r="D164" s="235">
        <v>0</v>
      </c>
      <c r="E164" s="1615">
        <v>0</v>
      </c>
      <c r="F164" s="1616"/>
    </row>
    <row r="165" spans="1:6" x14ac:dyDescent="0.25">
      <c r="A165" s="234" t="s">
        <v>709</v>
      </c>
      <c r="B165" s="235">
        <v>0</v>
      </c>
      <c r="C165" s="235">
        <v>0</v>
      </c>
      <c r="D165" s="235">
        <v>0</v>
      </c>
      <c r="E165" s="1615">
        <v>0</v>
      </c>
      <c r="F165" s="1616"/>
    </row>
    <row r="166" spans="1:6" x14ac:dyDescent="0.25">
      <c r="A166" s="234" t="s">
        <v>710</v>
      </c>
      <c r="B166" s="235">
        <v>0</v>
      </c>
      <c r="C166" s="235">
        <v>0</v>
      </c>
      <c r="D166" s="235">
        <v>0</v>
      </c>
      <c r="E166" s="1615">
        <v>0</v>
      </c>
      <c r="F166" s="1616"/>
    </row>
    <row r="167" spans="1:6" ht="22.5" x14ac:dyDescent="0.25">
      <c r="A167" s="234" t="s">
        <v>733</v>
      </c>
      <c r="B167" s="249">
        <v>0</v>
      </c>
      <c r="C167" s="249">
        <v>0</v>
      </c>
      <c r="D167" s="249">
        <v>0</v>
      </c>
      <c r="E167" s="1632">
        <v>0</v>
      </c>
      <c r="F167" s="1633"/>
    </row>
    <row r="168" spans="1:6" x14ac:dyDescent="0.25">
      <c r="A168" s="234" t="s">
        <v>712</v>
      </c>
      <c r="B168" s="235">
        <v>0</v>
      </c>
      <c r="C168" s="235">
        <v>0</v>
      </c>
      <c r="D168" s="235">
        <v>0</v>
      </c>
      <c r="E168" s="1615">
        <v>0</v>
      </c>
      <c r="F168" s="1616"/>
    </row>
    <row r="169" spans="1:6" x14ac:dyDescent="0.25">
      <c r="A169" s="234" t="s">
        <v>713</v>
      </c>
      <c r="B169" s="235">
        <v>0</v>
      </c>
      <c r="C169" s="235">
        <v>0</v>
      </c>
      <c r="D169" s="235">
        <v>0</v>
      </c>
      <c r="E169" s="1615">
        <v>0</v>
      </c>
      <c r="F169" s="1616"/>
    </row>
    <row r="170" spans="1:6" x14ac:dyDescent="0.25">
      <c r="A170" s="234" t="s">
        <v>714</v>
      </c>
      <c r="B170" s="235">
        <v>0</v>
      </c>
      <c r="C170" s="235">
        <v>0</v>
      </c>
      <c r="D170" s="235">
        <v>0</v>
      </c>
      <c r="E170" s="1615">
        <v>0</v>
      </c>
      <c r="F170" s="1616"/>
    </row>
    <row r="171" spans="1:6" ht="22.5" x14ac:dyDescent="0.25">
      <c r="A171" s="234" t="s">
        <v>734</v>
      </c>
      <c r="B171" s="249">
        <v>0</v>
      </c>
      <c r="C171" s="249">
        <v>0</v>
      </c>
      <c r="D171" s="249">
        <v>0</v>
      </c>
      <c r="E171" s="1632">
        <v>0</v>
      </c>
      <c r="F171" s="1633"/>
    </row>
    <row r="172" spans="1:6" x14ac:dyDescent="0.25">
      <c r="A172" s="234" t="s">
        <v>717</v>
      </c>
      <c r="B172" s="235">
        <v>0</v>
      </c>
      <c r="C172" s="235">
        <v>0</v>
      </c>
      <c r="D172" s="235">
        <v>0</v>
      </c>
      <c r="E172" s="1615">
        <v>0</v>
      </c>
      <c r="F172" s="1616"/>
    </row>
    <row r="173" spans="1:6" x14ac:dyDescent="0.25">
      <c r="A173" s="234" t="s">
        <v>735</v>
      </c>
      <c r="B173" s="249">
        <v>0</v>
      </c>
      <c r="C173" s="249">
        <v>0</v>
      </c>
      <c r="D173" s="249">
        <v>0</v>
      </c>
      <c r="E173" s="1632">
        <v>0</v>
      </c>
      <c r="F173" s="1633"/>
    </row>
    <row r="174" spans="1:6" x14ac:dyDescent="0.25">
      <c r="A174" s="234" t="s">
        <v>718</v>
      </c>
      <c r="B174" s="235">
        <v>0</v>
      </c>
      <c r="C174" s="235">
        <v>0</v>
      </c>
      <c r="D174" s="235">
        <v>0</v>
      </c>
      <c r="E174" s="1615">
        <v>0</v>
      </c>
      <c r="F174" s="1616"/>
    </row>
    <row r="175" spans="1:6" x14ac:dyDescent="0.25">
      <c r="A175" s="234" t="s">
        <v>719</v>
      </c>
      <c r="B175" s="235">
        <v>0</v>
      </c>
      <c r="C175" s="235">
        <v>0</v>
      </c>
      <c r="D175" s="235">
        <v>0</v>
      </c>
      <c r="E175" s="1615">
        <v>0</v>
      </c>
      <c r="F175" s="1616"/>
    </row>
    <row r="176" spans="1:6" x14ac:dyDescent="0.25">
      <c r="A176" s="234" t="s">
        <v>736</v>
      </c>
      <c r="B176" s="249">
        <v>0</v>
      </c>
      <c r="C176" s="249">
        <v>0</v>
      </c>
      <c r="D176" s="249">
        <v>0</v>
      </c>
      <c r="E176" s="1632">
        <v>0</v>
      </c>
      <c r="F176" s="1633"/>
    </row>
    <row r="177" spans="1:6" x14ac:dyDescent="0.25">
      <c r="A177" s="234" t="s">
        <v>721</v>
      </c>
      <c r="B177" s="235">
        <v>0</v>
      </c>
      <c r="C177" s="235">
        <v>0</v>
      </c>
      <c r="D177" s="235">
        <v>0</v>
      </c>
      <c r="E177" s="1615">
        <v>0</v>
      </c>
      <c r="F177" s="1616"/>
    </row>
    <row r="178" spans="1:6" x14ac:dyDescent="0.25">
      <c r="A178" s="234" t="s">
        <v>737</v>
      </c>
      <c r="B178" s="249">
        <v>0</v>
      </c>
      <c r="C178" s="249">
        <v>0</v>
      </c>
      <c r="D178" s="249">
        <v>0</v>
      </c>
      <c r="E178" s="1632">
        <v>0</v>
      </c>
      <c r="F178" s="1633"/>
    </row>
    <row r="179" spans="1:6" x14ac:dyDescent="0.25">
      <c r="A179" s="234" t="s">
        <v>723</v>
      </c>
      <c r="B179" s="235">
        <v>0</v>
      </c>
      <c r="C179" s="235">
        <v>0</v>
      </c>
      <c r="D179" s="235">
        <v>0</v>
      </c>
      <c r="E179" s="1615">
        <v>0</v>
      </c>
      <c r="F179" s="1616"/>
    </row>
    <row r="180" spans="1:6" x14ac:dyDescent="0.25">
      <c r="A180" s="234" t="s">
        <v>738</v>
      </c>
      <c r="B180" s="249">
        <v>0</v>
      </c>
      <c r="C180" s="249">
        <v>0</v>
      </c>
      <c r="D180" s="249">
        <v>0</v>
      </c>
      <c r="E180" s="1632">
        <v>0</v>
      </c>
      <c r="F180" s="1633"/>
    </row>
    <row r="181" spans="1:6" x14ac:dyDescent="0.25">
      <c r="A181" s="234" t="s">
        <v>725</v>
      </c>
      <c r="B181" s="235">
        <v>0</v>
      </c>
      <c r="C181" s="235">
        <v>0</v>
      </c>
      <c r="D181" s="235">
        <v>0</v>
      </c>
      <c r="E181" s="1615">
        <v>0</v>
      </c>
      <c r="F181" s="1616"/>
    </row>
    <row r="182" spans="1:6" x14ac:dyDescent="0.25">
      <c r="A182" s="234" t="s">
        <v>726</v>
      </c>
      <c r="B182" s="235">
        <v>0</v>
      </c>
      <c r="C182" s="235">
        <v>0</v>
      </c>
      <c r="D182" s="235">
        <v>0</v>
      </c>
      <c r="E182" s="1615">
        <v>0</v>
      </c>
      <c r="F182" s="1616"/>
    </row>
    <row r="183" spans="1:6" x14ac:dyDescent="0.25">
      <c r="A183" s="234" t="s">
        <v>727</v>
      </c>
      <c r="B183" s="235">
        <v>0</v>
      </c>
      <c r="C183" s="235">
        <v>0</v>
      </c>
      <c r="D183" s="235">
        <v>0</v>
      </c>
      <c r="E183" s="1615">
        <v>0</v>
      </c>
      <c r="F183" s="1616"/>
    </row>
    <row r="185" spans="1:6" x14ac:dyDescent="0.25">
      <c r="A185" s="1603" t="s">
        <v>679</v>
      </c>
      <c r="B185" s="1604"/>
      <c r="C185" s="1604"/>
      <c r="D185" s="1604"/>
      <c r="E185" s="1604"/>
      <c r="F185" s="215"/>
    </row>
    <row r="186" spans="1:6" x14ac:dyDescent="0.25">
      <c r="A186" s="1605" t="s">
        <v>680</v>
      </c>
      <c r="B186" s="1606"/>
      <c r="C186" s="1606"/>
      <c r="D186" s="1606"/>
      <c r="E186" s="1606"/>
      <c r="F186" s="1606"/>
    </row>
    <row r="187" spans="1:6" x14ac:dyDescent="0.25">
      <c r="A187" s="216" t="s">
        <v>681</v>
      </c>
      <c r="B187" s="1607" t="s">
        <v>757</v>
      </c>
      <c r="C187" s="1608"/>
      <c r="D187" s="1608"/>
      <c r="E187" s="1608"/>
      <c r="F187" s="1608"/>
    </row>
    <row r="188" spans="1:6" x14ac:dyDescent="0.25">
      <c r="A188" s="216" t="s">
        <v>683</v>
      </c>
      <c r="B188" s="1607" t="s">
        <v>558</v>
      </c>
      <c r="C188" s="1608"/>
      <c r="D188" s="1608"/>
      <c r="E188" s="1608"/>
      <c r="F188" s="1608"/>
    </row>
    <row r="189" spans="1:6" x14ac:dyDescent="0.25">
      <c r="A189" s="216" t="s">
        <v>0</v>
      </c>
      <c r="B189" s="1607" t="s">
        <v>770</v>
      </c>
      <c r="C189" s="1608"/>
      <c r="D189" s="1608"/>
      <c r="E189" s="1608"/>
      <c r="F189" s="1608"/>
    </row>
    <row r="190" spans="1:6" x14ac:dyDescent="0.25">
      <c r="A190" s="216" t="s">
        <v>1</v>
      </c>
      <c r="B190" s="1607" t="s">
        <v>165</v>
      </c>
      <c r="C190" s="1608"/>
      <c r="D190" s="1608"/>
      <c r="E190" s="1608"/>
      <c r="F190" s="1608"/>
    </row>
    <row r="191" spans="1:6" x14ac:dyDescent="0.25">
      <c r="A191" s="216" t="s">
        <v>3</v>
      </c>
      <c r="B191" s="1593" t="s">
        <v>684</v>
      </c>
      <c r="C191" s="1594"/>
      <c r="D191" s="1594"/>
      <c r="E191" s="1594"/>
      <c r="F191" s="1594"/>
    </row>
    <row r="192" spans="1:6" x14ac:dyDescent="0.25">
      <c r="A192" s="1595" t="s">
        <v>4</v>
      </c>
      <c r="B192" s="1596"/>
      <c r="C192" s="1596"/>
      <c r="D192" s="1596"/>
      <c r="E192" s="1596"/>
      <c r="F192" s="1596"/>
    </row>
    <row r="193" spans="1:6" x14ac:dyDescent="0.25">
      <c r="A193" s="1597" t="s">
        <v>771</v>
      </c>
      <c r="B193" s="1598"/>
      <c r="C193" s="1598"/>
      <c r="D193" s="1598"/>
      <c r="E193" s="1598"/>
      <c r="F193" s="1598"/>
    </row>
    <row r="194" spans="1:6" x14ac:dyDescent="0.25">
      <c r="A194" s="217" t="s">
        <v>5</v>
      </c>
      <c r="B194" s="1599" t="s">
        <v>691</v>
      </c>
      <c r="C194" s="1600"/>
      <c r="D194" s="1600"/>
      <c r="E194" s="1600"/>
      <c r="F194" s="1600"/>
    </row>
    <row r="195" spans="1:6" x14ac:dyDescent="0.25">
      <c r="A195" s="217" t="s">
        <v>357</v>
      </c>
      <c r="B195" s="1599" t="s">
        <v>687</v>
      </c>
      <c r="C195" s="1600"/>
      <c r="D195" s="1600"/>
      <c r="E195" s="1600"/>
      <c r="F195" s="1600"/>
    </row>
    <row r="196" spans="1:6" x14ac:dyDescent="0.25">
      <c r="A196" s="1619" t="s">
        <v>440</v>
      </c>
      <c r="B196" s="1620"/>
      <c r="C196" s="1620"/>
      <c r="D196" s="1620"/>
      <c r="E196" s="1620"/>
      <c r="F196" s="1620"/>
    </row>
    <row r="197" spans="1:6" x14ac:dyDescent="0.25">
      <c r="A197" s="218" t="s">
        <v>772</v>
      </c>
      <c r="B197" s="1619" t="s">
        <v>773</v>
      </c>
      <c r="C197" s="1620"/>
      <c r="D197" s="1620"/>
      <c r="E197" s="1620"/>
      <c r="F197" s="1620"/>
    </row>
    <row r="198" spans="1:6" x14ac:dyDescent="0.25">
      <c r="A198" s="219" t="s">
        <v>688</v>
      </c>
      <c r="B198" s="1621" t="s">
        <v>774</v>
      </c>
      <c r="C198" s="1622"/>
      <c r="D198" s="1622"/>
      <c r="E198" s="1622"/>
      <c r="F198" s="1622"/>
    </row>
    <row r="199" spans="1:6" x14ac:dyDescent="0.25">
      <c r="A199" s="220" t="s">
        <v>689</v>
      </c>
      <c r="B199" s="1609" t="s">
        <v>775</v>
      </c>
      <c r="C199" s="1610"/>
      <c r="D199" s="1610"/>
      <c r="E199" s="1610"/>
      <c r="F199" s="1610"/>
    </row>
    <row r="200" spans="1:6" x14ac:dyDescent="0.25">
      <c r="A200" s="220" t="s">
        <v>15</v>
      </c>
      <c r="B200" s="1609" t="s">
        <v>104</v>
      </c>
      <c r="C200" s="1610"/>
      <c r="D200" s="1610"/>
      <c r="E200" s="1610"/>
      <c r="F200" s="1610"/>
    </row>
    <row r="201" spans="1:6" x14ac:dyDescent="0.25">
      <c r="A201" s="221"/>
      <c r="B201" s="222">
        <v>2020</v>
      </c>
      <c r="C201" s="222">
        <v>2021</v>
      </c>
      <c r="D201" s="222">
        <v>2022</v>
      </c>
      <c r="E201" s="1611">
        <v>2023</v>
      </c>
      <c r="F201" s="1612"/>
    </row>
    <row r="202" spans="1:6" x14ac:dyDescent="0.25">
      <c r="A202" s="224"/>
      <c r="B202" s="225" t="s">
        <v>7</v>
      </c>
      <c r="C202" s="225" t="s">
        <v>8</v>
      </c>
      <c r="D202" s="225" t="s">
        <v>8</v>
      </c>
      <c r="E202" s="1613" t="s">
        <v>8</v>
      </c>
      <c r="F202" s="1614"/>
    </row>
    <row r="203" spans="1:6" x14ac:dyDescent="0.25">
      <c r="A203" s="234" t="s">
        <v>16</v>
      </c>
      <c r="B203" s="235">
        <v>0</v>
      </c>
      <c r="C203" s="235">
        <v>2</v>
      </c>
      <c r="D203" s="235">
        <v>2</v>
      </c>
      <c r="E203" s="1615">
        <v>2</v>
      </c>
      <c r="F203" s="1616"/>
    </row>
    <row r="204" spans="1:6" x14ac:dyDescent="0.25">
      <c r="A204" s="234" t="s">
        <v>17</v>
      </c>
      <c r="B204" s="235">
        <v>0</v>
      </c>
      <c r="C204" s="235">
        <v>2200000</v>
      </c>
      <c r="D204" s="235">
        <v>2200000</v>
      </c>
      <c r="E204" s="1615">
        <v>2200000</v>
      </c>
      <c r="F204" s="1616"/>
    </row>
    <row r="205" spans="1:6" x14ac:dyDescent="0.25">
      <c r="A205" s="234" t="s">
        <v>18</v>
      </c>
      <c r="B205" s="235">
        <v>0</v>
      </c>
      <c r="C205" s="237">
        <v>1100000</v>
      </c>
      <c r="D205" s="237">
        <v>1100000</v>
      </c>
      <c r="E205" s="1617">
        <v>1100000</v>
      </c>
      <c r="F205" s="1616"/>
    </row>
    <row r="206" spans="1:6" x14ac:dyDescent="0.25">
      <c r="A206" s="234" t="s">
        <v>696</v>
      </c>
      <c r="B206" s="235"/>
      <c r="C206" s="237"/>
      <c r="D206" s="239">
        <v>0</v>
      </c>
      <c r="E206" s="1625">
        <v>0</v>
      </c>
      <c r="F206" s="1616"/>
    </row>
    <row r="207" spans="1:6" x14ac:dyDescent="0.25">
      <c r="A207" s="234" t="s">
        <v>697</v>
      </c>
      <c r="B207" s="235"/>
      <c r="C207" s="237"/>
      <c r="D207" s="239">
        <v>0</v>
      </c>
      <c r="E207" s="1625">
        <v>0</v>
      </c>
      <c r="F207" s="1616"/>
    </row>
    <row r="208" spans="1:6" x14ac:dyDescent="0.25">
      <c r="A208" s="234" t="s">
        <v>22</v>
      </c>
      <c r="B208" s="235"/>
      <c r="C208" s="237"/>
      <c r="D208" s="239">
        <v>0</v>
      </c>
      <c r="E208" s="1625">
        <v>0</v>
      </c>
      <c r="F208" s="1616"/>
    </row>
    <row r="209" spans="1:6" x14ac:dyDescent="0.25">
      <c r="A209" s="1626" t="s">
        <v>690</v>
      </c>
      <c r="B209" s="1627"/>
      <c r="C209" s="1627"/>
      <c r="D209" s="1627"/>
      <c r="E209" s="1627"/>
      <c r="F209" s="1627"/>
    </row>
    <row r="210" spans="1:6" x14ac:dyDescent="0.25">
      <c r="A210" s="221"/>
      <c r="B210" s="222">
        <v>2020</v>
      </c>
      <c r="C210" s="227">
        <v>2021</v>
      </c>
      <c r="D210" s="222">
        <v>2022</v>
      </c>
      <c r="E210" s="1611">
        <v>2023</v>
      </c>
      <c r="F210" s="1612"/>
    </row>
    <row r="211" spans="1:6" x14ac:dyDescent="0.25">
      <c r="A211" s="228"/>
      <c r="B211" s="225" t="s">
        <v>7</v>
      </c>
      <c r="C211" s="225" t="s">
        <v>8</v>
      </c>
      <c r="D211" s="225" t="s">
        <v>8</v>
      </c>
      <c r="E211" s="1613" t="s">
        <v>8</v>
      </c>
      <c r="F211" s="1614"/>
    </row>
    <row r="212" spans="1:6" x14ac:dyDescent="0.25">
      <c r="A212" s="224"/>
      <c r="B212" s="229"/>
      <c r="C212" s="229"/>
      <c r="D212" s="229"/>
      <c r="E212" s="229"/>
      <c r="F212" s="229"/>
    </row>
    <row r="213" spans="1:6" x14ac:dyDescent="0.25">
      <c r="A213" s="241" t="s">
        <v>698</v>
      </c>
      <c r="B213" s="242">
        <v>0</v>
      </c>
      <c r="C213" s="242">
        <v>0</v>
      </c>
      <c r="D213" s="242">
        <v>0</v>
      </c>
      <c r="E213" s="1623">
        <v>0</v>
      </c>
      <c r="F213" s="1624"/>
    </row>
    <row r="214" spans="1:6" x14ac:dyDescent="0.25">
      <c r="A214" s="241" t="s">
        <v>699</v>
      </c>
      <c r="B214" s="242">
        <v>0</v>
      </c>
      <c r="C214" s="242">
        <v>0</v>
      </c>
      <c r="D214" s="242">
        <v>0</v>
      </c>
      <c r="E214" s="1623">
        <v>0</v>
      </c>
      <c r="F214" s="1624"/>
    </row>
    <row r="215" spans="1:6" x14ac:dyDescent="0.25">
      <c r="A215" s="241" t="s">
        <v>700</v>
      </c>
      <c r="B215" s="242">
        <v>0</v>
      </c>
      <c r="C215" s="242">
        <v>0</v>
      </c>
      <c r="D215" s="242">
        <v>0</v>
      </c>
      <c r="E215" s="1623">
        <v>0</v>
      </c>
      <c r="F215" s="1624"/>
    </row>
    <row r="216" spans="1:6" x14ac:dyDescent="0.25">
      <c r="A216" s="241" t="s">
        <v>701</v>
      </c>
      <c r="B216" s="242">
        <v>0</v>
      </c>
      <c r="C216" s="242">
        <v>0</v>
      </c>
      <c r="D216" s="242">
        <v>0</v>
      </c>
      <c r="E216" s="1623">
        <v>0</v>
      </c>
      <c r="F216" s="1624"/>
    </row>
    <row r="217" spans="1:6" x14ac:dyDescent="0.25">
      <c r="A217" s="241" t="s">
        <v>702</v>
      </c>
      <c r="B217" s="242">
        <v>0</v>
      </c>
      <c r="C217" s="242">
        <v>0</v>
      </c>
      <c r="D217" s="242">
        <v>0</v>
      </c>
      <c r="E217" s="1623">
        <v>0</v>
      </c>
      <c r="F217" s="1624"/>
    </row>
    <row r="218" spans="1:6" x14ac:dyDescent="0.25">
      <c r="A218" s="241" t="s">
        <v>703</v>
      </c>
      <c r="B218" s="242">
        <v>0</v>
      </c>
      <c r="C218" s="242">
        <v>0</v>
      </c>
      <c r="D218" s="242">
        <v>0</v>
      </c>
      <c r="E218" s="1623">
        <v>0</v>
      </c>
      <c r="F218" s="1624"/>
    </row>
    <row r="219" spans="1:6" x14ac:dyDescent="0.25">
      <c r="A219" s="241" t="s">
        <v>704</v>
      </c>
      <c r="B219" s="242">
        <v>0</v>
      </c>
      <c r="C219" s="242">
        <v>2200000</v>
      </c>
      <c r="D219" s="242">
        <v>2200000</v>
      </c>
      <c r="E219" s="1623">
        <v>2200000</v>
      </c>
      <c r="F219" s="1624"/>
    </row>
    <row r="220" spans="1:6" x14ac:dyDescent="0.25">
      <c r="A220" s="241" t="s">
        <v>705</v>
      </c>
      <c r="B220" s="242">
        <v>0</v>
      </c>
      <c r="C220" s="242">
        <v>0</v>
      </c>
      <c r="D220" s="242">
        <v>0</v>
      </c>
      <c r="E220" s="1623">
        <v>0</v>
      </c>
      <c r="F220" s="1624"/>
    </row>
    <row r="221" spans="1:6" x14ac:dyDescent="0.25">
      <c r="A221" s="241" t="s">
        <v>706</v>
      </c>
      <c r="B221" s="242">
        <v>0</v>
      </c>
      <c r="C221" s="242">
        <v>0</v>
      </c>
      <c r="D221" s="242">
        <v>0</v>
      </c>
      <c r="E221" s="1623">
        <v>0</v>
      </c>
      <c r="F221" s="1624"/>
    </row>
    <row r="222" spans="1:6" x14ac:dyDescent="0.25">
      <c r="A222" s="241" t="s">
        <v>707</v>
      </c>
      <c r="B222" s="242">
        <v>0</v>
      </c>
      <c r="C222" s="242">
        <v>0</v>
      </c>
      <c r="D222" s="242">
        <v>0</v>
      </c>
      <c r="E222" s="1623">
        <v>0</v>
      </c>
      <c r="F222" s="1624"/>
    </row>
    <row r="223" spans="1:6" x14ac:dyDescent="0.25">
      <c r="A223" s="241" t="s">
        <v>708</v>
      </c>
      <c r="B223" s="242">
        <v>0</v>
      </c>
      <c r="C223" s="242">
        <v>0</v>
      </c>
      <c r="D223" s="242">
        <v>0</v>
      </c>
      <c r="E223" s="1623">
        <v>0</v>
      </c>
      <c r="F223" s="1624"/>
    </row>
    <row r="224" spans="1:6" x14ac:dyDescent="0.25">
      <c r="A224" s="241" t="s">
        <v>709</v>
      </c>
      <c r="B224" s="242">
        <v>0</v>
      </c>
      <c r="C224" s="242">
        <v>0</v>
      </c>
      <c r="D224" s="242">
        <v>0</v>
      </c>
      <c r="E224" s="1623">
        <v>0</v>
      </c>
      <c r="F224" s="1624"/>
    </row>
    <row r="225" spans="1:6" x14ac:dyDescent="0.25">
      <c r="A225" s="241" t="s">
        <v>710</v>
      </c>
      <c r="B225" s="242">
        <v>0</v>
      </c>
      <c r="C225" s="242">
        <v>0</v>
      </c>
      <c r="D225" s="242">
        <v>0</v>
      </c>
      <c r="E225" s="1623">
        <v>0</v>
      </c>
      <c r="F225" s="1624"/>
    </row>
    <row r="226" spans="1:6" x14ac:dyDescent="0.25">
      <c r="A226" s="241" t="s">
        <v>711</v>
      </c>
      <c r="B226" s="242">
        <v>0</v>
      </c>
      <c r="C226" s="242">
        <v>0</v>
      </c>
      <c r="D226" s="242">
        <v>0</v>
      </c>
      <c r="E226" s="1623">
        <v>0</v>
      </c>
      <c r="F226" s="1624"/>
    </row>
    <row r="227" spans="1:6" x14ac:dyDescent="0.25">
      <c r="A227" s="241" t="s">
        <v>712</v>
      </c>
      <c r="B227" s="242">
        <v>0</v>
      </c>
      <c r="C227" s="242">
        <v>0</v>
      </c>
      <c r="D227" s="242">
        <v>0</v>
      </c>
      <c r="E227" s="1623">
        <v>0</v>
      </c>
      <c r="F227" s="1624"/>
    </row>
    <row r="228" spans="1:6" x14ac:dyDescent="0.25">
      <c r="A228" s="241" t="s">
        <v>713</v>
      </c>
      <c r="B228" s="242">
        <v>0</v>
      </c>
      <c r="C228" s="242">
        <v>0</v>
      </c>
      <c r="D228" s="242">
        <v>0</v>
      </c>
      <c r="E228" s="1623">
        <v>0</v>
      </c>
      <c r="F228" s="1624"/>
    </row>
    <row r="229" spans="1:6" x14ac:dyDescent="0.25">
      <c r="A229" s="241" t="s">
        <v>714</v>
      </c>
      <c r="B229" s="242">
        <v>0</v>
      </c>
      <c r="C229" s="242">
        <v>0</v>
      </c>
      <c r="D229" s="242">
        <v>0</v>
      </c>
      <c r="E229" s="1623">
        <v>0</v>
      </c>
      <c r="F229" s="1624"/>
    </row>
    <row r="230" spans="1:6" x14ac:dyDescent="0.25">
      <c r="A230" s="241" t="s">
        <v>715</v>
      </c>
      <c r="B230" s="242">
        <v>0</v>
      </c>
      <c r="C230" s="242">
        <v>0</v>
      </c>
      <c r="D230" s="242">
        <v>0</v>
      </c>
      <c r="E230" s="1623">
        <v>0</v>
      </c>
      <c r="F230" s="1624"/>
    </row>
    <row r="231" spans="1:6" x14ac:dyDescent="0.25">
      <c r="A231" s="241" t="s">
        <v>716</v>
      </c>
      <c r="B231" s="242">
        <v>0</v>
      </c>
      <c r="C231" s="242">
        <v>0</v>
      </c>
      <c r="D231" s="242">
        <v>0</v>
      </c>
      <c r="E231" s="1623">
        <v>0</v>
      </c>
      <c r="F231" s="1624"/>
    </row>
    <row r="232" spans="1:6" x14ac:dyDescent="0.25">
      <c r="A232" s="241" t="s">
        <v>717</v>
      </c>
      <c r="B232" s="242">
        <v>0</v>
      </c>
      <c r="C232" s="242">
        <v>0</v>
      </c>
      <c r="D232" s="242">
        <v>0</v>
      </c>
      <c r="E232" s="1623">
        <v>0</v>
      </c>
      <c r="F232" s="1624"/>
    </row>
    <row r="233" spans="1:6" x14ac:dyDescent="0.25">
      <c r="A233" s="241" t="s">
        <v>718</v>
      </c>
      <c r="B233" s="242">
        <v>0</v>
      </c>
      <c r="C233" s="242">
        <v>0</v>
      </c>
      <c r="D233" s="242">
        <v>0</v>
      </c>
      <c r="E233" s="1623">
        <v>0</v>
      </c>
      <c r="F233" s="1624"/>
    </row>
    <row r="234" spans="1:6" x14ac:dyDescent="0.25">
      <c r="A234" s="241" t="s">
        <v>719</v>
      </c>
      <c r="B234" s="242">
        <v>0</v>
      </c>
      <c r="C234" s="242">
        <v>0</v>
      </c>
      <c r="D234" s="242">
        <v>0</v>
      </c>
      <c r="E234" s="1623">
        <v>0</v>
      </c>
      <c r="F234" s="1624"/>
    </row>
    <row r="235" spans="1:6" x14ac:dyDescent="0.25">
      <c r="A235" s="241" t="s">
        <v>720</v>
      </c>
      <c r="B235" s="242">
        <v>0</v>
      </c>
      <c r="C235" s="242">
        <v>0</v>
      </c>
      <c r="D235" s="242">
        <v>0</v>
      </c>
      <c r="E235" s="1623">
        <v>0</v>
      </c>
      <c r="F235" s="1624"/>
    </row>
    <row r="236" spans="1:6" x14ac:dyDescent="0.25">
      <c r="A236" s="241" t="s">
        <v>721</v>
      </c>
      <c r="B236" s="242">
        <v>0</v>
      </c>
      <c r="C236" s="242">
        <v>0</v>
      </c>
      <c r="D236" s="242">
        <v>0</v>
      </c>
      <c r="E236" s="1623">
        <v>0</v>
      </c>
      <c r="F236" s="1624"/>
    </row>
    <row r="237" spans="1:6" x14ac:dyDescent="0.25">
      <c r="A237" s="241" t="s">
        <v>722</v>
      </c>
      <c r="B237" s="242">
        <v>0</v>
      </c>
      <c r="C237" s="242">
        <v>0</v>
      </c>
      <c r="D237" s="242">
        <v>0</v>
      </c>
      <c r="E237" s="1623">
        <v>0</v>
      </c>
      <c r="F237" s="1624"/>
    </row>
    <row r="238" spans="1:6" x14ac:dyDescent="0.25">
      <c r="A238" s="241" t="s">
        <v>723</v>
      </c>
      <c r="B238" s="242">
        <v>0</v>
      </c>
      <c r="C238" s="242">
        <v>0</v>
      </c>
      <c r="D238" s="242">
        <v>0</v>
      </c>
      <c r="E238" s="1623">
        <v>0</v>
      </c>
      <c r="F238" s="1624"/>
    </row>
    <row r="239" spans="1:6" x14ac:dyDescent="0.25">
      <c r="A239" s="241" t="s">
        <v>724</v>
      </c>
      <c r="B239" s="242">
        <v>0</v>
      </c>
      <c r="C239" s="242">
        <v>0</v>
      </c>
      <c r="D239" s="242">
        <v>0</v>
      </c>
      <c r="E239" s="1623">
        <v>0</v>
      </c>
      <c r="F239" s="1624"/>
    </row>
    <row r="240" spans="1:6" x14ac:dyDescent="0.25">
      <c r="A240" s="241" t="s">
        <v>725</v>
      </c>
      <c r="B240" s="242">
        <v>0</v>
      </c>
      <c r="C240" s="242">
        <v>0</v>
      </c>
      <c r="D240" s="242">
        <v>0</v>
      </c>
      <c r="E240" s="1623">
        <v>0</v>
      </c>
      <c r="F240" s="1624"/>
    </row>
    <row r="241" spans="1:6" x14ac:dyDescent="0.25">
      <c r="A241" s="241" t="s">
        <v>726</v>
      </c>
      <c r="B241" s="242">
        <v>0</v>
      </c>
      <c r="C241" s="242">
        <v>0</v>
      </c>
      <c r="D241" s="242">
        <v>0</v>
      </c>
      <c r="E241" s="1623">
        <v>0</v>
      </c>
      <c r="F241" s="1624"/>
    </row>
    <row r="242" spans="1:6" x14ac:dyDescent="0.25">
      <c r="A242" s="241" t="s">
        <v>727</v>
      </c>
      <c r="B242" s="242">
        <v>0</v>
      </c>
      <c r="C242" s="242">
        <v>0</v>
      </c>
      <c r="D242" s="242">
        <v>0</v>
      </c>
      <c r="E242" s="1623">
        <v>0</v>
      </c>
      <c r="F242" s="1624"/>
    </row>
    <row r="243" spans="1:6" x14ac:dyDescent="0.25">
      <c r="A243" s="231" t="s">
        <v>192</v>
      </c>
      <c r="B243" s="242">
        <v>0</v>
      </c>
      <c r="C243" s="242">
        <v>2200000</v>
      </c>
      <c r="D243" s="242">
        <v>2200000</v>
      </c>
      <c r="E243" s="1623">
        <v>2200000</v>
      </c>
      <c r="F243" s="1624"/>
    </row>
    <row r="244" spans="1:6" x14ac:dyDescent="0.25">
      <c r="A244" s="244" t="s">
        <v>687</v>
      </c>
      <c r="B244" s="245" t="s">
        <v>687</v>
      </c>
      <c r="C244" s="245" t="s">
        <v>687</v>
      </c>
      <c r="D244" s="245" t="s">
        <v>687</v>
      </c>
      <c r="E244" s="1628" t="s">
        <v>687</v>
      </c>
      <c r="F244" s="1629"/>
    </row>
    <row r="245" spans="1:6" x14ac:dyDescent="0.25">
      <c r="A245" s="217" t="s">
        <v>731</v>
      </c>
      <c r="B245" s="247">
        <v>0</v>
      </c>
      <c r="C245" s="247">
        <v>2200000</v>
      </c>
      <c r="D245" s="247">
        <v>2200000</v>
      </c>
      <c r="E245" s="1630">
        <v>2200000</v>
      </c>
      <c r="F245" s="1631"/>
    </row>
    <row r="246" spans="1:6" x14ac:dyDescent="0.25">
      <c r="A246" s="234" t="s">
        <v>698</v>
      </c>
      <c r="B246" s="235">
        <v>0</v>
      </c>
      <c r="C246" s="235">
        <v>0</v>
      </c>
      <c r="D246" s="235">
        <v>0</v>
      </c>
      <c r="E246" s="1615">
        <v>0</v>
      </c>
      <c r="F246" s="1616"/>
    </row>
    <row r="247" spans="1:6" x14ac:dyDescent="0.25">
      <c r="A247" s="234" t="s">
        <v>699</v>
      </c>
      <c r="B247" s="235">
        <v>0</v>
      </c>
      <c r="C247" s="235">
        <v>0</v>
      </c>
      <c r="D247" s="235">
        <v>0</v>
      </c>
      <c r="E247" s="1615">
        <v>0</v>
      </c>
      <c r="F247" s="1616"/>
    </row>
    <row r="248" spans="1:6" x14ac:dyDescent="0.25">
      <c r="A248" s="234" t="s">
        <v>700</v>
      </c>
      <c r="B248" s="235">
        <v>0</v>
      </c>
      <c r="C248" s="235">
        <v>0</v>
      </c>
      <c r="D248" s="235">
        <v>0</v>
      </c>
      <c r="E248" s="1615">
        <v>0</v>
      </c>
      <c r="F248" s="1616"/>
    </row>
    <row r="249" spans="1:6" x14ac:dyDescent="0.25">
      <c r="A249" s="234" t="s">
        <v>701</v>
      </c>
      <c r="B249" s="235">
        <v>0</v>
      </c>
      <c r="C249" s="235">
        <v>0</v>
      </c>
      <c r="D249" s="235">
        <v>0</v>
      </c>
      <c r="E249" s="1615">
        <v>0</v>
      </c>
      <c r="F249" s="1616"/>
    </row>
    <row r="250" spans="1:6" x14ac:dyDescent="0.25">
      <c r="A250" s="234" t="s">
        <v>702</v>
      </c>
      <c r="B250" s="235">
        <v>0</v>
      </c>
      <c r="C250" s="235">
        <v>0</v>
      </c>
      <c r="D250" s="235">
        <v>0</v>
      </c>
      <c r="E250" s="1615">
        <v>0</v>
      </c>
      <c r="F250" s="1616"/>
    </row>
    <row r="251" spans="1:6" x14ac:dyDescent="0.25">
      <c r="A251" s="234" t="s">
        <v>703</v>
      </c>
      <c r="B251" s="235">
        <v>0</v>
      </c>
      <c r="C251" s="235">
        <v>0</v>
      </c>
      <c r="D251" s="235">
        <v>0</v>
      </c>
      <c r="E251" s="1615">
        <v>0</v>
      </c>
      <c r="F251" s="1616"/>
    </row>
    <row r="252" spans="1:6" x14ac:dyDescent="0.25">
      <c r="A252" s="234" t="s">
        <v>732</v>
      </c>
      <c r="B252" s="249">
        <v>0</v>
      </c>
      <c r="C252" s="249">
        <v>2200000</v>
      </c>
      <c r="D252" s="249">
        <v>2200000</v>
      </c>
      <c r="E252" s="1632">
        <v>2200000</v>
      </c>
      <c r="F252" s="1633"/>
    </row>
    <row r="253" spans="1:6" x14ac:dyDescent="0.25">
      <c r="A253" s="234" t="s">
        <v>705</v>
      </c>
      <c r="B253" s="235">
        <v>0</v>
      </c>
      <c r="C253" s="235">
        <v>0</v>
      </c>
      <c r="D253" s="235">
        <v>0</v>
      </c>
      <c r="E253" s="1615">
        <v>0</v>
      </c>
      <c r="F253" s="1616"/>
    </row>
    <row r="254" spans="1:6" x14ac:dyDescent="0.25">
      <c r="A254" s="234" t="s">
        <v>706</v>
      </c>
      <c r="B254" s="235">
        <v>0</v>
      </c>
      <c r="C254" s="235">
        <v>0</v>
      </c>
      <c r="D254" s="235">
        <v>0</v>
      </c>
      <c r="E254" s="1615">
        <v>0</v>
      </c>
      <c r="F254" s="1616"/>
    </row>
    <row r="255" spans="1:6" x14ac:dyDescent="0.25">
      <c r="A255" s="234" t="s">
        <v>707</v>
      </c>
      <c r="B255" s="235">
        <v>0</v>
      </c>
      <c r="C255" s="235">
        <v>0</v>
      </c>
      <c r="D255" s="235">
        <v>0</v>
      </c>
      <c r="E255" s="1615">
        <v>0</v>
      </c>
      <c r="F255" s="1616"/>
    </row>
    <row r="256" spans="1:6" x14ac:dyDescent="0.25">
      <c r="A256" s="234" t="s">
        <v>708</v>
      </c>
      <c r="B256" s="235">
        <v>0</v>
      </c>
      <c r="C256" s="235">
        <v>0</v>
      </c>
      <c r="D256" s="235">
        <v>0</v>
      </c>
      <c r="E256" s="1615">
        <v>0</v>
      </c>
      <c r="F256" s="1616"/>
    </row>
    <row r="257" spans="1:6" x14ac:dyDescent="0.25">
      <c r="A257" s="234" t="s">
        <v>709</v>
      </c>
      <c r="B257" s="235">
        <v>0</v>
      </c>
      <c r="C257" s="235">
        <v>0</v>
      </c>
      <c r="D257" s="235">
        <v>0</v>
      </c>
      <c r="E257" s="1615">
        <v>0</v>
      </c>
      <c r="F257" s="1616"/>
    </row>
    <row r="258" spans="1:6" x14ac:dyDescent="0.25">
      <c r="A258" s="234" t="s">
        <v>710</v>
      </c>
      <c r="B258" s="235">
        <v>0</v>
      </c>
      <c r="C258" s="235">
        <v>0</v>
      </c>
      <c r="D258" s="235">
        <v>0</v>
      </c>
      <c r="E258" s="1615">
        <v>0</v>
      </c>
      <c r="F258" s="1616"/>
    </row>
    <row r="259" spans="1:6" ht="22.5" x14ac:dyDescent="0.25">
      <c r="A259" s="234" t="s">
        <v>733</v>
      </c>
      <c r="B259" s="249">
        <v>0</v>
      </c>
      <c r="C259" s="249">
        <v>0</v>
      </c>
      <c r="D259" s="249">
        <v>0</v>
      </c>
      <c r="E259" s="1632">
        <v>0</v>
      </c>
      <c r="F259" s="1633"/>
    </row>
    <row r="260" spans="1:6" x14ac:dyDescent="0.25">
      <c r="A260" s="234" t="s">
        <v>712</v>
      </c>
      <c r="B260" s="235">
        <v>0</v>
      </c>
      <c r="C260" s="235">
        <v>0</v>
      </c>
      <c r="D260" s="235">
        <v>0</v>
      </c>
      <c r="E260" s="1615">
        <v>0</v>
      </c>
      <c r="F260" s="1616"/>
    </row>
    <row r="261" spans="1:6" x14ac:dyDescent="0.25">
      <c r="A261" s="234" t="s">
        <v>713</v>
      </c>
      <c r="B261" s="235">
        <v>0</v>
      </c>
      <c r="C261" s="235">
        <v>0</v>
      </c>
      <c r="D261" s="235">
        <v>0</v>
      </c>
      <c r="E261" s="1615">
        <v>0</v>
      </c>
      <c r="F261" s="1616"/>
    </row>
    <row r="262" spans="1:6" x14ac:dyDescent="0.25">
      <c r="A262" s="234" t="s">
        <v>714</v>
      </c>
      <c r="B262" s="235">
        <v>0</v>
      </c>
      <c r="C262" s="235">
        <v>0</v>
      </c>
      <c r="D262" s="235">
        <v>0</v>
      </c>
      <c r="E262" s="1615">
        <v>0</v>
      </c>
      <c r="F262" s="1616"/>
    </row>
    <row r="263" spans="1:6" ht="22.5" x14ac:dyDescent="0.25">
      <c r="A263" s="234" t="s">
        <v>734</v>
      </c>
      <c r="B263" s="249">
        <v>0</v>
      </c>
      <c r="C263" s="249">
        <v>0</v>
      </c>
      <c r="D263" s="249">
        <v>0</v>
      </c>
      <c r="E263" s="1632">
        <v>0</v>
      </c>
      <c r="F263" s="1633"/>
    </row>
    <row r="264" spans="1:6" x14ac:dyDescent="0.25">
      <c r="A264" s="234" t="s">
        <v>717</v>
      </c>
      <c r="B264" s="235">
        <v>0</v>
      </c>
      <c r="C264" s="235">
        <v>0</v>
      </c>
      <c r="D264" s="235">
        <v>0</v>
      </c>
      <c r="E264" s="1615">
        <v>0</v>
      </c>
      <c r="F264" s="1616"/>
    </row>
    <row r="265" spans="1:6" x14ac:dyDescent="0.25">
      <c r="A265" s="234" t="s">
        <v>735</v>
      </c>
      <c r="B265" s="249">
        <v>0</v>
      </c>
      <c r="C265" s="249">
        <v>0</v>
      </c>
      <c r="D265" s="249">
        <v>0</v>
      </c>
      <c r="E265" s="1632">
        <v>0</v>
      </c>
      <c r="F265" s="1633"/>
    </row>
    <row r="266" spans="1:6" x14ac:dyDescent="0.25">
      <c r="A266" s="234" t="s">
        <v>718</v>
      </c>
      <c r="B266" s="235">
        <v>0</v>
      </c>
      <c r="C266" s="235">
        <v>0</v>
      </c>
      <c r="D266" s="235">
        <v>0</v>
      </c>
      <c r="E266" s="1615">
        <v>0</v>
      </c>
      <c r="F266" s="1616"/>
    </row>
    <row r="267" spans="1:6" x14ac:dyDescent="0.25">
      <c r="A267" s="234" t="s">
        <v>719</v>
      </c>
      <c r="B267" s="235">
        <v>0</v>
      </c>
      <c r="C267" s="235">
        <v>0</v>
      </c>
      <c r="D267" s="235">
        <v>0</v>
      </c>
      <c r="E267" s="1615">
        <v>0</v>
      </c>
      <c r="F267" s="1616"/>
    </row>
    <row r="268" spans="1:6" x14ac:dyDescent="0.25">
      <c r="A268" s="234" t="s">
        <v>736</v>
      </c>
      <c r="B268" s="249">
        <v>0</v>
      </c>
      <c r="C268" s="249">
        <v>0</v>
      </c>
      <c r="D268" s="249">
        <v>0</v>
      </c>
      <c r="E268" s="1632">
        <v>0</v>
      </c>
      <c r="F268" s="1633"/>
    </row>
    <row r="269" spans="1:6" x14ac:dyDescent="0.25">
      <c r="A269" s="234" t="s">
        <v>721</v>
      </c>
      <c r="B269" s="235">
        <v>0</v>
      </c>
      <c r="C269" s="235">
        <v>0</v>
      </c>
      <c r="D269" s="235">
        <v>0</v>
      </c>
      <c r="E269" s="1615">
        <v>0</v>
      </c>
      <c r="F269" s="1616"/>
    </row>
    <row r="270" spans="1:6" x14ac:dyDescent="0.25">
      <c r="A270" s="234" t="s">
        <v>737</v>
      </c>
      <c r="B270" s="249">
        <v>0</v>
      </c>
      <c r="C270" s="249">
        <v>0</v>
      </c>
      <c r="D270" s="249">
        <v>0</v>
      </c>
      <c r="E270" s="1632">
        <v>0</v>
      </c>
      <c r="F270" s="1633"/>
    </row>
    <row r="271" spans="1:6" x14ac:dyDescent="0.25">
      <c r="A271" s="234" t="s">
        <v>723</v>
      </c>
      <c r="B271" s="235">
        <v>0</v>
      </c>
      <c r="C271" s="235">
        <v>0</v>
      </c>
      <c r="D271" s="235">
        <v>0</v>
      </c>
      <c r="E271" s="1615">
        <v>0</v>
      </c>
      <c r="F271" s="1616"/>
    </row>
    <row r="272" spans="1:6" x14ac:dyDescent="0.25">
      <c r="A272" s="234" t="s">
        <v>738</v>
      </c>
      <c r="B272" s="249">
        <v>0</v>
      </c>
      <c r="C272" s="249">
        <v>0</v>
      </c>
      <c r="D272" s="249">
        <v>0</v>
      </c>
      <c r="E272" s="1632">
        <v>0</v>
      </c>
      <c r="F272" s="1633"/>
    </row>
    <row r="273" spans="1:6" x14ac:dyDescent="0.25">
      <c r="A273" s="234" t="s">
        <v>725</v>
      </c>
      <c r="B273" s="235">
        <v>0</v>
      </c>
      <c r="C273" s="235">
        <v>0</v>
      </c>
      <c r="D273" s="235">
        <v>0</v>
      </c>
      <c r="E273" s="1615">
        <v>0</v>
      </c>
      <c r="F273" s="1616"/>
    </row>
    <row r="274" spans="1:6" x14ac:dyDescent="0.25">
      <c r="A274" s="234" t="s">
        <v>726</v>
      </c>
      <c r="B274" s="235">
        <v>0</v>
      </c>
      <c r="C274" s="235">
        <v>0</v>
      </c>
      <c r="D274" s="235">
        <v>0</v>
      </c>
      <c r="E274" s="1615">
        <v>0</v>
      </c>
      <c r="F274" s="1616"/>
    </row>
    <row r="275" spans="1:6" x14ac:dyDescent="0.25">
      <c r="A275" s="234" t="s">
        <v>727</v>
      </c>
      <c r="B275" s="235">
        <v>0</v>
      </c>
      <c r="C275" s="235">
        <v>0</v>
      </c>
      <c r="D275" s="235">
        <v>0</v>
      </c>
      <c r="E275" s="1615">
        <v>0</v>
      </c>
      <c r="F275" s="1616"/>
    </row>
  </sheetData>
  <mergeCells count="270">
    <mergeCell ref="E270:F270"/>
    <mergeCell ref="E271:F271"/>
    <mergeCell ref="E272:F272"/>
    <mergeCell ref="E273:F273"/>
    <mergeCell ref="E274:F274"/>
    <mergeCell ref="E275:F275"/>
    <mergeCell ref="E264:F264"/>
    <mergeCell ref="E265:F265"/>
    <mergeCell ref="E266:F266"/>
    <mergeCell ref="E267:F267"/>
    <mergeCell ref="E268:F268"/>
    <mergeCell ref="E269:F269"/>
    <mergeCell ref="E258:F258"/>
    <mergeCell ref="E259:F259"/>
    <mergeCell ref="E260:F260"/>
    <mergeCell ref="E261:F261"/>
    <mergeCell ref="E262:F262"/>
    <mergeCell ref="E263:F263"/>
    <mergeCell ref="E252:F252"/>
    <mergeCell ref="E253:F253"/>
    <mergeCell ref="E254:F254"/>
    <mergeCell ref="E255:F255"/>
    <mergeCell ref="E256:F256"/>
    <mergeCell ref="E257:F257"/>
    <mergeCell ref="E246:F246"/>
    <mergeCell ref="E247:F247"/>
    <mergeCell ref="E248:F248"/>
    <mergeCell ref="E249:F249"/>
    <mergeCell ref="E250:F250"/>
    <mergeCell ref="E251:F251"/>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16:F216"/>
    <mergeCell ref="E217:F217"/>
    <mergeCell ref="E218:F218"/>
    <mergeCell ref="E219:F219"/>
    <mergeCell ref="E220:F220"/>
    <mergeCell ref="E221:F221"/>
    <mergeCell ref="A209:F209"/>
    <mergeCell ref="E210:F210"/>
    <mergeCell ref="E211:F211"/>
    <mergeCell ref="E213:F213"/>
    <mergeCell ref="E214:F214"/>
    <mergeCell ref="E215:F215"/>
    <mergeCell ref="E203:F203"/>
    <mergeCell ref="E204:F204"/>
    <mergeCell ref="E205:F205"/>
    <mergeCell ref="E206:F206"/>
    <mergeCell ref="E207:F207"/>
    <mergeCell ref="E208:F208"/>
    <mergeCell ref="B197:F197"/>
    <mergeCell ref="B198:F198"/>
    <mergeCell ref="B199:F199"/>
    <mergeCell ref="B200:F200"/>
    <mergeCell ref="E201:F201"/>
    <mergeCell ref="E202:F202"/>
    <mergeCell ref="B191:F191"/>
    <mergeCell ref="A192:F192"/>
    <mergeCell ref="A193:F193"/>
    <mergeCell ref="B194:F194"/>
    <mergeCell ref="B195:F195"/>
    <mergeCell ref="A196:F196"/>
    <mergeCell ref="A185:E185"/>
    <mergeCell ref="A186:F186"/>
    <mergeCell ref="B187:F187"/>
    <mergeCell ref="B188:F188"/>
    <mergeCell ref="B189:F189"/>
    <mergeCell ref="B190:F190"/>
    <mergeCell ref="E178:F178"/>
    <mergeCell ref="E179:F179"/>
    <mergeCell ref="E180:F180"/>
    <mergeCell ref="E181:F181"/>
    <mergeCell ref="E182:F182"/>
    <mergeCell ref="E183:F183"/>
    <mergeCell ref="E172:F172"/>
    <mergeCell ref="E173:F173"/>
    <mergeCell ref="E174:F174"/>
    <mergeCell ref="E175:F175"/>
    <mergeCell ref="E176:F176"/>
    <mergeCell ref="E177:F177"/>
    <mergeCell ref="E166:F166"/>
    <mergeCell ref="E167:F167"/>
    <mergeCell ref="E168:F168"/>
    <mergeCell ref="E169:F169"/>
    <mergeCell ref="E170:F170"/>
    <mergeCell ref="E171:F171"/>
    <mergeCell ref="E160:F160"/>
    <mergeCell ref="E161:F161"/>
    <mergeCell ref="E162:F162"/>
    <mergeCell ref="E163:F163"/>
    <mergeCell ref="E164:F164"/>
    <mergeCell ref="E165:F165"/>
    <mergeCell ref="E154:F154"/>
    <mergeCell ref="E155:F155"/>
    <mergeCell ref="E156:F156"/>
    <mergeCell ref="E157:F157"/>
    <mergeCell ref="E158:F158"/>
    <mergeCell ref="E159:F159"/>
    <mergeCell ref="E148:F148"/>
    <mergeCell ref="E149:F149"/>
    <mergeCell ref="E150:F150"/>
    <mergeCell ref="E151:F151"/>
    <mergeCell ref="E152:F152"/>
    <mergeCell ref="E153:F153"/>
    <mergeCell ref="E142:F142"/>
    <mergeCell ref="E143:F143"/>
    <mergeCell ref="E144:F144"/>
    <mergeCell ref="E145:F145"/>
    <mergeCell ref="E146:F146"/>
    <mergeCell ref="E147:F147"/>
    <mergeCell ref="E136:F136"/>
    <mergeCell ref="E137:F137"/>
    <mergeCell ref="E138:F138"/>
    <mergeCell ref="E139:F139"/>
    <mergeCell ref="E140:F140"/>
    <mergeCell ref="E141:F141"/>
    <mergeCell ref="E130:F130"/>
    <mergeCell ref="E131:F131"/>
    <mergeCell ref="E132:F132"/>
    <mergeCell ref="E133:F133"/>
    <mergeCell ref="E134:F134"/>
    <mergeCell ref="E135:F135"/>
    <mergeCell ref="E124:F124"/>
    <mergeCell ref="E125:F125"/>
    <mergeCell ref="E126:F126"/>
    <mergeCell ref="E127:F127"/>
    <mergeCell ref="E128:F128"/>
    <mergeCell ref="E129:F129"/>
    <mergeCell ref="A117:F117"/>
    <mergeCell ref="E118:F118"/>
    <mergeCell ref="E119:F119"/>
    <mergeCell ref="E121:F121"/>
    <mergeCell ref="E122:F122"/>
    <mergeCell ref="E123:F123"/>
    <mergeCell ref="E111:F111"/>
    <mergeCell ref="E112:F112"/>
    <mergeCell ref="E113:F113"/>
    <mergeCell ref="E114:F114"/>
    <mergeCell ref="E115:F115"/>
    <mergeCell ref="E116:F116"/>
    <mergeCell ref="B105:F105"/>
    <mergeCell ref="B106:F106"/>
    <mergeCell ref="B107:F107"/>
    <mergeCell ref="B108:F108"/>
    <mergeCell ref="E109:F109"/>
    <mergeCell ref="E110:F110"/>
    <mergeCell ref="B99:F99"/>
    <mergeCell ref="A100:F100"/>
    <mergeCell ref="A101:F101"/>
    <mergeCell ref="B102:F102"/>
    <mergeCell ref="B103:F103"/>
    <mergeCell ref="A104:F104"/>
    <mergeCell ref="A93:E93"/>
    <mergeCell ref="A94:F94"/>
    <mergeCell ref="B95:F95"/>
    <mergeCell ref="B96:F96"/>
    <mergeCell ref="B97:F97"/>
    <mergeCell ref="B98:F98"/>
    <mergeCell ref="E86:F86"/>
    <mergeCell ref="E87:F87"/>
    <mergeCell ref="E88:F88"/>
    <mergeCell ref="E89:F89"/>
    <mergeCell ref="E90:F90"/>
    <mergeCell ref="E91:F91"/>
    <mergeCell ref="E80:F80"/>
    <mergeCell ref="E81:F81"/>
    <mergeCell ref="E82:F82"/>
    <mergeCell ref="E83:F83"/>
    <mergeCell ref="E84:F84"/>
    <mergeCell ref="E85:F85"/>
    <mergeCell ref="E74:F74"/>
    <mergeCell ref="E75:F75"/>
    <mergeCell ref="E76:F76"/>
    <mergeCell ref="E77:F77"/>
    <mergeCell ref="E78:F78"/>
    <mergeCell ref="E79:F79"/>
    <mergeCell ref="E68:F68"/>
    <mergeCell ref="E69:F69"/>
    <mergeCell ref="E70:F70"/>
    <mergeCell ref="E71:F71"/>
    <mergeCell ref="E72:F72"/>
    <mergeCell ref="E73:F73"/>
    <mergeCell ref="E62:F62"/>
    <mergeCell ref="E63:F63"/>
    <mergeCell ref="E64:F64"/>
    <mergeCell ref="E65:F65"/>
    <mergeCell ref="E66:F66"/>
    <mergeCell ref="E67:F67"/>
    <mergeCell ref="E56:F56"/>
    <mergeCell ref="E57:F57"/>
    <mergeCell ref="E58:F58"/>
    <mergeCell ref="E59:F59"/>
    <mergeCell ref="E60:F60"/>
    <mergeCell ref="E61:F61"/>
    <mergeCell ref="E50:F50"/>
    <mergeCell ref="E51:F51"/>
    <mergeCell ref="E52:F52"/>
    <mergeCell ref="E53:F53"/>
    <mergeCell ref="E54:F54"/>
    <mergeCell ref="E55:F55"/>
    <mergeCell ref="E44:F44"/>
    <mergeCell ref="E45:F45"/>
    <mergeCell ref="E46:F46"/>
    <mergeCell ref="E47:F47"/>
    <mergeCell ref="E48:F48"/>
    <mergeCell ref="E49:F49"/>
    <mergeCell ref="E38:F38"/>
    <mergeCell ref="E39:F39"/>
    <mergeCell ref="E40:F40"/>
    <mergeCell ref="E41:F41"/>
    <mergeCell ref="E42:F42"/>
    <mergeCell ref="E43:F43"/>
    <mergeCell ref="E32:F32"/>
    <mergeCell ref="E33:F33"/>
    <mergeCell ref="E34:F34"/>
    <mergeCell ref="E35:F35"/>
    <mergeCell ref="E36:F36"/>
    <mergeCell ref="E37:F37"/>
    <mergeCell ref="A25:F25"/>
    <mergeCell ref="E26:F26"/>
    <mergeCell ref="E27:F27"/>
    <mergeCell ref="E29:F29"/>
    <mergeCell ref="E30:F30"/>
    <mergeCell ref="E31:F31"/>
    <mergeCell ref="E19:F19"/>
    <mergeCell ref="E20:F20"/>
    <mergeCell ref="E21:F21"/>
    <mergeCell ref="E22:F22"/>
    <mergeCell ref="E23:F23"/>
    <mergeCell ref="E24:F24"/>
    <mergeCell ref="B16:F16"/>
    <mergeCell ref="E17:F17"/>
    <mergeCell ref="E18:F18"/>
    <mergeCell ref="B7:F7"/>
    <mergeCell ref="A8:F8"/>
    <mergeCell ref="A9:F9"/>
    <mergeCell ref="B10:F10"/>
    <mergeCell ref="B11:F11"/>
    <mergeCell ref="A12:F12"/>
    <mergeCell ref="A1:E1"/>
    <mergeCell ref="A2:F2"/>
    <mergeCell ref="B3:F3"/>
    <mergeCell ref="B4:F4"/>
    <mergeCell ref="B5:F5"/>
    <mergeCell ref="B6:F6"/>
    <mergeCell ref="B13:F13"/>
    <mergeCell ref="B14:F14"/>
    <mergeCell ref="B15:F15"/>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03"/>
  <sheetViews>
    <sheetView workbookViewId="0">
      <selection activeCell="H23" sqref="H23"/>
    </sheetView>
  </sheetViews>
  <sheetFormatPr defaultRowHeight="15" x14ac:dyDescent="0.25"/>
  <cols>
    <col min="1" max="1" width="20" customWidth="1"/>
    <col min="2" max="2" width="18.5703125" customWidth="1"/>
    <col min="3" max="3" width="17.5703125" customWidth="1"/>
    <col min="5" max="5" width="14.42578125" customWidth="1"/>
  </cols>
  <sheetData>
    <row r="1" spans="1:5" ht="15.75" x14ac:dyDescent="0.25">
      <c r="A1" s="2034" t="s">
        <v>1322</v>
      </c>
      <c r="B1" s="2034"/>
      <c r="C1" s="2034"/>
      <c r="D1" s="2034"/>
      <c r="E1" s="2034"/>
    </row>
    <row r="2" spans="1:5" ht="15.75" thickBot="1" x14ac:dyDescent="0.3">
      <c r="A2" s="1912" t="s">
        <v>1323</v>
      </c>
      <c r="B2" s="1912"/>
      <c r="C2" s="1912"/>
      <c r="D2" s="1912"/>
      <c r="E2" s="1912"/>
    </row>
    <row r="3" spans="1:5" ht="15.75" thickBot="1" x14ac:dyDescent="0.3">
      <c r="A3" s="1837" t="s">
        <v>12</v>
      </c>
      <c r="B3" s="1838"/>
      <c r="C3" s="1838"/>
      <c r="D3" s="1838"/>
      <c r="E3" s="1839"/>
    </row>
    <row r="4" spans="1:5" ht="15.75" thickBot="1" x14ac:dyDescent="0.3">
      <c r="A4" s="360" t="s">
        <v>13</v>
      </c>
      <c r="B4" s="2026" t="s">
        <v>1324</v>
      </c>
      <c r="C4" s="2027"/>
      <c r="D4" s="2027"/>
      <c r="E4" s="2028"/>
    </row>
    <row r="5" spans="1:5" ht="15.75" thickBot="1" x14ac:dyDescent="0.3">
      <c r="A5" s="361" t="s">
        <v>14</v>
      </c>
      <c r="B5" s="1849" t="s">
        <v>1325</v>
      </c>
      <c r="C5" s="1850"/>
      <c r="D5" s="1850"/>
      <c r="E5" s="1851"/>
    </row>
    <row r="6" spans="1:5" ht="15.75" thickBot="1" x14ac:dyDescent="0.3">
      <c r="A6" s="361" t="s">
        <v>15</v>
      </c>
      <c r="B6" s="1859"/>
      <c r="C6" s="1860"/>
      <c r="D6" s="1860"/>
      <c r="E6" s="1861"/>
    </row>
    <row r="7" spans="1:5" x14ac:dyDescent="0.25">
      <c r="A7" s="1818"/>
      <c r="B7" s="440">
        <v>2020</v>
      </c>
      <c r="C7" s="440">
        <v>2021</v>
      </c>
      <c r="D7" s="440">
        <v>2022</v>
      </c>
      <c r="E7" s="441">
        <v>2023</v>
      </c>
    </row>
    <row r="8" spans="1:5" ht="15.75" thickBot="1" x14ac:dyDescent="0.3">
      <c r="A8" s="1819"/>
      <c r="B8" s="365" t="s">
        <v>7</v>
      </c>
      <c r="C8" s="365" t="s">
        <v>8</v>
      </c>
      <c r="D8" s="365" t="s">
        <v>8</v>
      </c>
      <c r="E8" s="366" t="s">
        <v>8</v>
      </c>
    </row>
    <row r="9" spans="1:5" ht="15.75" thickBot="1" x14ac:dyDescent="0.3">
      <c r="A9" s="361" t="s">
        <v>16</v>
      </c>
      <c r="B9" s="892"/>
      <c r="C9" s="892">
        <v>10</v>
      </c>
      <c r="D9" s="892">
        <v>10</v>
      </c>
      <c r="E9" s="893">
        <v>10</v>
      </c>
    </row>
    <row r="10" spans="1:5" ht="15.75" thickBot="1" x14ac:dyDescent="0.3">
      <c r="A10" s="362" t="s">
        <v>17</v>
      </c>
      <c r="B10" s="367">
        <f>B39</f>
        <v>0</v>
      </c>
      <c r="C10" s="367">
        <f>C39</f>
        <v>84224</v>
      </c>
      <c r="D10" s="367">
        <f>D39</f>
        <v>84224</v>
      </c>
      <c r="E10" s="368">
        <f>E39</f>
        <v>84224</v>
      </c>
    </row>
    <row r="11" spans="1:5" ht="23.25" thickBot="1" x14ac:dyDescent="0.3">
      <c r="A11" s="372" t="s">
        <v>18</v>
      </c>
      <c r="B11" s="373"/>
      <c r="C11" s="373">
        <f>C10/C9</f>
        <v>8422.4</v>
      </c>
      <c r="D11" s="373">
        <f>D10/D9</f>
        <v>8422.4</v>
      </c>
      <c r="E11" s="374">
        <f>E10/E9</f>
        <v>8422.4</v>
      </c>
    </row>
    <row r="12" spans="1:5" ht="15.75" thickBot="1" x14ac:dyDescent="0.3">
      <c r="A12" s="375" t="s">
        <v>19</v>
      </c>
      <c r="B12" s="376" t="s">
        <v>20</v>
      </c>
      <c r="C12" s="377" t="e">
        <f t="shared" ref="C12:E14" si="0">C9/B9-1</f>
        <v>#DIV/0!</v>
      </c>
      <c r="D12" s="377">
        <f t="shared" si="0"/>
        <v>0</v>
      </c>
      <c r="E12" s="378">
        <f t="shared" si="0"/>
        <v>0</v>
      </c>
    </row>
    <row r="13" spans="1:5" ht="23.25" thickBot="1" x14ac:dyDescent="0.3">
      <c r="A13" s="380" t="s">
        <v>21</v>
      </c>
      <c r="B13" s="381" t="s">
        <v>20</v>
      </c>
      <c r="C13" s="382" t="e">
        <f t="shared" si="0"/>
        <v>#DIV/0!</v>
      </c>
      <c r="D13" s="382">
        <f>D10/C10-1</f>
        <v>0</v>
      </c>
      <c r="E13" s="383">
        <f t="shared" si="0"/>
        <v>0</v>
      </c>
    </row>
    <row r="14" spans="1:5" ht="23.25" thickBot="1" x14ac:dyDescent="0.3">
      <c r="A14" s="384" t="s">
        <v>22</v>
      </c>
      <c r="B14" s="385" t="s">
        <v>20</v>
      </c>
      <c r="C14" s="386" t="e">
        <f t="shared" si="0"/>
        <v>#DIV/0!</v>
      </c>
      <c r="D14" s="386">
        <f t="shared" si="0"/>
        <v>0</v>
      </c>
      <c r="E14" s="387">
        <f t="shared" si="0"/>
        <v>0</v>
      </c>
    </row>
    <row r="15" spans="1:5" ht="15.75" thickBot="1" x14ac:dyDescent="0.3">
      <c r="A15" s="1868" t="s">
        <v>123</v>
      </c>
      <c r="B15" s="1869"/>
      <c r="C15" s="1869"/>
      <c r="D15" s="1869"/>
      <c r="E15" s="1870"/>
    </row>
    <row r="16" spans="1:5" x14ac:dyDescent="0.25">
      <c r="A16" s="1871"/>
      <c r="B16" s="440">
        <v>2020</v>
      </c>
      <c r="C16" s="440">
        <v>2021</v>
      </c>
      <c r="D16" s="440">
        <v>2022</v>
      </c>
      <c r="E16" s="441">
        <v>2023</v>
      </c>
    </row>
    <row r="17" spans="1:5" ht="15.75" thickBot="1" x14ac:dyDescent="0.3">
      <c r="A17" s="1819"/>
      <c r="B17" s="365" t="s">
        <v>7</v>
      </c>
      <c r="C17" s="365" t="s">
        <v>8</v>
      </c>
      <c r="D17" s="365" t="s">
        <v>8</v>
      </c>
      <c r="E17" s="366" t="s">
        <v>8</v>
      </c>
    </row>
    <row r="18" spans="1:5" ht="15.75" thickBot="1" x14ac:dyDescent="0.3">
      <c r="A18" s="388" t="s">
        <v>23</v>
      </c>
      <c r="B18" s="389">
        <f>B19+B20</f>
        <v>0</v>
      </c>
      <c r="C18" s="389">
        <f>C19+C20</f>
        <v>68112</v>
      </c>
      <c r="D18" s="894">
        <f>D19+D20</f>
        <v>68112</v>
      </c>
      <c r="E18" s="390">
        <f>E19+E20</f>
        <v>68112</v>
      </c>
    </row>
    <row r="19" spans="1:5" ht="15.75" thickBot="1" x14ac:dyDescent="0.3">
      <c r="A19" s="391" t="s">
        <v>175</v>
      </c>
      <c r="B19" s="397"/>
      <c r="C19" s="389">
        <v>68112</v>
      </c>
      <c r="D19" s="389">
        <v>68112</v>
      </c>
      <c r="E19" s="389">
        <v>68112</v>
      </c>
    </row>
    <row r="20" spans="1:5" ht="15.75" thickBot="1" x14ac:dyDescent="0.3">
      <c r="A20" s="391" t="s">
        <v>176</v>
      </c>
      <c r="B20" s="392"/>
      <c r="C20" s="393"/>
      <c r="D20" s="895"/>
      <c r="E20" s="396"/>
    </row>
    <row r="21" spans="1:5" ht="24.75" thickBot="1" x14ac:dyDescent="0.3">
      <c r="A21" s="388" t="s">
        <v>24</v>
      </c>
      <c r="B21" s="389">
        <f>SUM(B22+B23)</f>
        <v>0</v>
      </c>
      <c r="C21" s="389">
        <f t="shared" ref="C21" si="1">SUM(C22+C23)</f>
        <v>6112</v>
      </c>
      <c r="D21" s="894">
        <f>D22</f>
        <v>6112</v>
      </c>
      <c r="E21" s="389">
        <f>E22</f>
        <v>6112</v>
      </c>
    </row>
    <row r="22" spans="1:5" ht="15.75" thickBot="1" x14ac:dyDescent="0.3">
      <c r="A22" s="391" t="s">
        <v>175</v>
      </c>
      <c r="B22" s="397"/>
      <c r="C22" s="896">
        <v>6112</v>
      </c>
      <c r="D22" s="896">
        <v>6112</v>
      </c>
      <c r="E22" s="896">
        <v>6112</v>
      </c>
    </row>
    <row r="23" spans="1:5" ht="15.75" thickBot="1" x14ac:dyDescent="0.3">
      <c r="A23" s="391" t="s">
        <v>176</v>
      </c>
      <c r="B23" s="392"/>
      <c r="C23" s="392"/>
      <c r="D23" s="392"/>
      <c r="E23" s="396"/>
    </row>
    <row r="24" spans="1:5" ht="24.75" thickBot="1" x14ac:dyDescent="0.3">
      <c r="A24" s="897" t="s">
        <v>25</v>
      </c>
      <c r="B24" s="898">
        <f>B25+B26</f>
        <v>0</v>
      </c>
      <c r="C24" s="898">
        <f>C25+C26</f>
        <v>10000</v>
      </c>
      <c r="D24" s="899">
        <f>D25</f>
        <v>10000</v>
      </c>
      <c r="E24" s="900">
        <f>E25+E26</f>
        <v>10000</v>
      </c>
    </row>
    <row r="25" spans="1:5" ht="15.75" thickBot="1" x14ac:dyDescent="0.3">
      <c r="A25" s="391" t="s">
        <v>175</v>
      </c>
      <c r="B25" s="392"/>
      <c r="C25" s="397">
        <v>10000</v>
      </c>
      <c r="D25" s="397">
        <v>10000</v>
      </c>
      <c r="E25" s="397">
        <v>10000</v>
      </c>
    </row>
    <row r="26" spans="1:5" ht="15.75" thickBot="1" x14ac:dyDescent="0.3">
      <c r="A26" s="391" t="s">
        <v>176</v>
      </c>
      <c r="B26" s="392"/>
      <c r="C26" s="392"/>
      <c r="D26" s="392"/>
      <c r="E26" s="396"/>
    </row>
    <row r="27" spans="1:5" ht="15.75" thickBot="1" x14ac:dyDescent="0.3">
      <c r="A27" s="388" t="s">
        <v>26</v>
      </c>
      <c r="B27" s="392"/>
      <c r="C27" s="394"/>
      <c r="D27" s="394"/>
      <c r="E27" s="395"/>
    </row>
    <row r="28" spans="1:5" ht="15.75" thickBot="1" x14ac:dyDescent="0.3">
      <c r="A28" s="391" t="s">
        <v>175</v>
      </c>
      <c r="B28" s="392"/>
      <c r="C28" s="392"/>
      <c r="D28" s="392"/>
      <c r="E28" s="396"/>
    </row>
    <row r="29" spans="1:5" ht="15.75" thickBot="1" x14ac:dyDescent="0.3">
      <c r="A29" s="391" t="s">
        <v>176</v>
      </c>
      <c r="B29" s="392"/>
      <c r="C29" s="394"/>
      <c r="D29" s="394"/>
      <c r="E29" s="395"/>
    </row>
    <row r="30" spans="1:5" ht="24.75" thickBot="1" x14ac:dyDescent="0.3">
      <c r="A30" s="388" t="s">
        <v>27</v>
      </c>
      <c r="B30" s="392"/>
      <c r="C30" s="392"/>
      <c r="D30" s="392"/>
      <c r="E30" s="396"/>
    </row>
    <row r="31" spans="1:5" ht="15.75" thickBot="1" x14ac:dyDescent="0.3">
      <c r="A31" s="391" t="s">
        <v>175</v>
      </c>
      <c r="B31" s="392"/>
      <c r="C31" s="394"/>
      <c r="D31" s="394"/>
      <c r="E31" s="395"/>
    </row>
    <row r="32" spans="1:5" ht="15.75" thickBot="1" x14ac:dyDescent="0.3">
      <c r="A32" s="391" t="s">
        <v>176</v>
      </c>
      <c r="B32" s="392"/>
      <c r="C32" s="392"/>
      <c r="D32" s="392"/>
      <c r="E32" s="396"/>
    </row>
    <row r="33" spans="1:5" ht="24.75" thickBot="1" x14ac:dyDescent="0.3">
      <c r="A33" s="388" t="s">
        <v>28</v>
      </c>
      <c r="B33" s="397">
        <f>B34+B35</f>
        <v>0</v>
      </c>
      <c r="C33" s="397">
        <f>C34+C35</f>
        <v>0</v>
      </c>
      <c r="D33" s="397">
        <f>D34+D35</f>
        <v>0</v>
      </c>
      <c r="E33" s="398">
        <f>E34+E35</f>
        <v>0</v>
      </c>
    </row>
    <row r="34" spans="1:5" ht="15.75" thickBot="1" x14ac:dyDescent="0.3">
      <c r="A34" s="391" t="s">
        <v>175</v>
      </c>
      <c r="B34" s="392">
        <v>0</v>
      </c>
      <c r="C34" s="392">
        <v>0</v>
      </c>
      <c r="D34" s="392">
        <v>0</v>
      </c>
      <c r="E34" s="392">
        <v>0</v>
      </c>
    </row>
    <row r="35" spans="1:5" ht="15.75" thickBot="1" x14ac:dyDescent="0.3">
      <c r="A35" s="391" t="s">
        <v>176</v>
      </c>
      <c r="B35" s="392"/>
      <c r="C35" s="394"/>
      <c r="D35" s="394"/>
      <c r="E35" s="395"/>
    </row>
    <row r="36" spans="1:5" ht="24.75" thickBot="1" x14ac:dyDescent="0.3">
      <c r="A36" s="388" t="s">
        <v>29</v>
      </c>
      <c r="B36" s="392"/>
      <c r="C36" s="392"/>
      <c r="D36" s="392"/>
      <c r="E36" s="396"/>
    </row>
    <row r="37" spans="1:5" ht="15.75" thickBot="1" x14ac:dyDescent="0.3">
      <c r="A37" s="391" t="s">
        <v>175</v>
      </c>
      <c r="B37" s="392"/>
      <c r="C37" s="394"/>
      <c r="D37" s="394"/>
      <c r="E37" s="395"/>
    </row>
    <row r="38" spans="1:5" ht="15.75" thickBot="1" x14ac:dyDescent="0.3">
      <c r="A38" s="391" t="s">
        <v>176</v>
      </c>
      <c r="B38" s="392"/>
      <c r="C38" s="392"/>
      <c r="D38" s="392"/>
      <c r="E38" s="396"/>
    </row>
    <row r="39" spans="1:5" ht="24.75" thickBot="1" x14ac:dyDescent="0.3">
      <c r="A39" s="401" t="s">
        <v>30</v>
      </c>
      <c r="B39" s="898">
        <f>B36+B33+B30+B27+B24+B21+B18</f>
        <v>0</v>
      </c>
      <c r="C39" s="898">
        <f>C36+C33+C30+C27+C24+C21+C18</f>
        <v>84224</v>
      </c>
      <c r="D39" s="899">
        <f>D36+D33+D30+D27+D24+D21+D18</f>
        <v>84224</v>
      </c>
      <c r="E39" s="900">
        <f>E36+E33+E30+E27+E24+E21+E18</f>
        <v>84224</v>
      </c>
    </row>
    <row r="40" spans="1:5" ht="15.75" thickBot="1" x14ac:dyDescent="0.3">
      <c r="A40" s="402" t="s">
        <v>31</v>
      </c>
      <c r="B40" s="403">
        <f>IF(B39-B10=0,0,"Error")</f>
        <v>0</v>
      </c>
      <c r="C40" s="403">
        <f>IF(C39-C10=0,0,"Error")</f>
        <v>0</v>
      </c>
      <c r="D40" s="403">
        <f>IF(D39-D10=0,0,"Error")</f>
        <v>0</v>
      </c>
      <c r="E40" s="404">
        <f>IF(E39-E10=0,0,"Error")</f>
        <v>0</v>
      </c>
    </row>
    <row r="41" spans="1:5" ht="15.75" thickBot="1" x14ac:dyDescent="0.3">
      <c r="A41" s="901"/>
      <c r="B41" s="902"/>
      <c r="C41" s="902"/>
      <c r="D41" s="902"/>
      <c r="E41" s="903"/>
    </row>
    <row r="42" spans="1:5" ht="15.75" thickBot="1" x14ac:dyDescent="0.3">
      <c r="A42" s="904" t="s">
        <v>32</v>
      </c>
      <c r="B42" s="2031" t="s">
        <v>1326</v>
      </c>
      <c r="C42" s="2032" t="s">
        <v>180</v>
      </c>
      <c r="D42" s="2032" t="s">
        <v>1327</v>
      </c>
      <c r="E42" s="2033"/>
    </row>
    <row r="43" spans="1:5" ht="15.75" thickBot="1" x14ac:dyDescent="0.3">
      <c r="A43" s="905" t="s">
        <v>14</v>
      </c>
      <c r="B43" s="1849" t="s">
        <v>962</v>
      </c>
      <c r="C43" s="1850"/>
      <c r="D43" s="1850"/>
      <c r="E43" s="1851"/>
    </row>
    <row r="44" spans="1:5" ht="15.75" thickBot="1" x14ac:dyDescent="0.3">
      <c r="A44" s="361" t="s">
        <v>15</v>
      </c>
      <c r="B44" s="2026" t="s">
        <v>50</v>
      </c>
      <c r="C44" s="2027"/>
      <c r="D44" s="2027"/>
      <c r="E44" s="2028"/>
    </row>
    <row r="45" spans="1:5" x14ac:dyDescent="0.25">
      <c r="A45" s="1818"/>
      <c r="B45" s="440">
        <v>2020</v>
      </c>
      <c r="C45" s="440">
        <v>2021</v>
      </c>
      <c r="D45" s="440">
        <v>2022</v>
      </c>
      <c r="E45" s="441">
        <v>2023</v>
      </c>
    </row>
    <row r="46" spans="1:5" ht="15.75" thickBot="1" x14ac:dyDescent="0.3">
      <c r="A46" s="1819"/>
      <c r="B46" s="365" t="s">
        <v>7</v>
      </c>
      <c r="C46" s="365" t="s">
        <v>8</v>
      </c>
      <c r="D46" s="365" t="s">
        <v>8</v>
      </c>
      <c r="E46" s="366" t="s">
        <v>8</v>
      </c>
    </row>
    <row r="47" spans="1:5" ht="15.75" thickBot="1" x14ac:dyDescent="0.3">
      <c r="A47" s="361" t="s">
        <v>16</v>
      </c>
      <c r="B47" s="906">
        <v>0</v>
      </c>
      <c r="C47" s="906">
        <v>9</v>
      </c>
      <c r="D47" s="906">
        <v>0</v>
      </c>
      <c r="E47" s="907">
        <v>0</v>
      </c>
    </row>
    <row r="48" spans="1:5" ht="15.75" thickBot="1" x14ac:dyDescent="0.3">
      <c r="A48" s="361" t="s">
        <v>17</v>
      </c>
      <c r="B48" s="408">
        <v>0</v>
      </c>
      <c r="C48" s="408">
        <f>C61</f>
        <v>34596</v>
      </c>
      <c r="D48" s="408">
        <v>25000</v>
      </c>
      <c r="E48" s="409">
        <v>25000</v>
      </c>
    </row>
    <row r="49" spans="1:5" ht="23.25" thickBot="1" x14ac:dyDescent="0.3">
      <c r="A49" s="361" t="s">
        <v>18</v>
      </c>
      <c r="B49" s="408" t="e">
        <f>B48/B47</f>
        <v>#DIV/0!</v>
      </c>
      <c r="C49" s="408">
        <f>C48/C47</f>
        <v>3844</v>
      </c>
      <c r="D49" s="408" t="e">
        <f>D48/D47</f>
        <v>#DIV/0!</v>
      </c>
      <c r="E49" s="409" t="e">
        <f>E48/E47</f>
        <v>#DIV/0!</v>
      </c>
    </row>
    <row r="50" spans="1:5" ht="15.75" thickBot="1" x14ac:dyDescent="0.3">
      <c r="A50" s="361" t="s">
        <v>19</v>
      </c>
      <c r="B50" s="410" t="s">
        <v>20</v>
      </c>
      <c r="C50" s="411" t="e">
        <f>C47/B47</f>
        <v>#DIV/0!</v>
      </c>
      <c r="D50" s="411">
        <f t="shared" ref="C50:E52" si="2">D47/C47-1</f>
        <v>-1</v>
      </c>
      <c r="E50" s="412" t="e">
        <f t="shared" si="2"/>
        <v>#DIV/0!</v>
      </c>
    </row>
    <row r="51" spans="1:5" ht="23.25" thickBot="1" x14ac:dyDescent="0.3">
      <c r="A51" s="361" t="s">
        <v>21</v>
      </c>
      <c r="B51" s="410" t="s">
        <v>20</v>
      </c>
      <c r="C51" s="411" t="e">
        <f t="shared" si="2"/>
        <v>#DIV/0!</v>
      </c>
      <c r="D51" s="411">
        <f t="shared" si="2"/>
        <v>-0.27737310671753956</v>
      </c>
      <c r="E51" s="412">
        <f t="shared" si="2"/>
        <v>0</v>
      </c>
    </row>
    <row r="52" spans="1:5" ht="23.25" thickBot="1" x14ac:dyDescent="0.3">
      <c r="A52" s="361" t="s">
        <v>22</v>
      </c>
      <c r="B52" s="410" t="s">
        <v>20</v>
      </c>
      <c r="C52" s="411" t="e">
        <f t="shared" si="2"/>
        <v>#DIV/0!</v>
      </c>
      <c r="D52" s="411" t="e">
        <f t="shared" si="2"/>
        <v>#DIV/0!</v>
      </c>
      <c r="E52" s="412" t="e">
        <f t="shared" si="2"/>
        <v>#DIV/0!</v>
      </c>
    </row>
    <row r="53" spans="1:5" ht="15.75" thickBot="1" x14ac:dyDescent="0.3">
      <c r="A53" s="1815" t="s">
        <v>1328</v>
      </c>
      <c r="B53" s="1816"/>
      <c r="C53" s="1816"/>
      <c r="D53" s="1816"/>
      <c r="E53" s="1817"/>
    </row>
    <row r="54" spans="1:5" x14ac:dyDescent="0.25">
      <c r="A54" s="1818"/>
      <c r="B54" s="440">
        <v>2020</v>
      </c>
      <c r="C54" s="440">
        <v>2021</v>
      </c>
      <c r="D54" s="440">
        <v>2022</v>
      </c>
      <c r="E54" s="441">
        <v>2023</v>
      </c>
    </row>
    <row r="55" spans="1:5" ht="15.75" thickBot="1" x14ac:dyDescent="0.3">
      <c r="A55" s="1819"/>
      <c r="B55" s="365" t="s">
        <v>7</v>
      </c>
      <c r="C55" s="365" t="s">
        <v>8</v>
      </c>
      <c r="D55" s="365" t="s">
        <v>8</v>
      </c>
      <c r="E55" s="366" t="s">
        <v>8</v>
      </c>
    </row>
    <row r="56" spans="1:5" ht="24.75" thickBot="1" x14ac:dyDescent="0.3">
      <c r="A56" s="415" t="s">
        <v>41</v>
      </c>
      <c r="B56" s="908">
        <v>0</v>
      </c>
      <c r="C56" s="909">
        <v>0</v>
      </c>
      <c r="D56" s="909">
        <v>0</v>
      </c>
      <c r="E56" s="909">
        <v>0</v>
      </c>
    </row>
    <row r="57" spans="1:5" ht="15.75" thickBot="1" x14ac:dyDescent="0.3">
      <c r="A57" s="418" t="s">
        <v>175</v>
      </c>
      <c r="B57" s="397"/>
      <c r="C57" s="420"/>
      <c r="D57" s="420"/>
      <c r="E57" s="421"/>
    </row>
    <row r="58" spans="1:5" ht="15.75" thickBot="1" x14ac:dyDescent="0.3">
      <c r="A58" s="422" t="s">
        <v>185</v>
      </c>
      <c r="B58" s="397"/>
      <c r="C58" s="424"/>
      <c r="D58" s="424"/>
      <c r="E58" s="425"/>
    </row>
    <row r="59" spans="1:5" ht="15.75" thickBot="1" x14ac:dyDescent="0.3">
      <c r="A59" s="426" t="s">
        <v>186</v>
      </c>
      <c r="B59" s="427"/>
      <c r="C59" s="427"/>
      <c r="D59" s="427"/>
      <c r="E59" s="427"/>
    </row>
    <row r="60" spans="1:5" ht="15.75" thickBot="1" x14ac:dyDescent="0.3">
      <c r="A60" s="422" t="s">
        <v>187</v>
      </c>
      <c r="B60" s="423"/>
      <c r="C60" s="429"/>
      <c r="D60" s="429"/>
      <c r="E60" s="430"/>
    </row>
    <row r="61" spans="1:5" ht="15.75" thickBot="1" x14ac:dyDescent="0.3">
      <c r="A61" s="391" t="s">
        <v>42</v>
      </c>
      <c r="B61" s="431">
        <v>0</v>
      </c>
      <c r="C61" s="432">
        <f>C62</f>
        <v>34596</v>
      </c>
      <c r="D61" s="432">
        <f>D62</f>
        <v>0</v>
      </c>
      <c r="E61" s="433">
        <f>E62</f>
        <v>0</v>
      </c>
    </row>
    <row r="62" spans="1:5" ht="15.75" thickBot="1" x14ac:dyDescent="0.3">
      <c r="A62" s="388" t="s">
        <v>175</v>
      </c>
      <c r="B62" s="432">
        <v>0</v>
      </c>
      <c r="C62" s="432">
        <v>34596</v>
      </c>
      <c r="D62" s="432">
        <v>0</v>
      </c>
      <c r="E62" s="433">
        <v>0</v>
      </c>
    </row>
    <row r="63" spans="1:5" ht="15.75" thickBot="1" x14ac:dyDescent="0.3">
      <c r="A63" s="391" t="s">
        <v>185</v>
      </c>
      <c r="B63" s="431"/>
      <c r="C63" s="434"/>
      <c r="D63" s="434"/>
      <c r="E63" s="434"/>
    </row>
    <row r="64" spans="1:5" ht="15.75" thickBot="1" x14ac:dyDescent="0.3">
      <c r="A64" s="391" t="s">
        <v>186</v>
      </c>
      <c r="B64" s="431"/>
      <c r="C64" s="432"/>
      <c r="D64" s="432"/>
      <c r="E64" s="433"/>
    </row>
    <row r="65" spans="1:5" ht="15.75" thickBot="1" x14ac:dyDescent="0.3">
      <c r="A65" s="388" t="s">
        <v>187</v>
      </c>
      <c r="B65" s="431"/>
      <c r="C65" s="432"/>
      <c r="D65" s="432"/>
      <c r="E65" s="433"/>
    </row>
    <row r="66" spans="1:5" ht="15.75" thickBot="1" x14ac:dyDescent="0.3">
      <c r="A66" s="391" t="s">
        <v>51</v>
      </c>
      <c r="B66" s="431">
        <f>B61+B56</f>
        <v>0</v>
      </c>
      <c r="C66" s="432">
        <f>C61+C56</f>
        <v>34596</v>
      </c>
      <c r="D66" s="432">
        <f>D61+D56</f>
        <v>0</v>
      </c>
      <c r="E66" s="433">
        <f>E61+E56</f>
        <v>0</v>
      </c>
    </row>
    <row r="67" spans="1:5" ht="15.75" thickBot="1" x14ac:dyDescent="0.3">
      <c r="A67" s="391" t="s">
        <v>176</v>
      </c>
      <c r="B67" s="431"/>
      <c r="C67" s="432"/>
      <c r="D67" s="432"/>
      <c r="E67" s="433"/>
    </row>
    <row r="68" spans="1:5" ht="24.75" thickBot="1" x14ac:dyDescent="0.3">
      <c r="A68" s="388" t="s">
        <v>27</v>
      </c>
      <c r="B68" s="431"/>
      <c r="C68" s="432"/>
      <c r="D68" s="432"/>
      <c r="E68" s="433"/>
    </row>
    <row r="69" spans="1:5" ht="15.75" thickBot="1" x14ac:dyDescent="0.3">
      <c r="A69" s="391" t="s">
        <v>175</v>
      </c>
      <c r="B69" s="431"/>
      <c r="C69" s="432"/>
      <c r="D69" s="432"/>
      <c r="E69" s="433"/>
    </row>
    <row r="70" spans="1:5" ht="15.75" thickBot="1" x14ac:dyDescent="0.3">
      <c r="A70" s="391" t="s">
        <v>176</v>
      </c>
      <c r="B70" s="431"/>
      <c r="C70" s="432"/>
      <c r="D70" s="432"/>
      <c r="E70" s="433"/>
    </row>
    <row r="71" spans="1:5" ht="24.75" thickBot="1" x14ac:dyDescent="0.3">
      <c r="A71" s="388" t="s">
        <v>28</v>
      </c>
      <c r="B71" s="431"/>
      <c r="C71" s="432"/>
      <c r="D71" s="432"/>
      <c r="E71" s="433"/>
    </row>
    <row r="72" spans="1:5" ht="15.75" thickBot="1" x14ac:dyDescent="0.3">
      <c r="A72" s="391" t="s">
        <v>175</v>
      </c>
      <c r="B72" s="431"/>
      <c r="C72" s="432"/>
      <c r="D72" s="432"/>
      <c r="E72" s="433"/>
    </row>
    <row r="73" spans="1:5" ht="15.75" thickBot="1" x14ac:dyDescent="0.3">
      <c r="A73" s="391" t="s">
        <v>176</v>
      </c>
      <c r="B73" s="431"/>
      <c r="C73" s="432"/>
      <c r="D73" s="432"/>
      <c r="E73" s="433"/>
    </row>
    <row r="74" spans="1:5" ht="24.75" thickBot="1" x14ac:dyDescent="0.3">
      <c r="A74" s="388" t="s">
        <v>29</v>
      </c>
      <c r="B74" s="431"/>
      <c r="C74" s="432"/>
      <c r="D74" s="432"/>
      <c r="E74" s="433"/>
    </row>
    <row r="75" spans="1:5" ht="15.75" thickBot="1" x14ac:dyDescent="0.3">
      <c r="A75" s="391" t="s">
        <v>175</v>
      </c>
      <c r="B75" s="431"/>
      <c r="C75" s="432"/>
      <c r="D75" s="432"/>
      <c r="E75" s="433"/>
    </row>
    <row r="76" spans="1:5" ht="15.75" thickBot="1" x14ac:dyDescent="0.3">
      <c r="A76" s="391" t="s">
        <v>176</v>
      </c>
      <c r="B76" s="431"/>
      <c r="C76" s="432"/>
      <c r="D76" s="432"/>
      <c r="E76" s="433"/>
    </row>
    <row r="77" spans="1:5" ht="24.75" thickBot="1" x14ac:dyDescent="0.3">
      <c r="A77" s="436" t="s">
        <v>33</v>
      </c>
      <c r="B77" s="431">
        <f>B74+B71+B68+B65+B62+B59+B56</f>
        <v>0</v>
      </c>
      <c r="C77" s="431">
        <f>C74+C71+C68+C65+C62+C59+C56</f>
        <v>34596</v>
      </c>
      <c r="D77" s="431">
        <f>D74+D71+D68+D65+D62+D59+D56</f>
        <v>0</v>
      </c>
      <c r="E77" s="437">
        <f>E74+E71+E68+E65+E62+E59+E56</f>
        <v>0</v>
      </c>
    </row>
    <row r="78" spans="1:5" ht="15.75" thickBot="1" x14ac:dyDescent="0.3">
      <c r="A78" s="438" t="s">
        <v>31</v>
      </c>
      <c r="B78" s="403">
        <f>IF(B77-B48=0,0,"Error")</f>
        <v>0</v>
      </c>
      <c r="C78" s="403">
        <f>IF(C77-C48=0,0,"Error")</f>
        <v>0</v>
      </c>
      <c r="D78" s="403" t="str">
        <f>IF(D77-D48=0,0,"Error")</f>
        <v>Error</v>
      </c>
      <c r="E78" s="404" t="str">
        <f>IF(E77-E48=0,0,"Error")</f>
        <v>Error</v>
      </c>
    </row>
    <row r="79" spans="1:5" ht="23.25" thickBot="1" x14ac:dyDescent="0.3">
      <c r="A79" s="439" t="s">
        <v>201</v>
      </c>
      <c r="B79" s="1844" t="s">
        <v>1054</v>
      </c>
      <c r="C79" s="1845"/>
      <c r="D79" s="1845"/>
      <c r="E79" s="1846"/>
    </row>
    <row r="80" spans="1:5" ht="23.25" thickBot="1" x14ac:dyDescent="0.3">
      <c r="A80" s="361" t="s">
        <v>14</v>
      </c>
      <c r="B80" s="910" t="s">
        <v>1054</v>
      </c>
      <c r="C80" s="911" t="s">
        <v>180</v>
      </c>
      <c r="D80" s="2023" t="s">
        <v>1055</v>
      </c>
      <c r="E80" s="2024"/>
    </row>
    <row r="81" spans="1:5" ht="15.75" thickBot="1" x14ac:dyDescent="0.3">
      <c r="A81" s="361" t="s">
        <v>15</v>
      </c>
      <c r="B81" s="1894" t="s">
        <v>1329</v>
      </c>
      <c r="C81" s="1895"/>
      <c r="D81" s="1895"/>
      <c r="E81" s="1896"/>
    </row>
    <row r="82" spans="1:5" ht="15.75" thickBot="1" x14ac:dyDescent="0.3">
      <c r="A82" s="1818"/>
      <c r="B82" s="2026" t="s">
        <v>1330</v>
      </c>
      <c r="C82" s="2027"/>
      <c r="D82" s="2027"/>
      <c r="E82" s="2028"/>
    </row>
    <row r="83" spans="1:5" ht="15.75" thickBot="1" x14ac:dyDescent="0.3">
      <c r="A83" s="1819"/>
      <c r="B83" s="365" t="s">
        <v>7</v>
      </c>
      <c r="C83" s="365" t="s">
        <v>8</v>
      </c>
      <c r="D83" s="365" t="s">
        <v>8</v>
      </c>
      <c r="E83" s="366" t="s">
        <v>8</v>
      </c>
    </row>
    <row r="84" spans="1:5" ht="15.75" thickBot="1" x14ac:dyDescent="0.3">
      <c r="A84" s="361" t="s">
        <v>16</v>
      </c>
      <c r="B84" s="442"/>
      <c r="C84" s="442">
        <v>13</v>
      </c>
      <c r="D84" s="442"/>
      <c r="E84" s="443"/>
    </row>
    <row r="85" spans="1:5" ht="15.75" thickBot="1" x14ac:dyDescent="0.3">
      <c r="A85" s="361" t="s">
        <v>17</v>
      </c>
      <c r="B85" s="444">
        <f>B114</f>
        <v>0</v>
      </c>
      <c r="C85" s="444">
        <f>C143</f>
        <v>4604</v>
      </c>
      <c r="D85" s="444">
        <f>D114</f>
        <v>0</v>
      </c>
      <c r="E85" s="445">
        <f>E114</f>
        <v>0</v>
      </c>
    </row>
    <row r="86" spans="1:5" ht="23.25" thickBot="1" x14ac:dyDescent="0.3">
      <c r="A86" s="361" t="s">
        <v>18</v>
      </c>
      <c r="B86" s="444" t="e">
        <f>B85/B84</f>
        <v>#DIV/0!</v>
      </c>
      <c r="C86" s="444">
        <f>C85/C84</f>
        <v>354.15384615384613</v>
      </c>
      <c r="D86" s="444" t="e">
        <f>D85/D84</f>
        <v>#DIV/0!</v>
      </c>
      <c r="E86" s="445" t="e">
        <f>E85/E84</f>
        <v>#DIV/0!</v>
      </c>
    </row>
    <row r="87" spans="1:5" ht="15.75" thickBot="1" x14ac:dyDescent="0.3">
      <c r="A87" s="361" t="s">
        <v>19</v>
      </c>
      <c r="B87" s="446"/>
      <c r="C87" s="447" t="e">
        <f t="shared" ref="C87:E89" si="3">C84/B84-1</f>
        <v>#DIV/0!</v>
      </c>
      <c r="D87" s="447">
        <f t="shared" si="3"/>
        <v>-1</v>
      </c>
      <c r="E87" s="448" t="e">
        <f t="shared" si="3"/>
        <v>#DIV/0!</v>
      </c>
    </row>
    <row r="88" spans="1:5" ht="23.25" thickBot="1" x14ac:dyDescent="0.3">
      <c r="A88" s="361" t="s">
        <v>21</v>
      </c>
      <c r="B88" s="446"/>
      <c r="C88" s="447" t="e">
        <f t="shared" si="3"/>
        <v>#DIV/0!</v>
      </c>
      <c r="D88" s="447">
        <f t="shared" si="3"/>
        <v>-1</v>
      </c>
      <c r="E88" s="448" t="e">
        <f t="shared" si="3"/>
        <v>#DIV/0!</v>
      </c>
    </row>
    <row r="89" spans="1:5" ht="23.25" thickBot="1" x14ac:dyDescent="0.3">
      <c r="A89" s="361" t="s">
        <v>22</v>
      </c>
      <c r="B89" s="446"/>
      <c r="C89" s="447" t="e">
        <f t="shared" si="3"/>
        <v>#DIV/0!</v>
      </c>
      <c r="D89" s="447" t="e">
        <f t="shared" si="3"/>
        <v>#DIV/0!</v>
      </c>
      <c r="E89" s="448" t="e">
        <f t="shared" si="3"/>
        <v>#DIV/0!</v>
      </c>
    </row>
    <row r="90" spans="1:5" ht="15.75" thickBot="1" x14ac:dyDescent="0.3">
      <c r="A90" s="1815" t="s">
        <v>142</v>
      </c>
      <c r="B90" s="1816"/>
      <c r="C90" s="1816"/>
      <c r="D90" s="1816"/>
      <c r="E90" s="1817"/>
    </row>
    <row r="91" spans="1:5" x14ac:dyDescent="0.25">
      <c r="A91" s="1818"/>
      <c r="B91" s="440">
        <v>2018</v>
      </c>
      <c r="C91" s="440">
        <v>2019</v>
      </c>
      <c r="D91" s="440">
        <v>2020</v>
      </c>
      <c r="E91" s="441">
        <v>2021</v>
      </c>
    </row>
    <row r="92" spans="1:5" ht="15.75" thickBot="1" x14ac:dyDescent="0.3">
      <c r="A92" s="1819"/>
      <c r="B92" s="365" t="s">
        <v>7</v>
      </c>
      <c r="C92" s="365" t="s">
        <v>8</v>
      </c>
      <c r="D92" s="365" t="s">
        <v>8</v>
      </c>
      <c r="E92" s="366" t="s">
        <v>8</v>
      </c>
    </row>
    <row r="93" spans="1:5" ht="15.75" thickBot="1" x14ac:dyDescent="0.3">
      <c r="A93" s="388" t="s">
        <v>23</v>
      </c>
      <c r="B93" s="449"/>
      <c r="C93" s="449"/>
      <c r="D93" s="449"/>
      <c r="E93" s="450"/>
    </row>
    <row r="94" spans="1:5" ht="15.75" thickBot="1" x14ac:dyDescent="0.3">
      <c r="A94" s="391" t="s">
        <v>175</v>
      </c>
      <c r="B94" s="451"/>
      <c r="C94" s="452"/>
      <c r="D94" s="452"/>
      <c r="E94" s="453"/>
    </row>
    <row r="95" spans="1:5" ht="15.75" thickBot="1" x14ac:dyDescent="0.3">
      <c r="A95" s="391" t="s">
        <v>176</v>
      </c>
      <c r="B95" s="451"/>
      <c r="C95" s="452"/>
      <c r="D95" s="452"/>
      <c r="E95" s="453"/>
    </row>
    <row r="96" spans="1:5" ht="24.75" thickBot="1" x14ac:dyDescent="0.3">
      <c r="A96" s="388" t="s">
        <v>24</v>
      </c>
      <c r="B96" s="449"/>
      <c r="C96" s="449"/>
      <c r="D96" s="449"/>
      <c r="E96" s="450"/>
    </row>
    <row r="97" spans="1:5" ht="15.75" thickBot="1" x14ac:dyDescent="0.3">
      <c r="A97" s="391" t="s">
        <v>175</v>
      </c>
      <c r="B97" s="451"/>
      <c r="C97" s="449"/>
      <c r="D97" s="449"/>
      <c r="E97" s="450"/>
    </row>
    <row r="98" spans="1:5" ht="15.75" thickBot="1" x14ac:dyDescent="0.3">
      <c r="A98" s="391" t="s">
        <v>176</v>
      </c>
      <c r="B98" s="451"/>
      <c r="C98" s="449"/>
      <c r="D98" s="449"/>
      <c r="E98" s="450"/>
    </row>
    <row r="99" spans="1:5" ht="24.75" thickBot="1" x14ac:dyDescent="0.3">
      <c r="A99" s="388" t="s">
        <v>25</v>
      </c>
      <c r="B99" s="454">
        <v>0</v>
      </c>
      <c r="C99" s="455">
        <v>0</v>
      </c>
      <c r="D99" s="455">
        <v>0</v>
      </c>
      <c r="E99" s="456">
        <v>0</v>
      </c>
    </row>
    <row r="100" spans="1:5" ht="15.75" thickBot="1" x14ac:dyDescent="0.3">
      <c r="A100" s="391" t="s">
        <v>175</v>
      </c>
      <c r="B100" s="451"/>
      <c r="C100" s="449"/>
      <c r="D100" s="449"/>
      <c r="E100" s="450"/>
    </row>
    <row r="101" spans="1:5" ht="15.75" thickBot="1" x14ac:dyDescent="0.3">
      <c r="A101" s="391" t="s">
        <v>176</v>
      </c>
      <c r="B101" s="451"/>
      <c r="C101" s="449"/>
      <c r="D101" s="449"/>
      <c r="E101" s="450"/>
    </row>
    <row r="102" spans="1:5" ht="15.75" thickBot="1" x14ac:dyDescent="0.3">
      <c r="A102" s="388" t="s">
        <v>26</v>
      </c>
      <c r="B102" s="451"/>
      <c r="C102" s="449"/>
      <c r="D102" s="449"/>
      <c r="E102" s="450"/>
    </row>
    <row r="103" spans="1:5" ht="15.75" thickBot="1" x14ac:dyDescent="0.3">
      <c r="A103" s="391" t="s">
        <v>175</v>
      </c>
      <c r="B103" s="451"/>
      <c r="C103" s="449"/>
      <c r="D103" s="449"/>
      <c r="E103" s="450"/>
    </row>
    <row r="104" spans="1:5" ht="15.75" thickBot="1" x14ac:dyDescent="0.3">
      <c r="A104" s="391" t="s">
        <v>176</v>
      </c>
      <c r="B104" s="451"/>
      <c r="C104" s="449"/>
      <c r="D104" s="449"/>
      <c r="E104" s="450"/>
    </row>
    <row r="105" spans="1:5" ht="24.75" thickBot="1" x14ac:dyDescent="0.3">
      <c r="A105" s="388" t="s">
        <v>27</v>
      </c>
      <c r="B105" s="451"/>
      <c r="C105" s="449"/>
      <c r="D105" s="449"/>
      <c r="E105" s="450"/>
    </row>
    <row r="106" spans="1:5" ht="15.75" thickBot="1" x14ac:dyDescent="0.3">
      <c r="A106" s="391" t="s">
        <v>175</v>
      </c>
      <c r="B106" s="451"/>
      <c r="C106" s="449"/>
      <c r="D106" s="449"/>
      <c r="E106" s="450"/>
    </row>
    <row r="107" spans="1:5" ht="15.75" thickBot="1" x14ac:dyDescent="0.3">
      <c r="A107" s="391" t="s">
        <v>176</v>
      </c>
      <c r="B107" s="451"/>
      <c r="C107" s="449"/>
      <c r="D107" s="449"/>
      <c r="E107" s="450"/>
    </row>
    <row r="108" spans="1:5" ht="24.75" thickBot="1" x14ac:dyDescent="0.3">
      <c r="A108" s="388" t="s">
        <v>28</v>
      </c>
      <c r="B108" s="451">
        <v>0</v>
      </c>
      <c r="C108" s="449">
        <v>0</v>
      </c>
      <c r="D108" s="449">
        <v>0</v>
      </c>
      <c r="E108" s="450">
        <v>0</v>
      </c>
    </row>
    <row r="109" spans="1:5" ht="15.75" thickBot="1" x14ac:dyDescent="0.3">
      <c r="A109" s="391" t="s">
        <v>175</v>
      </c>
      <c r="B109" s="451"/>
      <c r="C109" s="449"/>
      <c r="D109" s="449"/>
      <c r="E109" s="450"/>
    </row>
    <row r="110" spans="1:5" ht="15.75" thickBot="1" x14ac:dyDescent="0.3">
      <c r="A110" s="391" t="s">
        <v>176</v>
      </c>
      <c r="B110" s="451"/>
      <c r="C110" s="449"/>
      <c r="D110" s="449"/>
      <c r="E110" s="450"/>
    </row>
    <row r="111" spans="1:5" ht="24.75" thickBot="1" x14ac:dyDescent="0.3">
      <c r="A111" s="388" t="s">
        <v>29</v>
      </c>
      <c r="B111" s="451"/>
      <c r="C111" s="449"/>
      <c r="D111" s="449"/>
      <c r="E111" s="450"/>
    </row>
    <row r="112" spans="1:5" ht="15.75" thickBot="1" x14ac:dyDescent="0.3">
      <c r="A112" s="391" t="s">
        <v>175</v>
      </c>
      <c r="B112" s="451"/>
      <c r="C112" s="449"/>
      <c r="D112" s="449"/>
      <c r="E112" s="450"/>
    </row>
    <row r="113" spans="1:5" ht="15.75" thickBot="1" x14ac:dyDescent="0.3">
      <c r="A113" s="391" t="s">
        <v>176</v>
      </c>
      <c r="B113" s="451"/>
      <c r="C113" s="449"/>
      <c r="D113" s="449"/>
      <c r="E113" s="450"/>
    </row>
    <row r="114" spans="1:5" ht="24.75" thickBot="1" x14ac:dyDescent="0.3">
      <c r="A114" s="457" t="s">
        <v>51</v>
      </c>
      <c r="B114" s="451">
        <f>B111+B108+B105+B102+B99+B96+B93</f>
        <v>0</v>
      </c>
      <c r="C114" s="451">
        <f>C111+C108+C105+C102+C99+C96+C93</f>
        <v>0</v>
      </c>
      <c r="D114" s="451">
        <f>D111+D108+D105+D102+D99+D96+D93</f>
        <v>0</v>
      </c>
      <c r="E114" s="458">
        <f>E111+E108+E105+E102+E99+E96+E93</f>
        <v>0</v>
      </c>
    </row>
    <row r="115" spans="1:5" ht="15.75" thickBot="1" x14ac:dyDescent="0.3">
      <c r="A115" s="438" t="s">
        <v>31</v>
      </c>
      <c r="B115" s="459">
        <f>IF(B114-B85=0,0,"Error")</f>
        <v>0</v>
      </c>
      <c r="C115" s="459" t="str">
        <f>IF(C114-C85=0,0,"Error")</f>
        <v>Error</v>
      </c>
      <c r="D115" s="459">
        <f>IF(D114-D85=0,0,"Error")</f>
        <v>0</v>
      </c>
      <c r="E115" s="460">
        <f>IF(E114-E85=0,0,"Error")</f>
        <v>0</v>
      </c>
    </row>
    <row r="116" spans="1:5" ht="15.75" thickBot="1" x14ac:dyDescent="0.3">
      <c r="A116" s="1837" t="s">
        <v>38</v>
      </c>
      <c r="B116" s="1838"/>
      <c r="C116" s="1838"/>
      <c r="D116" s="1838"/>
      <c r="E116" s="1839"/>
    </row>
    <row r="117" spans="1:5" ht="15.75" thickBot="1" x14ac:dyDescent="0.3">
      <c r="A117" s="1837" t="s">
        <v>39</v>
      </c>
      <c r="B117" s="1838"/>
      <c r="C117" s="1838"/>
      <c r="D117" s="1838"/>
      <c r="E117" s="1839"/>
    </row>
    <row r="118" spans="1:5" ht="23.25" thickBot="1" x14ac:dyDescent="0.3">
      <c r="A118" s="461" t="s">
        <v>44</v>
      </c>
      <c r="B118" s="1844" t="s">
        <v>1001</v>
      </c>
      <c r="C118" s="1845"/>
      <c r="D118" s="1845"/>
      <c r="E118" s="1846"/>
    </row>
    <row r="119" spans="1:5" ht="23.25" thickBot="1" x14ac:dyDescent="0.3">
      <c r="A119" s="360" t="s">
        <v>34</v>
      </c>
      <c r="B119" s="923" t="s">
        <v>1054</v>
      </c>
      <c r="C119" s="924" t="s">
        <v>180</v>
      </c>
      <c r="D119" s="2029" t="s">
        <v>1055</v>
      </c>
      <c r="E119" s="2030"/>
    </row>
    <row r="120" spans="1:5" ht="15.75" thickBot="1" x14ac:dyDescent="0.3">
      <c r="A120" s="361" t="s">
        <v>14</v>
      </c>
      <c r="B120" s="1841" t="s">
        <v>1331</v>
      </c>
      <c r="C120" s="1842"/>
      <c r="D120" s="1842"/>
      <c r="E120" s="1843"/>
    </row>
    <row r="121" spans="1:5" ht="15.75" thickBot="1" x14ac:dyDescent="0.3">
      <c r="A121" s="361" t="s">
        <v>15</v>
      </c>
      <c r="B121" s="1859" t="s">
        <v>1330</v>
      </c>
      <c r="C121" s="1860"/>
      <c r="D121" s="1860"/>
      <c r="E121" s="1861"/>
    </row>
    <row r="122" spans="1:5" x14ac:dyDescent="0.25">
      <c r="A122" s="1818"/>
      <c r="B122" s="440">
        <v>2020</v>
      </c>
      <c r="C122" s="440">
        <v>2021</v>
      </c>
      <c r="D122" s="440">
        <v>2022</v>
      </c>
      <c r="E122" s="441">
        <v>2023</v>
      </c>
    </row>
    <row r="123" spans="1:5" ht="15.75" thickBot="1" x14ac:dyDescent="0.3">
      <c r="A123" s="1819"/>
      <c r="B123" s="365" t="s">
        <v>7</v>
      </c>
      <c r="C123" s="365" t="s">
        <v>8</v>
      </c>
      <c r="D123" s="365" t="s">
        <v>8</v>
      </c>
      <c r="E123" s="366" t="s">
        <v>8</v>
      </c>
    </row>
    <row r="124" spans="1:5" ht="15.75" thickBot="1" x14ac:dyDescent="0.3">
      <c r="A124" s="361" t="s">
        <v>16</v>
      </c>
      <c r="B124" s="410">
        <v>0</v>
      </c>
      <c r="C124" s="410">
        <v>24</v>
      </c>
      <c r="D124" s="410">
        <v>0</v>
      </c>
      <c r="E124" s="464">
        <v>0</v>
      </c>
    </row>
    <row r="125" spans="1:5" ht="15.75" thickBot="1" x14ac:dyDescent="0.3">
      <c r="A125" s="361" t="s">
        <v>17</v>
      </c>
      <c r="B125" s="408">
        <f>B143</f>
        <v>0</v>
      </c>
      <c r="C125" s="408">
        <f>C143</f>
        <v>4604</v>
      </c>
      <c r="D125" s="408">
        <f>D143</f>
        <v>0</v>
      </c>
      <c r="E125" s="409">
        <f>E143</f>
        <v>0</v>
      </c>
    </row>
    <row r="126" spans="1:5" ht="23.25" thickBot="1" x14ac:dyDescent="0.3">
      <c r="A126" s="361" t="s">
        <v>18</v>
      </c>
      <c r="B126" s="408" t="e">
        <f>B125/B124</f>
        <v>#DIV/0!</v>
      </c>
      <c r="C126" s="408">
        <f>C125/C124</f>
        <v>191.83333333333334</v>
      </c>
      <c r="D126" s="408" t="e">
        <f>D125/D124</f>
        <v>#DIV/0!</v>
      </c>
      <c r="E126" s="409" t="e">
        <f>E125/E124</f>
        <v>#DIV/0!</v>
      </c>
    </row>
    <row r="127" spans="1:5" ht="15.75" thickBot="1" x14ac:dyDescent="0.3">
      <c r="A127" s="361" t="s">
        <v>19</v>
      </c>
      <c r="B127" s="410" t="s">
        <v>20</v>
      </c>
      <c r="C127" s="411" t="e">
        <f t="shared" ref="C127:E129" si="4">C124/B124-1</f>
        <v>#DIV/0!</v>
      </c>
      <c r="D127" s="411">
        <f t="shared" si="4"/>
        <v>-1</v>
      </c>
      <c r="E127" s="412" t="e">
        <f t="shared" si="4"/>
        <v>#DIV/0!</v>
      </c>
    </row>
    <row r="128" spans="1:5" ht="23.25" thickBot="1" x14ac:dyDescent="0.3">
      <c r="A128" s="361" t="s">
        <v>21</v>
      </c>
      <c r="B128" s="410" t="s">
        <v>20</v>
      </c>
      <c r="C128" s="411" t="e">
        <f t="shared" si="4"/>
        <v>#DIV/0!</v>
      </c>
      <c r="D128" s="411">
        <f t="shared" si="4"/>
        <v>-1</v>
      </c>
      <c r="E128" s="412" t="e">
        <f t="shared" si="4"/>
        <v>#DIV/0!</v>
      </c>
    </row>
    <row r="129" spans="1:5" ht="23.25" thickBot="1" x14ac:dyDescent="0.3">
      <c r="A129" s="361" t="s">
        <v>22</v>
      </c>
      <c r="B129" s="410" t="s">
        <v>20</v>
      </c>
      <c r="C129" s="411" t="e">
        <f t="shared" si="4"/>
        <v>#DIV/0!</v>
      </c>
      <c r="D129" s="411" t="e">
        <f t="shared" si="4"/>
        <v>#DIV/0!</v>
      </c>
      <c r="E129" s="412" t="e">
        <f t="shared" si="4"/>
        <v>#DIV/0!</v>
      </c>
    </row>
    <row r="130" spans="1:5" ht="15.75" thickBot="1" x14ac:dyDescent="0.3">
      <c r="A130" s="1815" t="s">
        <v>123</v>
      </c>
      <c r="B130" s="1816"/>
      <c r="C130" s="1816"/>
      <c r="D130" s="1816"/>
      <c r="E130" s="1817"/>
    </row>
    <row r="131" spans="1:5" x14ac:dyDescent="0.25">
      <c r="A131" s="1818"/>
      <c r="B131" s="440">
        <v>2020</v>
      </c>
      <c r="C131" s="440">
        <v>2021</v>
      </c>
      <c r="D131" s="440">
        <v>2022</v>
      </c>
      <c r="E131" s="441">
        <v>2023</v>
      </c>
    </row>
    <row r="132" spans="1:5" ht="15.75" thickBot="1" x14ac:dyDescent="0.3">
      <c r="A132" s="1819"/>
      <c r="B132" s="365" t="s">
        <v>7</v>
      </c>
      <c r="C132" s="365" t="s">
        <v>8</v>
      </c>
      <c r="D132" s="365" t="s">
        <v>8</v>
      </c>
      <c r="E132" s="366" t="s">
        <v>8</v>
      </c>
    </row>
    <row r="133" spans="1:5" ht="24.75" thickBot="1" x14ac:dyDescent="0.3">
      <c r="A133" s="426" t="s">
        <v>41</v>
      </c>
      <c r="B133" s="427">
        <f>B134+B135+B136+B137</f>
        <v>0</v>
      </c>
      <c r="C133" s="427">
        <f>C134+C135+C136+C137</f>
        <v>0</v>
      </c>
      <c r="D133" s="427">
        <f>D134+D135+D136+D137</f>
        <v>0</v>
      </c>
      <c r="E133" s="428">
        <f>E134+E135+E136+E137</f>
        <v>0</v>
      </c>
    </row>
    <row r="134" spans="1:5" ht="15.75" thickBot="1" x14ac:dyDescent="0.3">
      <c r="A134" s="422" t="s">
        <v>175</v>
      </c>
      <c r="B134" s="465"/>
      <c r="C134" s="465"/>
      <c r="D134" s="465"/>
      <c r="E134" s="466"/>
    </row>
    <row r="135" spans="1:5" ht="15.75" thickBot="1" x14ac:dyDescent="0.3">
      <c r="A135" s="391" t="s">
        <v>185</v>
      </c>
      <c r="B135" s="449"/>
      <c r="C135" s="449"/>
      <c r="D135" s="449"/>
      <c r="E135" s="450"/>
    </row>
    <row r="136" spans="1:5" ht="15.75" thickBot="1" x14ac:dyDescent="0.3">
      <c r="A136" s="476" t="s">
        <v>186</v>
      </c>
      <c r="B136" s="912"/>
      <c r="C136" s="912"/>
      <c r="D136" s="912"/>
      <c r="E136" s="913"/>
    </row>
    <row r="137" spans="1:5" ht="15.75" thickBot="1" x14ac:dyDescent="0.3">
      <c r="A137" s="914" t="s">
        <v>187</v>
      </c>
      <c r="B137" s="915"/>
      <c r="C137" s="915"/>
      <c r="D137" s="915"/>
      <c r="E137" s="916"/>
    </row>
    <row r="138" spans="1:5" ht="15.75" thickBot="1" x14ac:dyDescent="0.3">
      <c r="A138" s="473" t="s">
        <v>42</v>
      </c>
      <c r="B138" s="474">
        <f>B139+B140+B141+B142</f>
        <v>0</v>
      </c>
      <c r="C138" s="474">
        <f>C139</f>
        <v>4604</v>
      </c>
      <c r="D138" s="474">
        <f>D139+D140+D141+D142</f>
        <v>0</v>
      </c>
      <c r="E138" s="475">
        <f>E139+E140+E141+E142</f>
        <v>0</v>
      </c>
    </row>
    <row r="139" spans="1:5" ht="15.75" thickBot="1" x14ac:dyDescent="0.3">
      <c r="A139" s="391" t="s">
        <v>175</v>
      </c>
      <c r="B139" s="434"/>
      <c r="C139" s="431">
        <v>4604</v>
      </c>
      <c r="D139" s="434">
        <v>0</v>
      </c>
      <c r="E139" s="435">
        <v>0</v>
      </c>
    </row>
    <row r="140" spans="1:5" ht="15.75" thickBot="1" x14ac:dyDescent="0.3">
      <c r="A140" s="391" t="s">
        <v>185</v>
      </c>
      <c r="B140" s="451"/>
      <c r="C140" s="451"/>
      <c r="D140" s="451"/>
      <c r="E140" s="458"/>
    </row>
    <row r="141" spans="1:5" ht="15.75" thickBot="1" x14ac:dyDescent="0.3">
      <c r="A141" s="476" t="s">
        <v>186</v>
      </c>
      <c r="B141" s="477"/>
      <c r="C141" s="477"/>
      <c r="D141" s="477"/>
      <c r="E141" s="478"/>
    </row>
    <row r="142" spans="1:5" ht="15.75" thickBot="1" x14ac:dyDescent="0.3">
      <c r="A142" s="422" t="s">
        <v>187</v>
      </c>
      <c r="B142" s="479"/>
      <c r="C142" s="479"/>
      <c r="D142" s="479"/>
      <c r="E142" s="480"/>
    </row>
    <row r="143" spans="1:5" ht="24.75" thickBot="1" x14ac:dyDescent="0.3">
      <c r="A143" s="481" t="s">
        <v>35</v>
      </c>
      <c r="B143" s="431">
        <f>B133+B138</f>
        <v>0</v>
      </c>
      <c r="C143" s="431">
        <f>C133+C138</f>
        <v>4604</v>
      </c>
      <c r="D143" s="431">
        <f>D133+D138</f>
        <v>0</v>
      </c>
      <c r="E143" s="437">
        <f>E133+E138</f>
        <v>0</v>
      </c>
    </row>
    <row r="144" spans="1:5" ht="23.25" thickBot="1" x14ac:dyDescent="0.3">
      <c r="A144" s="461" t="s">
        <v>44</v>
      </c>
      <c r="B144" s="1844" t="s">
        <v>1001</v>
      </c>
      <c r="C144" s="1845"/>
      <c r="D144" s="1845"/>
      <c r="E144" s="1846"/>
    </row>
    <row r="145" spans="1:5" ht="23.25" thickBot="1" x14ac:dyDescent="0.3">
      <c r="A145" s="360" t="s">
        <v>36</v>
      </c>
      <c r="B145" s="910" t="s">
        <v>1332</v>
      </c>
      <c r="C145" s="911" t="s">
        <v>180</v>
      </c>
      <c r="D145" s="2023" t="s">
        <v>1059</v>
      </c>
      <c r="E145" s="2024"/>
    </row>
    <row r="146" spans="1:5" ht="16.5" thickBot="1" x14ac:dyDescent="0.3">
      <c r="A146" s="361" t="s">
        <v>14</v>
      </c>
      <c r="B146" s="1965" t="s">
        <v>1333</v>
      </c>
      <c r="C146" s="1972"/>
      <c r="D146" s="1972"/>
      <c r="E146" s="2025"/>
    </row>
    <row r="147" spans="1:5" ht="16.5" thickBot="1" x14ac:dyDescent="0.3">
      <c r="A147" s="361" t="s">
        <v>15</v>
      </c>
      <c r="B147" s="1852" t="s">
        <v>1334</v>
      </c>
      <c r="C147" s="1853"/>
      <c r="D147" s="1853"/>
      <c r="E147" s="1854"/>
    </row>
    <row r="148" spans="1:5" x14ac:dyDescent="0.25">
      <c r="A148" s="1818"/>
      <c r="B148" s="440">
        <v>2020</v>
      </c>
      <c r="C148" s="440">
        <v>2021</v>
      </c>
      <c r="D148" s="440">
        <v>2022</v>
      </c>
      <c r="E148" s="441">
        <v>2023</v>
      </c>
    </row>
    <row r="149" spans="1:5" ht="15.75" thickBot="1" x14ac:dyDescent="0.3">
      <c r="A149" s="1819"/>
      <c r="B149" s="365" t="s">
        <v>7</v>
      </c>
      <c r="C149" s="365" t="s">
        <v>8</v>
      </c>
      <c r="D149" s="365" t="s">
        <v>8</v>
      </c>
      <c r="E149" s="366" t="s">
        <v>8</v>
      </c>
    </row>
    <row r="150" spans="1:5" ht="15.75" thickBot="1" x14ac:dyDescent="0.3">
      <c r="A150" s="361" t="s">
        <v>16</v>
      </c>
      <c r="B150" s="410">
        <v>0</v>
      </c>
      <c r="C150" s="410">
        <v>64</v>
      </c>
      <c r="D150" s="410">
        <v>0</v>
      </c>
      <c r="E150" s="464">
        <v>0</v>
      </c>
    </row>
    <row r="151" spans="1:5" ht="15.75" thickBot="1" x14ac:dyDescent="0.3">
      <c r="A151" s="361" t="s">
        <v>17</v>
      </c>
      <c r="B151" s="408">
        <f>B169</f>
        <v>0</v>
      </c>
      <c r="C151" s="408">
        <f>C169</f>
        <v>3200</v>
      </c>
      <c r="D151" s="408">
        <f>D169</f>
        <v>0</v>
      </c>
      <c r="E151" s="409">
        <f>E169</f>
        <v>0</v>
      </c>
    </row>
    <row r="152" spans="1:5" ht="23.25" thickBot="1" x14ac:dyDescent="0.3">
      <c r="A152" s="361" t="s">
        <v>18</v>
      </c>
      <c r="B152" s="408" t="e">
        <f>B151/B150</f>
        <v>#DIV/0!</v>
      </c>
      <c r="C152" s="408">
        <f>C151/C150</f>
        <v>50</v>
      </c>
      <c r="D152" s="408" t="e">
        <f>D151/D150</f>
        <v>#DIV/0!</v>
      </c>
      <c r="E152" s="409" t="e">
        <f>E151/E150</f>
        <v>#DIV/0!</v>
      </c>
    </row>
    <row r="153" spans="1:5" ht="15.75" thickBot="1" x14ac:dyDescent="0.3">
      <c r="A153" s="361" t="s">
        <v>19</v>
      </c>
      <c r="B153" s="410" t="s">
        <v>20</v>
      </c>
      <c r="C153" s="411" t="e">
        <f t="shared" ref="C153:E155" si="5">C150/B150-1</f>
        <v>#DIV/0!</v>
      </c>
      <c r="D153" s="411">
        <f t="shared" si="5"/>
        <v>-1</v>
      </c>
      <c r="E153" s="412" t="e">
        <f t="shared" si="5"/>
        <v>#DIV/0!</v>
      </c>
    </row>
    <row r="154" spans="1:5" ht="23.25" thickBot="1" x14ac:dyDescent="0.3">
      <c r="A154" s="361" t="s">
        <v>21</v>
      </c>
      <c r="B154" s="410" t="s">
        <v>20</v>
      </c>
      <c r="C154" s="411" t="e">
        <f t="shared" si="5"/>
        <v>#DIV/0!</v>
      </c>
      <c r="D154" s="411">
        <f t="shared" si="5"/>
        <v>-1</v>
      </c>
      <c r="E154" s="412" t="e">
        <f t="shared" si="5"/>
        <v>#DIV/0!</v>
      </c>
    </row>
    <row r="155" spans="1:5" ht="23.25" thickBot="1" x14ac:dyDescent="0.3">
      <c r="A155" s="361" t="s">
        <v>22</v>
      </c>
      <c r="B155" s="410" t="s">
        <v>20</v>
      </c>
      <c r="C155" s="411" t="e">
        <f t="shared" si="5"/>
        <v>#DIV/0!</v>
      </c>
      <c r="D155" s="411" t="e">
        <f t="shared" si="5"/>
        <v>#DIV/0!</v>
      </c>
      <c r="E155" s="412" t="e">
        <f t="shared" si="5"/>
        <v>#DIV/0!</v>
      </c>
    </row>
    <row r="156" spans="1:5" ht="15.75" thickBot="1" x14ac:dyDescent="0.3">
      <c r="A156" s="1815" t="s">
        <v>146</v>
      </c>
      <c r="B156" s="1816"/>
      <c r="C156" s="1816"/>
      <c r="D156" s="1816"/>
      <c r="E156" s="1817"/>
    </row>
    <row r="157" spans="1:5" x14ac:dyDescent="0.25">
      <c r="A157" s="1818"/>
      <c r="B157" s="440">
        <v>2019</v>
      </c>
      <c r="C157" s="440">
        <v>2020</v>
      </c>
      <c r="D157" s="440">
        <v>2021</v>
      </c>
      <c r="E157" s="441">
        <v>2022</v>
      </c>
    </row>
    <row r="158" spans="1:5" ht="15.75" thickBot="1" x14ac:dyDescent="0.3">
      <c r="A158" s="1819"/>
      <c r="B158" s="365" t="s">
        <v>7</v>
      </c>
      <c r="C158" s="365" t="s">
        <v>8</v>
      </c>
      <c r="D158" s="365" t="s">
        <v>8</v>
      </c>
      <c r="E158" s="366" t="s">
        <v>8</v>
      </c>
    </row>
    <row r="159" spans="1:5" ht="24.75" thickBot="1" x14ac:dyDescent="0.3">
      <c r="A159" s="388" t="s">
        <v>41</v>
      </c>
      <c r="B159" s="432">
        <f>B160+B161+B162+B163</f>
        <v>0</v>
      </c>
      <c r="C159" s="432">
        <f>C160+C161+C162+C163</f>
        <v>0</v>
      </c>
      <c r="D159" s="432">
        <f>D160+D161+D162+D163</f>
        <v>0</v>
      </c>
      <c r="E159" s="433">
        <f>E160+E161+E162+E163</f>
        <v>0</v>
      </c>
    </row>
    <row r="160" spans="1:5" ht="15.75" thickBot="1" x14ac:dyDescent="0.3">
      <c r="A160" s="391" t="s">
        <v>175</v>
      </c>
      <c r="B160" s="449"/>
      <c r="C160" s="449"/>
      <c r="D160" s="449"/>
      <c r="E160" s="450"/>
    </row>
    <row r="161" spans="1:5" ht="15.75" thickBot="1" x14ac:dyDescent="0.3">
      <c r="A161" s="391" t="s">
        <v>185</v>
      </c>
      <c r="B161" s="449"/>
      <c r="C161" s="449"/>
      <c r="D161" s="449"/>
      <c r="E161" s="450"/>
    </row>
    <row r="162" spans="1:5" ht="15.75" thickBot="1" x14ac:dyDescent="0.3">
      <c r="A162" s="391" t="s">
        <v>186</v>
      </c>
      <c r="B162" s="449"/>
      <c r="C162" s="449"/>
      <c r="D162" s="449"/>
      <c r="E162" s="450"/>
    </row>
    <row r="163" spans="1:5" ht="15.75" thickBot="1" x14ac:dyDescent="0.3">
      <c r="A163" s="391" t="s">
        <v>187</v>
      </c>
      <c r="B163" s="449"/>
      <c r="C163" s="449"/>
      <c r="D163" s="449"/>
      <c r="E163" s="450"/>
    </row>
    <row r="164" spans="1:5" ht="15.75" thickBot="1" x14ac:dyDescent="0.3">
      <c r="A164" s="388" t="s">
        <v>42</v>
      </c>
      <c r="B164" s="432">
        <f>B165+B166+B167+B168</f>
        <v>0</v>
      </c>
      <c r="C164" s="432">
        <f>C165+C166+C167+C168</f>
        <v>3200</v>
      </c>
      <c r="D164" s="432">
        <f>D165+D166+D167+D168</f>
        <v>0</v>
      </c>
      <c r="E164" s="433">
        <f>E165+E166+E167+E168</f>
        <v>0</v>
      </c>
    </row>
    <row r="165" spans="1:5" ht="15.75" thickBot="1" x14ac:dyDescent="0.3">
      <c r="A165" s="391" t="s">
        <v>175</v>
      </c>
      <c r="B165" s="434">
        <v>0</v>
      </c>
      <c r="C165" s="431">
        <v>3200</v>
      </c>
      <c r="D165" s="434">
        <v>0</v>
      </c>
      <c r="E165" s="435">
        <v>0</v>
      </c>
    </row>
    <row r="166" spans="1:5" ht="15.75" thickBot="1" x14ac:dyDescent="0.3">
      <c r="A166" s="391" t="s">
        <v>185</v>
      </c>
      <c r="B166" s="451"/>
      <c r="C166" s="451"/>
      <c r="D166" s="451"/>
      <c r="E166" s="458"/>
    </row>
    <row r="167" spans="1:5" ht="15.75" thickBot="1" x14ac:dyDescent="0.3">
      <c r="A167" s="391" t="s">
        <v>186</v>
      </c>
      <c r="B167" s="451"/>
      <c r="C167" s="451"/>
      <c r="D167" s="451"/>
      <c r="E167" s="458"/>
    </row>
    <row r="168" spans="1:5" ht="15.75" thickBot="1" x14ac:dyDescent="0.3">
      <c r="A168" s="391" t="s">
        <v>187</v>
      </c>
      <c r="B168" s="451"/>
      <c r="C168" s="451"/>
      <c r="D168" s="451"/>
      <c r="E168" s="458"/>
    </row>
    <row r="169" spans="1:5" ht="24.75" thickBot="1" x14ac:dyDescent="0.3">
      <c r="A169" s="486" t="s">
        <v>37</v>
      </c>
      <c r="B169" s="431">
        <f>B159+B164</f>
        <v>0</v>
      </c>
      <c r="C169" s="431">
        <f>C159+C164</f>
        <v>3200</v>
      </c>
      <c r="D169" s="431">
        <f>D159+D164</f>
        <v>0</v>
      </c>
      <c r="E169" s="437">
        <f>E159+E164</f>
        <v>0</v>
      </c>
    </row>
    <row r="170" spans="1:5" ht="39" thickBot="1" x14ac:dyDescent="0.3">
      <c r="A170" s="917" t="s">
        <v>53</v>
      </c>
      <c r="B170" s="918">
        <f>B10+B48+B125+B151</f>
        <v>0</v>
      </c>
      <c r="C170" s="918">
        <f>C10+C48+C125+C151</f>
        <v>126624</v>
      </c>
      <c r="D170" s="918">
        <f t="shared" ref="D170:E170" si="6">D10+D48+D125+D151</f>
        <v>109224</v>
      </c>
      <c r="E170" s="918">
        <f t="shared" si="6"/>
        <v>109224</v>
      </c>
    </row>
    <row r="171" spans="1:5" ht="39" thickBot="1" x14ac:dyDescent="0.3">
      <c r="A171" s="917" t="s">
        <v>54</v>
      </c>
      <c r="B171" s="918">
        <f>B169+B143+B77+B39</f>
        <v>0</v>
      </c>
      <c r="C171" s="918">
        <f t="shared" ref="C171:E171" si="7">C169+C143+C77+C39</f>
        <v>126624</v>
      </c>
      <c r="D171" s="918">
        <f>D169+D143+D77+D39</f>
        <v>84224</v>
      </c>
      <c r="E171" s="918">
        <f t="shared" si="7"/>
        <v>84224</v>
      </c>
    </row>
    <row r="172" spans="1:5" ht="15.75" thickBot="1" x14ac:dyDescent="0.3">
      <c r="A172" s="919" t="s">
        <v>23</v>
      </c>
      <c r="B172" s="920">
        <f>B173+B174</f>
        <v>0</v>
      </c>
      <c r="C172" s="920">
        <f>C173+C174</f>
        <v>68112</v>
      </c>
      <c r="D172" s="920">
        <f>D173+D174</f>
        <v>68112</v>
      </c>
      <c r="E172" s="920">
        <f>E173+E174</f>
        <v>68112</v>
      </c>
    </row>
    <row r="173" spans="1:5" ht="15.75" thickBot="1" x14ac:dyDescent="0.3">
      <c r="A173" s="921" t="s">
        <v>175</v>
      </c>
      <c r="B173" s="431">
        <f>B19</f>
        <v>0</v>
      </c>
      <c r="C173" s="431">
        <f t="shared" ref="C173:E173" si="8">C19</f>
        <v>68112</v>
      </c>
      <c r="D173" s="431">
        <f t="shared" si="8"/>
        <v>68112</v>
      </c>
      <c r="E173" s="431">
        <f t="shared" si="8"/>
        <v>68112</v>
      </c>
    </row>
    <row r="174" spans="1:5" ht="15.75" thickBot="1" x14ac:dyDescent="0.3">
      <c r="A174" s="921" t="s">
        <v>193</v>
      </c>
      <c r="B174" s="431"/>
      <c r="C174" s="431"/>
      <c r="D174" s="431"/>
      <c r="E174" s="431"/>
    </row>
    <row r="175" spans="1:5" ht="39" thickBot="1" x14ac:dyDescent="0.3">
      <c r="A175" s="919" t="s">
        <v>24</v>
      </c>
      <c r="B175" s="920">
        <f>B176+B177</f>
        <v>0</v>
      </c>
      <c r="C175" s="920">
        <f>C176+C177</f>
        <v>6112</v>
      </c>
      <c r="D175" s="920">
        <f>D176+D177</f>
        <v>6112</v>
      </c>
      <c r="E175" s="920">
        <f>E176+E177</f>
        <v>6112</v>
      </c>
    </row>
    <row r="176" spans="1:5" ht="15.75" thickBot="1" x14ac:dyDescent="0.3">
      <c r="A176" s="921" t="s">
        <v>175</v>
      </c>
      <c r="B176" s="432">
        <f>B22</f>
        <v>0</v>
      </c>
      <c r="C176" s="432">
        <f t="shared" ref="C176:E176" si="9">C22</f>
        <v>6112</v>
      </c>
      <c r="D176" s="432">
        <f t="shared" si="9"/>
        <v>6112</v>
      </c>
      <c r="E176" s="432">
        <f t="shared" si="9"/>
        <v>6112</v>
      </c>
    </row>
    <row r="177" spans="1:5" ht="15.75" thickBot="1" x14ac:dyDescent="0.3">
      <c r="A177" s="921" t="s">
        <v>193</v>
      </c>
      <c r="B177" s="431"/>
      <c r="C177" s="431"/>
      <c r="D177" s="431"/>
      <c r="E177" s="431"/>
    </row>
    <row r="178" spans="1:5" ht="26.25" thickBot="1" x14ac:dyDescent="0.3">
      <c r="A178" s="919" t="s">
        <v>25</v>
      </c>
      <c r="B178" s="920">
        <f>B179+B180</f>
        <v>0</v>
      </c>
      <c r="C178" s="920">
        <f>C179+C180</f>
        <v>10000</v>
      </c>
      <c r="D178" s="920">
        <f>D179+D180</f>
        <v>10000</v>
      </c>
      <c r="E178" s="920">
        <f>E179+E180</f>
        <v>10000</v>
      </c>
    </row>
    <row r="179" spans="1:5" ht="15.75" thickBot="1" x14ac:dyDescent="0.3">
      <c r="A179" s="921" t="s">
        <v>175</v>
      </c>
      <c r="B179" s="431">
        <f>B25</f>
        <v>0</v>
      </c>
      <c r="C179" s="431">
        <f>C25</f>
        <v>10000</v>
      </c>
      <c r="D179" s="431">
        <f t="shared" ref="D179:E179" si="10">D25</f>
        <v>10000</v>
      </c>
      <c r="E179" s="431">
        <f t="shared" si="10"/>
        <v>10000</v>
      </c>
    </row>
    <row r="180" spans="1:5" ht="15.75" thickBot="1" x14ac:dyDescent="0.3">
      <c r="A180" s="921" t="s">
        <v>193</v>
      </c>
      <c r="B180" s="431"/>
      <c r="C180" s="431"/>
      <c r="D180" s="431"/>
      <c r="E180" s="431"/>
    </row>
    <row r="181" spans="1:5" ht="15.75" thickBot="1" x14ac:dyDescent="0.3">
      <c r="A181" s="919" t="s">
        <v>26</v>
      </c>
      <c r="B181" s="920"/>
      <c r="C181" s="920"/>
      <c r="D181" s="920"/>
      <c r="E181" s="920"/>
    </row>
    <row r="182" spans="1:5" ht="15.75" thickBot="1" x14ac:dyDescent="0.3">
      <c r="A182" s="921" t="s">
        <v>175</v>
      </c>
      <c r="B182" s="432"/>
      <c r="C182" s="432"/>
      <c r="D182" s="432"/>
      <c r="E182" s="432"/>
    </row>
    <row r="183" spans="1:5" ht="15.75" thickBot="1" x14ac:dyDescent="0.3">
      <c r="A183" s="921" t="s">
        <v>193</v>
      </c>
      <c r="B183" s="431"/>
      <c r="C183" s="431"/>
      <c r="D183" s="431"/>
      <c r="E183" s="431"/>
    </row>
    <row r="184" spans="1:5" ht="26.25" thickBot="1" x14ac:dyDescent="0.3">
      <c r="A184" s="919" t="s">
        <v>27</v>
      </c>
      <c r="B184" s="920"/>
      <c r="C184" s="920"/>
      <c r="D184" s="920"/>
      <c r="E184" s="920"/>
    </row>
    <row r="185" spans="1:5" ht="15.75" thickBot="1" x14ac:dyDescent="0.3">
      <c r="A185" s="921" t="s">
        <v>175</v>
      </c>
      <c r="B185" s="432"/>
      <c r="C185" s="432"/>
      <c r="D185" s="432"/>
      <c r="E185" s="432"/>
    </row>
    <row r="186" spans="1:5" ht="15.75" thickBot="1" x14ac:dyDescent="0.3">
      <c r="A186" s="921" t="s">
        <v>193</v>
      </c>
      <c r="B186" s="431"/>
      <c r="C186" s="431"/>
      <c r="D186" s="431"/>
      <c r="E186" s="431"/>
    </row>
    <row r="187" spans="1:5" ht="26.25" thickBot="1" x14ac:dyDescent="0.3">
      <c r="A187" s="919" t="s">
        <v>28</v>
      </c>
      <c r="B187" s="920">
        <f>B188+B189</f>
        <v>0</v>
      </c>
      <c r="C187" s="920">
        <f>C188+C189</f>
        <v>0</v>
      </c>
      <c r="D187" s="920">
        <f>D188+D189</f>
        <v>0</v>
      </c>
      <c r="E187" s="920">
        <f>E188+E189</f>
        <v>0</v>
      </c>
    </row>
    <row r="188" spans="1:5" ht="15.75" thickBot="1" x14ac:dyDescent="0.3">
      <c r="A188" s="921" t="s">
        <v>175</v>
      </c>
      <c r="B188" s="432"/>
      <c r="C188" s="432"/>
      <c r="D188" s="432"/>
      <c r="E188" s="432"/>
    </row>
    <row r="189" spans="1:5" ht="15.75" thickBot="1" x14ac:dyDescent="0.3">
      <c r="A189" s="921" t="s">
        <v>193</v>
      </c>
      <c r="B189" s="431"/>
      <c r="C189" s="431"/>
      <c r="D189" s="431"/>
      <c r="E189" s="431"/>
    </row>
    <row r="190" spans="1:5" ht="26.25" thickBot="1" x14ac:dyDescent="0.3">
      <c r="A190" s="919" t="s">
        <v>29</v>
      </c>
      <c r="B190" s="920">
        <f>B191</f>
        <v>0</v>
      </c>
      <c r="C190" s="920">
        <f t="shared" ref="C190:E190" si="11">C191</f>
        <v>0</v>
      </c>
      <c r="D190" s="920">
        <f t="shared" si="11"/>
        <v>0</v>
      </c>
      <c r="E190" s="920">
        <f t="shared" si="11"/>
        <v>0</v>
      </c>
    </row>
    <row r="191" spans="1:5" ht="15.75" thickBot="1" x14ac:dyDescent="0.3">
      <c r="A191" s="921" t="s">
        <v>175</v>
      </c>
      <c r="B191" s="432"/>
      <c r="C191" s="432"/>
      <c r="D191" s="432"/>
      <c r="E191" s="432"/>
    </row>
    <row r="192" spans="1:5" ht="15.75" thickBot="1" x14ac:dyDescent="0.3">
      <c r="A192" s="921" t="s">
        <v>193</v>
      </c>
      <c r="B192" s="431"/>
      <c r="C192" s="431"/>
      <c r="D192" s="431"/>
      <c r="E192" s="431"/>
    </row>
    <row r="193" spans="1:5" ht="26.25" thickBot="1" x14ac:dyDescent="0.3">
      <c r="A193" s="919" t="s">
        <v>55</v>
      </c>
      <c r="B193" s="432">
        <f>B194+B195+B196+B197</f>
        <v>0</v>
      </c>
      <c r="C193" s="432">
        <f>C194+C195+C196+C197</f>
        <v>0</v>
      </c>
      <c r="D193" s="432">
        <f>D194+D195+D196+D197</f>
        <v>0</v>
      </c>
      <c r="E193" s="432">
        <f>E194+E195+E196+E197</f>
        <v>0</v>
      </c>
    </row>
    <row r="194" spans="1:5" ht="15.75" thickBot="1" x14ac:dyDescent="0.3">
      <c r="A194" s="921" t="s">
        <v>175</v>
      </c>
      <c r="B194" s="432">
        <v>0</v>
      </c>
      <c r="C194" s="432">
        <v>0</v>
      </c>
      <c r="D194" s="432">
        <v>0</v>
      </c>
      <c r="E194" s="432">
        <v>0</v>
      </c>
    </row>
    <row r="195" spans="1:5" ht="15.75" thickBot="1" x14ac:dyDescent="0.3">
      <c r="A195" s="921" t="s">
        <v>185</v>
      </c>
      <c r="B195" s="432"/>
      <c r="C195" s="432"/>
      <c r="D195" s="432"/>
      <c r="E195" s="432"/>
    </row>
    <row r="196" spans="1:5" ht="15.75" thickBot="1" x14ac:dyDescent="0.3">
      <c r="A196" s="921" t="s">
        <v>186</v>
      </c>
      <c r="B196" s="432"/>
      <c r="C196" s="432"/>
      <c r="D196" s="432"/>
      <c r="E196" s="432"/>
    </row>
    <row r="197" spans="1:5" ht="15.75" thickBot="1" x14ac:dyDescent="0.3">
      <c r="A197" s="921" t="s">
        <v>187</v>
      </c>
      <c r="B197" s="432"/>
      <c r="C197" s="432"/>
      <c r="D197" s="432"/>
      <c r="E197" s="432"/>
    </row>
    <row r="198" spans="1:5" ht="26.25" thickBot="1" x14ac:dyDescent="0.3">
      <c r="A198" s="919" t="s">
        <v>56</v>
      </c>
      <c r="B198" s="432">
        <f>B199</f>
        <v>0</v>
      </c>
      <c r="C198" s="432">
        <f>C199+C200+C201+C202</f>
        <v>42400</v>
      </c>
      <c r="D198" s="432">
        <f>D199+D200+D201+D202</f>
        <v>0</v>
      </c>
      <c r="E198" s="432">
        <f>E199+E200+E201+E202</f>
        <v>0</v>
      </c>
    </row>
    <row r="199" spans="1:5" ht="15.75" thickBot="1" x14ac:dyDescent="0.3">
      <c r="A199" s="921" t="s">
        <v>175</v>
      </c>
      <c r="B199" s="432">
        <f>B165+B139+B62</f>
        <v>0</v>
      </c>
      <c r="C199" s="432">
        <f>C165+C139+C62</f>
        <v>42400</v>
      </c>
      <c r="D199" s="432">
        <f t="shared" ref="D199:E199" si="12">D165+D139+D62</f>
        <v>0</v>
      </c>
      <c r="E199" s="432">
        <f t="shared" si="12"/>
        <v>0</v>
      </c>
    </row>
    <row r="200" spans="1:5" ht="15.75" thickBot="1" x14ac:dyDescent="0.3">
      <c r="A200" s="921" t="s">
        <v>185</v>
      </c>
      <c r="B200" s="432"/>
      <c r="C200" s="432"/>
      <c r="D200" s="432"/>
      <c r="E200" s="432"/>
    </row>
    <row r="201" spans="1:5" ht="15.75" thickBot="1" x14ac:dyDescent="0.3">
      <c r="A201" s="921" t="s">
        <v>186</v>
      </c>
      <c r="B201" s="432"/>
      <c r="C201" s="432"/>
      <c r="D201" s="432"/>
      <c r="E201" s="432"/>
    </row>
    <row r="202" spans="1:5" ht="15.75" thickBot="1" x14ac:dyDescent="0.3">
      <c r="A202" s="921" t="s">
        <v>187</v>
      </c>
      <c r="B202" s="432"/>
      <c r="C202" s="432"/>
      <c r="D202" s="432"/>
      <c r="E202" s="432"/>
    </row>
    <row r="203" spans="1:5" ht="15.75" thickBot="1" x14ac:dyDescent="0.3">
      <c r="A203" s="922" t="s">
        <v>31</v>
      </c>
      <c r="B203" s="403">
        <f>B198+B172+B175+B178</f>
        <v>0</v>
      </c>
      <c r="C203" s="403">
        <f t="shared" ref="C203:E203" si="13">C198+C172+C175+C178</f>
        <v>126624</v>
      </c>
      <c r="D203" s="403">
        <f t="shared" si="13"/>
        <v>84224</v>
      </c>
      <c r="E203" s="403">
        <f t="shared" si="13"/>
        <v>84224</v>
      </c>
    </row>
  </sheetData>
  <mergeCells count="38">
    <mergeCell ref="B6:E6"/>
    <mergeCell ref="A1:E1"/>
    <mergeCell ref="A2:E2"/>
    <mergeCell ref="A3:E3"/>
    <mergeCell ref="B4:E4"/>
    <mergeCell ref="B5:E5"/>
    <mergeCell ref="B81:E81"/>
    <mergeCell ref="A7:A8"/>
    <mergeCell ref="A15:E15"/>
    <mergeCell ref="A16:A17"/>
    <mergeCell ref="B42:E42"/>
    <mergeCell ref="B43:E43"/>
    <mergeCell ref="B44:E44"/>
    <mergeCell ref="A45:A46"/>
    <mergeCell ref="A53:E53"/>
    <mergeCell ref="A54:A55"/>
    <mergeCell ref="B79:E79"/>
    <mergeCell ref="D80:E80"/>
    <mergeCell ref="A130:E130"/>
    <mergeCell ref="A82:A83"/>
    <mergeCell ref="B82:E82"/>
    <mergeCell ref="A90:E90"/>
    <mergeCell ref="A91:A92"/>
    <mergeCell ref="A116:E116"/>
    <mergeCell ref="A117:E117"/>
    <mergeCell ref="B118:E118"/>
    <mergeCell ref="D119:E119"/>
    <mergeCell ref="B120:E120"/>
    <mergeCell ref="B121:E121"/>
    <mergeCell ref="A122:A123"/>
    <mergeCell ref="A156:E156"/>
    <mergeCell ref="A157:A158"/>
    <mergeCell ref="A131:A132"/>
    <mergeCell ref="B144:E144"/>
    <mergeCell ref="D145:E145"/>
    <mergeCell ref="B146:E146"/>
    <mergeCell ref="B147:E147"/>
    <mergeCell ref="A148:A14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12"/>
  <sheetViews>
    <sheetView workbookViewId="0">
      <selection activeCell="I12" sqref="I12"/>
    </sheetView>
  </sheetViews>
  <sheetFormatPr defaultRowHeight="15" x14ac:dyDescent="0.25"/>
  <cols>
    <col min="1" max="1" width="36.140625" style="30" customWidth="1"/>
    <col min="2" max="2" width="15" style="30" customWidth="1"/>
    <col min="3" max="3" width="12.28515625" style="30" customWidth="1"/>
    <col min="4" max="4" width="12.7109375" style="30" customWidth="1"/>
    <col min="5" max="5" width="11.42578125" style="30" customWidth="1"/>
  </cols>
  <sheetData>
    <row r="1" spans="1:5" x14ac:dyDescent="0.25">
      <c r="A1" s="2035" t="s">
        <v>901</v>
      </c>
      <c r="B1" s="2035"/>
      <c r="C1" s="2035"/>
      <c r="D1" s="2035"/>
      <c r="E1" s="2035"/>
    </row>
    <row r="2" spans="1:5" x14ac:dyDescent="0.25">
      <c r="A2" s="1483" t="s">
        <v>386</v>
      </c>
      <c r="B2" s="1483"/>
      <c r="C2" s="1483"/>
      <c r="D2" s="1483"/>
      <c r="E2" s="1483"/>
    </row>
    <row r="3" spans="1:5" ht="15.75" thickBot="1" x14ac:dyDescent="0.3">
      <c r="A3" s="2036" t="s">
        <v>586</v>
      </c>
      <c r="B3" s="2036"/>
      <c r="C3" s="2036"/>
      <c r="D3" s="2036"/>
      <c r="E3" s="2036"/>
    </row>
    <row r="4" spans="1:5" ht="26.25" customHeight="1" thickBot="1" x14ac:dyDescent="0.3">
      <c r="A4" s="71" t="s">
        <v>0</v>
      </c>
      <c r="B4" s="1442" t="s">
        <v>387</v>
      </c>
      <c r="C4" s="1443"/>
      <c r="D4" s="1443"/>
      <c r="E4" s="1444"/>
    </row>
    <row r="5" spans="1:5" ht="15.75" customHeight="1" thickBot="1" x14ac:dyDescent="0.3">
      <c r="A5" s="71" t="s">
        <v>1</v>
      </c>
      <c r="B5" s="1419" t="s">
        <v>101</v>
      </c>
      <c r="C5" s="1420"/>
      <c r="D5" s="1420"/>
      <c r="E5" s="1421"/>
    </row>
    <row r="6" spans="1:5" ht="26.25" customHeight="1" thickBot="1" x14ac:dyDescent="0.3">
      <c r="A6" s="71" t="s">
        <v>3</v>
      </c>
      <c r="B6" s="1422" t="s">
        <v>843</v>
      </c>
      <c r="C6" s="1423"/>
      <c r="D6" s="1423"/>
      <c r="E6" s="1424"/>
    </row>
    <row r="7" spans="1:5" ht="15.75" thickBot="1" x14ac:dyDescent="0.3">
      <c r="A7" s="1425" t="s">
        <v>4</v>
      </c>
      <c r="B7" s="1426"/>
      <c r="C7" s="1426"/>
      <c r="D7" s="1426"/>
      <c r="E7" s="1427"/>
    </row>
    <row r="8" spans="1:5" ht="119.25" customHeight="1" thickBot="1" x14ac:dyDescent="0.3">
      <c r="A8" s="2040" t="s">
        <v>102</v>
      </c>
      <c r="B8" s="2041"/>
      <c r="C8" s="2041"/>
      <c r="D8" s="2041"/>
      <c r="E8" s="2042"/>
    </row>
    <row r="9" spans="1:5" ht="11.25" customHeight="1" thickBot="1" x14ac:dyDescent="0.3">
      <c r="A9" s="2040"/>
      <c r="B9" s="2041"/>
      <c r="C9" s="2041"/>
      <c r="D9" s="2041"/>
      <c r="E9" s="2042"/>
    </row>
    <row r="10" spans="1:5" ht="12" customHeight="1" thickBot="1" x14ac:dyDescent="0.3">
      <c r="A10" s="2040"/>
      <c r="B10" s="2041"/>
      <c r="C10" s="2041"/>
      <c r="D10" s="2041"/>
      <c r="E10" s="2042"/>
    </row>
    <row r="11" spans="1:5" ht="76.5" customHeight="1" thickBot="1" x14ac:dyDescent="0.3">
      <c r="A11" s="72" t="s">
        <v>5</v>
      </c>
      <c r="B11" s="2043" t="s">
        <v>388</v>
      </c>
      <c r="C11" s="2044"/>
      <c r="D11" s="2044"/>
      <c r="E11" s="2045"/>
    </row>
    <row r="12" spans="1:5" ht="15" customHeight="1" x14ac:dyDescent="0.25">
      <c r="A12" s="1434" t="s">
        <v>6</v>
      </c>
      <c r="B12" s="73">
        <v>2020</v>
      </c>
      <c r="C12" s="73">
        <v>2021</v>
      </c>
      <c r="D12" s="73">
        <v>2022</v>
      </c>
      <c r="E12" s="73">
        <v>2023</v>
      </c>
    </row>
    <row r="13" spans="1:5" ht="15.75" customHeight="1" thickBot="1" x14ac:dyDescent="0.3">
      <c r="A13" s="1435"/>
      <c r="B13" s="74" t="s">
        <v>7</v>
      </c>
      <c r="C13" s="74" t="s">
        <v>8</v>
      </c>
      <c r="D13" s="74" t="s">
        <v>8</v>
      </c>
      <c r="E13" s="74" t="s">
        <v>8</v>
      </c>
    </row>
    <row r="14" spans="1:5" ht="21.75" customHeight="1" thickBot="1" x14ac:dyDescent="0.3">
      <c r="A14" s="184" t="s">
        <v>389</v>
      </c>
      <c r="B14" s="75" t="s">
        <v>20</v>
      </c>
      <c r="C14" s="75">
        <v>0.09</v>
      </c>
      <c r="D14" s="75">
        <v>0.06</v>
      </c>
      <c r="E14" s="75">
        <v>0.06</v>
      </c>
    </row>
    <row r="15" spans="1:5" ht="17.25" customHeight="1" thickBot="1" x14ac:dyDescent="0.3">
      <c r="A15" s="76" t="s">
        <v>390</v>
      </c>
      <c r="B15" s="4" t="s">
        <v>20</v>
      </c>
      <c r="C15" s="77">
        <v>3.125E-2</v>
      </c>
      <c r="D15" s="77">
        <v>1.2121212121212199E-2</v>
      </c>
      <c r="E15" s="77">
        <v>1.7964071856287456E-2</v>
      </c>
    </row>
    <row r="16" spans="1:5" ht="15.75" thickBot="1" x14ac:dyDescent="0.3">
      <c r="A16" s="78"/>
      <c r="B16" s="75"/>
      <c r="C16" s="75"/>
      <c r="D16" s="75"/>
      <c r="E16" s="75"/>
    </row>
    <row r="17" spans="1:5" ht="45" customHeight="1" thickBot="1" x14ac:dyDescent="0.3">
      <c r="A17" s="79" t="s">
        <v>9</v>
      </c>
      <c r="B17" s="2046" t="s">
        <v>286</v>
      </c>
      <c r="C17" s="2047"/>
      <c r="D17" s="2047"/>
      <c r="E17" s="2048"/>
    </row>
    <row r="18" spans="1:5" ht="15.75" customHeight="1" thickBot="1" x14ac:dyDescent="0.3">
      <c r="A18" s="1422" t="s">
        <v>10</v>
      </c>
      <c r="B18" s="1423"/>
      <c r="C18" s="1423"/>
      <c r="D18" s="1423"/>
      <c r="E18" s="1424"/>
    </row>
    <row r="19" spans="1:5" ht="42" customHeight="1" thickBot="1" x14ac:dyDescent="0.3">
      <c r="A19" s="80" t="s">
        <v>391</v>
      </c>
      <c r="B19" s="4" t="s">
        <v>20</v>
      </c>
      <c r="C19" s="4">
        <v>1.462</v>
      </c>
      <c r="D19" s="4">
        <v>-0.64200000000000002</v>
      </c>
      <c r="E19" s="4">
        <v>-2.3E-2</v>
      </c>
    </row>
    <row r="20" spans="1:5" ht="15.75" customHeight="1" thickBot="1" x14ac:dyDescent="0.3">
      <c r="A20" s="80" t="s">
        <v>392</v>
      </c>
      <c r="B20" s="4" t="s">
        <v>20</v>
      </c>
      <c r="C20" s="4">
        <v>11.16</v>
      </c>
      <c r="D20" s="4">
        <v>-0.34</v>
      </c>
      <c r="E20" s="4">
        <v>-0.86</v>
      </c>
    </row>
    <row r="21" spans="1:5" ht="15.75" thickBot="1" x14ac:dyDescent="0.3">
      <c r="A21" s="80" t="s">
        <v>393</v>
      </c>
      <c r="B21" s="4" t="s">
        <v>20</v>
      </c>
      <c r="C21" s="4">
        <v>0.17</v>
      </c>
      <c r="D21" s="4">
        <v>0.33</v>
      </c>
      <c r="E21" s="4">
        <v>0.33</v>
      </c>
    </row>
    <row r="22" spans="1:5" ht="15.75" thickBot="1" x14ac:dyDescent="0.3">
      <c r="A22" s="1413" t="s">
        <v>11</v>
      </c>
      <c r="B22" s="1414"/>
      <c r="C22" s="1414"/>
      <c r="D22" s="1414"/>
      <c r="E22" s="1415"/>
    </row>
    <row r="23" spans="1:5" ht="15.75" thickBot="1" x14ac:dyDescent="0.3">
      <c r="A23" s="1413" t="s">
        <v>12</v>
      </c>
      <c r="B23" s="1414"/>
      <c r="C23" s="1414"/>
      <c r="D23" s="1414"/>
      <c r="E23" s="1415"/>
    </row>
    <row r="24" spans="1:5" ht="15.75" customHeight="1" thickBot="1" x14ac:dyDescent="0.3">
      <c r="A24" s="81" t="s">
        <v>13</v>
      </c>
      <c r="B24" s="2049" t="s">
        <v>103</v>
      </c>
      <c r="C24" s="2050"/>
      <c r="D24" s="2050"/>
      <c r="E24" s="2051"/>
    </row>
    <row r="25" spans="1:5" ht="52.5" customHeight="1" thickBot="1" x14ac:dyDescent="0.3">
      <c r="A25" s="78" t="s">
        <v>14</v>
      </c>
      <c r="B25" s="2037" t="s">
        <v>287</v>
      </c>
      <c r="C25" s="2038"/>
      <c r="D25" s="2038"/>
      <c r="E25" s="2039"/>
    </row>
    <row r="26" spans="1:5" ht="15.75" customHeight="1" thickBot="1" x14ac:dyDescent="0.3">
      <c r="A26" s="78" t="s">
        <v>15</v>
      </c>
      <c r="B26" s="1442"/>
      <c r="C26" s="1443"/>
      <c r="D26" s="1443"/>
      <c r="E26" s="1444"/>
    </row>
    <row r="27" spans="1:5" ht="24.75" customHeight="1" x14ac:dyDescent="0.25">
      <c r="A27" s="1434"/>
      <c r="B27" s="73">
        <v>2020</v>
      </c>
      <c r="C27" s="73">
        <v>2021</v>
      </c>
      <c r="D27" s="73">
        <v>2022</v>
      </c>
      <c r="E27" s="73">
        <v>2023</v>
      </c>
    </row>
    <row r="28" spans="1:5" ht="15.75" customHeight="1" thickBot="1" x14ac:dyDescent="0.3">
      <c r="A28" s="1435"/>
      <c r="B28" s="74" t="s">
        <v>7</v>
      </c>
      <c r="C28" s="74" t="s">
        <v>8</v>
      </c>
      <c r="D28" s="74" t="s">
        <v>8</v>
      </c>
      <c r="E28" s="74" t="s">
        <v>8</v>
      </c>
    </row>
    <row r="29" spans="1:5" ht="15.75" thickBot="1" x14ac:dyDescent="0.3">
      <c r="A29" s="78" t="s">
        <v>16</v>
      </c>
      <c r="B29" s="83">
        <v>249616</v>
      </c>
      <c r="C29" s="83">
        <v>614485</v>
      </c>
      <c r="D29" s="83">
        <v>219704</v>
      </c>
      <c r="E29" s="83">
        <v>214704</v>
      </c>
    </row>
    <row r="30" spans="1:5" ht="15.75" thickBot="1" x14ac:dyDescent="0.3">
      <c r="A30" s="78" t="s">
        <v>17</v>
      </c>
      <c r="B30" s="83">
        <f>B59</f>
        <v>601925</v>
      </c>
      <c r="C30" s="83">
        <f>C59</f>
        <v>604794</v>
      </c>
      <c r="D30" s="83">
        <f>D59</f>
        <v>214794</v>
      </c>
      <c r="E30" s="83">
        <f>E59</f>
        <v>204794</v>
      </c>
    </row>
    <row r="31" spans="1:5" ht="15.75" thickBot="1" x14ac:dyDescent="0.3">
      <c r="A31" s="78" t="s">
        <v>18</v>
      </c>
      <c r="B31" s="83">
        <f>B30/B29</f>
        <v>2.4114039164156145</v>
      </c>
      <c r="C31" s="83">
        <f>C30/C29</f>
        <v>0.98422906987151848</v>
      </c>
      <c r="D31" s="83">
        <f>D30/D29</f>
        <v>0.97765174962677059</v>
      </c>
      <c r="E31" s="83">
        <f>E30/E29</f>
        <v>0.95384343095610702</v>
      </c>
    </row>
    <row r="32" spans="1:5" ht="15.75" thickBot="1" x14ac:dyDescent="0.3">
      <c r="A32" s="78" t="s">
        <v>19</v>
      </c>
      <c r="B32" s="211" t="s">
        <v>20</v>
      </c>
      <c r="C32" s="84">
        <f t="shared" ref="C32:E34" si="0">C29/B29-1</f>
        <v>1.4617212037689891</v>
      </c>
      <c r="D32" s="84">
        <f t="shared" si="0"/>
        <v>-0.64245831875472958</v>
      </c>
      <c r="E32" s="84">
        <f t="shared" si="0"/>
        <v>-2.2757892437097138E-2</v>
      </c>
    </row>
    <row r="33" spans="1:5" ht="15.75" thickBot="1" x14ac:dyDescent="0.3">
      <c r="A33" s="78" t="s">
        <v>21</v>
      </c>
      <c r="B33" s="211" t="s">
        <v>20</v>
      </c>
      <c r="C33" s="84">
        <f t="shared" si="0"/>
        <v>4.7663745483241815E-3</v>
      </c>
      <c r="D33" s="84">
        <f t="shared" si="0"/>
        <v>-0.64484766713955488</v>
      </c>
      <c r="E33" s="84">
        <f t="shared" si="0"/>
        <v>-4.6556235276590585E-2</v>
      </c>
    </row>
    <row r="34" spans="1:5" ht="15.75" thickBot="1" x14ac:dyDescent="0.3">
      <c r="A34" s="78" t="s">
        <v>22</v>
      </c>
      <c r="B34" s="211" t="s">
        <v>20</v>
      </c>
      <c r="C34" s="84">
        <f t="shared" si="0"/>
        <v>-0.59184396144860418</v>
      </c>
      <c r="D34" s="84">
        <f t="shared" si="0"/>
        <v>-6.6827128420485771E-3</v>
      </c>
      <c r="E34" s="84">
        <f t="shared" si="0"/>
        <v>-2.435255568227912E-2</v>
      </c>
    </row>
    <row r="35" spans="1:5" ht="30.75" customHeight="1" thickBot="1" x14ac:dyDescent="0.3">
      <c r="A35" s="1436" t="s">
        <v>394</v>
      </c>
      <c r="B35" s="1437"/>
      <c r="C35" s="1437"/>
      <c r="D35" s="1437"/>
      <c r="E35" s="1438"/>
    </row>
    <row r="36" spans="1:5" ht="12.75" customHeight="1" x14ac:dyDescent="0.25">
      <c r="A36" s="1434"/>
      <c r="B36" s="73">
        <v>2020</v>
      </c>
      <c r="C36" s="73">
        <v>2021</v>
      </c>
      <c r="D36" s="73">
        <v>2022</v>
      </c>
      <c r="E36" s="73">
        <v>2023</v>
      </c>
    </row>
    <row r="37" spans="1:5" ht="20.25" customHeight="1" thickBot="1" x14ac:dyDescent="0.3">
      <c r="A37" s="1435"/>
      <c r="B37" s="74" t="s">
        <v>7</v>
      </c>
      <c r="C37" s="74" t="s">
        <v>8</v>
      </c>
      <c r="D37" s="74" t="s">
        <v>8</v>
      </c>
      <c r="E37" s="74" t="s">
        <v>8</v>
      </c>
    </row>
    <row r="38" spans="1:5" ht="15.75" thickBot="1" x14ac:dyDescent="0.3">
      <c r="A38" s="85" t="s">
        <v>23</v>
      </c>
      <c r="B38" s="86">
        <f>SUM(B39:B40)</f>
        <v>398394</v>
      </c>
      <c r="C38" s="86">
        <f>SUM(C39:C40)</f>
        <v>410878</v>
      </c>
      <c r="D38" s="86">
        <f>SUM(D39:D40)</f>
        <v>159654</v>
      </c>
      <c r="E38" s="86">
        <f>SUM(E39:E40)</f>
        <v>156156</v>
      </c>
    </row>
    <row r="39" spans="1:5" ht="15.75" thickBot="1" x14ac:dyDescent="0.3">
      <c r="A39" s="87" t="s">
        <v>175</v>
      </c>
      <c r="B39" s="88">
        <v>366860</v>
      </c>
      <c r="C39" s="88">
        <v>378614</v>
      </c>
      <c r="D39" s="88">
        <v>127390</v>
      </c>
      <c r="E39" s="88">
        <v>123892</v>
      </c>
    </row>
    <row r="40" spans="1:5" ht="15.75" thickBot="1" x14ac:dyDescent="0.3">
      <c r="A40" s="87" t="s">
        <v>176</v>
      </c>
      <c r="B40" s="89">
        <v>31534</v>
      </c>
      <c r="C40" s="89">
        <v>32264</v>
      </c>
      <c r="D40" s="89">
        <v>32264</v>
      </c>
      <c r="E40" s="89">
        <v>32264</v>
      </c>
    </row>
    <row r="41" spans="1:5" ht="30.75" thickBot="1" x14ac:dyDescent="0.3">
      <c r="A41" s="85" t="s">
        <v>24</v>
      </c>
      <c r="B41" s="86">
        <f>SUM(B42:B43)</f>
        <v>65423</v>
      </c>
      <c r="C41" s="86">
        <f t="shared" ref="C41:E41" si="1">SUM(C42:C43)</f>
        <v>68988</v>
      </c>
      <c r="D41" s="86">
        <f t="shared" si="1"/>
        <v>26659</v>
      </c>
      <c r="E41" s="86">
        <f t="shared" si="1"/>
        <v>26074</v>
      </c>
    </row>
    <row r="42" spans="1:5" ht="15.75" thickBot="1" x14ac:dyDescent="0.3">
      <c r="A42" s="87" t="s">
        <v>175</v>
      </c>
      <c r="B42" s="86">
        <v>60160</v>
      </c>
      <c r="C42" s="86">
        <v>63604</v>
      </c>
      <c r="D42" s="86">
        <v>21274</v>
      </c>
      <c r="E42" s="86">
        <v>20689</v>
      </c>
    </row>
    <row r="43" spans="1:5" ht="15.75" thickBot="1" x14ac:dyDescent="0.3">
      <c r="A43" s="87" t="s">
        <v>176</v>
      </c>
      <c r="B43" s="89">
        <v>5263</v>
      </c>
      <c r="C43" s="89">
        <v>5384</v>
      </c>
      <c r="D43" s="89">
        <v>5385</v>
      </c>
      <c r="E43" s="89">
        <v>5385</v>
      </c>
    </row>
    <row r="44" spans="1:5" ht="15.75" thickBot="1" x14ac:dyDescent="0.3">
      <c r="A44" s="85" t="s">
        <v>25</v>
      </c>
      <c r="B44" s="88">
        <f>SUM(B45:B46)</f>
        <v>138108</v>
      </c>
      <c r="C44" s="88">
        <f>SUM(C45:C46)</f>
        <v>124928</v>
      </c>
      <c r="D44" s="88">
        <f>SUM(D45:D46)</f>
        <v>28481</v>
      </c>
      <c r="E44" s="88">
        <f>SUM(E45:E46)</f>
        <v>22564</v>
      </c>
    </row>
    <row r="45" spans="1:5" ht="15.75" thickBot="1" x14ac:dyDescent="0.3">
      <c r="A45" s="87" t="s">
        <v>175</v>
      </c>
      <c r="B45" s="86">
        <v>136108</v>
      </c>
      <c r="C45" s="86">
        <f>123058-130</f>
        <v>122928</v>
      </c>
      <c r="D45" s="86">
        <f>26391+90</f>
        <v>26481</v>
      </c>
      <c r="E45" s="86">
        <f>20474+90</f>
        <v>20564</v>
      </c>
    </row>
    <row r="46" spans="1:5" ht="15.75" thickBot="1" x14ac:dyDescent="0.3">
      <c r="A46" s="87" t="s">
        <v>176</v>
      </c>
      <c r="B46" s="89">
        <v>2000</v>
      </c>
      <c r="C46" s="89">
        <v>2000</v>
      </c>
      <c r="D46" s="89">
        <v>2000</v>
      </c>
      <c r="E46" s="89">
        <v>2000</v>
      </c>
    </row>
    <row r="47" spans="1:5" ht="15.75" thickBot="1" x14ac:dyDescent="0.3">
      <c r="A47" s="85" t="s">
        <v>26</v>
      </c>
      <c r="B47" s="86"/>
      <c r="C47" s="86"/>
      <c r="D47" s="86"/>
      <c r="E47" s="86"/>
    </row>
    <row r="48" spans="1:5" ht="1.5" customHeight="1" thickBot="1" x14ac:dyDescent="0.3">
      <c r="A48" s="87" t="s">
        <v>175</v>
      </c>
      <c r="B48" s="86"/>
      <c r="C48" s="86"/>
      <c r="D48" s="86"/>
      <c r="E48" s="86"/>
    </row>
    <row r="49" spans="1:5" ht="15.75" hidden="1" customHeight="1" thickBot="1" x14ac:dyDescent="0.3">
      <c r="A49" s="87" t="s">
        <v>176</v>
      </c>
      <c r="B49" s="86"/>
      <c r="C49" s="86"/>
      <c r="D49" s="86"/>
      <c r="E49" s="86"/>
    </row>
    <row r="50" spans="1:5" ht="15.75" thickBot="1" x14ac:dyDescent="0.3">
      <c r="A50" s="85" t="s">
        <v>27</v>
      </c>
      <c r="B50" s="86"/>
      <c r="C50" s="86"/>
      <c r="D50" s="86"/>
      <c r="E50" s="86"/>
    </row>
    <row r="51" spans="1:5" ht="0.75" customHeight="1" thickBot="1" x14ac:dyDescent="0.3">
      <c r="A51" s="87" t="s">
        <v>175</v>
      </c>
      <c r="B51" s="86"/>
      <c r="C51" s="86"/>
      <c r="D51" s="86"/>
      <c r="E51" s="86"/>
    </row>
    <row r="52" spans="1:5" ht="15.75" hidden="1" customHeight="1" thickBot="1" x14ac:dyDescent="0.3">
      <c r="A52" s="87" t="s">
        <v>176</v>
      </c>
      <c r="B52" s="86"/>
      <c r="C52" s="86"/>
      <c r="D52" s="86"/>
      <c r="E52" s="86"/>
    </row>
    <row r="53" spans="1:5" ht="15.75" thickBot="1" x14ac:dyDescent="0.3">
      <c r="A53" s="85" t="s">
        <v>28</v>
      </c>
      <c r="B53" s="86"/>
      <c r="C53" s="86"/>
      <c r="D53" s="86"/>
      <c r="E53" s="86"/>
    </row>
    <row r="54" spans="1:5" ht="0.75" customHeight="1" thickBot="1" x14ac:dyDescent="0.3">
      <c r="A54" s="87" t="s">
        <v>175</v>
      </c>
      <c r="B54" s="86"/>
      <c r="C54" s="86"/>
      <c r="D54" s="86"/>
      <c r="E54" s="86"/>
    </row>
    <row r="55" spans="1:5" ht="15.75" hidden="1" customHeight="1" thickBot="1" x14ac:dyDescent="0.3">
      <c r="A55" s="87" t="s">
        <v>176</v>
      </c>
      <c r="B55" s="86"/>
      <c r="C55" s="86"/>
      <c r="D55" s="86"/>
      <c r="E55" s="86"/>
    </row>
    <row r="56" spans="1:5" ht="30.75" thickBot="1" x14ac:dyDescent="0.3">
      <c r="A56" s="85" t="s">
        <v>29</v>
      </c>
      <c r="B56" s="86">
        <v>0</v>
      </c>
      <c r="C56" s="86">
        <f>B56*1.03*0.99</f>
        <v>0</v>
      </c>
      <c r="D56" s="86">
        <f>C56*1.03*0.99</f>
        <v>0</v>
      </c>
      <c r="E56" s="86">
        <f>D56*1.03*0.99</f>
        <v>0</v>
      </c>
    </row>
    <row r="57" spans="1:5" ht="1.5" customHeight="1" thickBot="1" x14ac:dyDescent="0.3">
      <c r="A57" s="87" t="s">
        <v>175</v>
      </c>
      <c r="B57" s="88"/>
      <c r="C57" s="90"/>
      <c r="D57" s="90"/>
      <c r="E57" s="90"/>
    </row>
    <row r="58" spans="1:5" ht="15.75" hidden="1" customHeight="1" thickBot="1" x14ac:dyDescent="0.3">
      <c r="A58" s="87" t="s">
        <v>176</v>
      </c>
      <c r="B58" s="88"/>
      <c r="C58" s="91"/>
      <c r="D58" s="90"/>
      <c r="E58" s="90"/>
    </row>
    <row r="59" spans="1:5" ht="15.75" customHeight="1" thickBot="1" x14ac:dyDescent="0.3">
      <c r="A59" s="92" t="s">
        <v>30</v>
      </c>
      <c r="B59" s="88">
        <f>B56+B53+B50+B47+B44+B41+B38</f>
        <v>601925</v>
      </c>
      <c r="C59" s="88">
        <f>C56+C53+C50+C47+C44+C41+C38</f>
        <v>604794</v>
      </c>
      <c r="D59" s="88">
        <f>D56+D53+D50+D47+D44+D41+D38</f>
        <v>214794</v>
      </c>
      <c r="E59" s="88">
        <f>E56+E53+E50+E47+E44+E41+E38</f>
        <v>204794</v>
      </c>
    </row>
    <row r="60" spans="1:5" ht="15.75" thickBot="1" x14ac:dyDescent="0.3">
      <c r="A60" s="93" t="s">
        <v>31</v>
      </c>
      <c r="B60" s="94">
        <f>IF(B59-B30=0,0,"Error")</f>
        <v>0</v>
      </c>
      <c r="C60" s="94">
        <f>IF(C59-C30=0,0,"Error")</f>
        <v>0</v>
      </c>
      <c r="D60" s="94">
        <f>IF(D59-D30=0,0,"Error")</f>
        <v>0</v>
      </c>
      <c r="E60" s="94">
        <f>IF(E59-E30=0,0,"Error")</f>
        <v>0</v>
      </c>
    </row>
    <row r="61" spans="1:5" ht="15.75" customHeight="1" thickBot="1" x14ac:dyDescent="0.3">
      <c r="A61" s="95" t="s">
        <v>32</v>
      </c>
      <c r="B61" s="2052" t="s">
        <v>395</v>
      </c>
      <c r="C61" s="2053"/>
      <c r="D61" s="2053"/>
      <c r="E61" s="2054"/>
    </row>
    <row r="62" spans="1:5" ht="36" customHeight="1" thickBot="1" x14ac:dyDescent="0.3">
      <c r="A62" s="78" t="s">
        <v>14</v>
      </c>
      <c r="B62" s="2055" t="s">
        <v>902</v>
      </c>
      <c r="C62" s="2056"/>
      <c r="D62" s="2056"/>
      <c r="E62" s="2057"/>
    </row>
    <row r="63" spans="1:5" ht="24.75" customHeight="1" thickBot="1" x14ac:dyDescent="0.3">
      <c r="A63" s="78" t="s">
        <v>15</v>
      </c>
      <c r="B63" s="1442" t="s">
        <v>40</v>
      </c>
      <c r="C63" s="1443"/>
      <c r="D63" s="1443"/>
      <c r="E63" s="1444"/>
    </row>
    <row r="64" spans="1:5" ht="15.75" customHeight="1" x14ac:dyDescent="0.25">
      <c r="A64" s="1434"/>
      <c r="B64" s="73">
        <v>2020</v>
      </c>
      <c r="C64" s="73">
        <v>2021</v>
      </c>
      <c r="D64" s="73">
        <v>2022</v>
      </c>
      <c r="E64" s="73">
        <v>2023</v>
      </c>
    </row>
    <row r="65" spans="1:5" ht="15.75" thickBot="1" x14ac:dyDescent="0.3">
      <c r="A65" s="1435"/>
      <c r="B65" s="74" t="s">
        <v>7</v>
      </c>
      <c r="C65" s="74" t="s">
        <v>8</v>
      </c>
      <c r="D65" s="74" t="s">
        <v>8</v>
      </c>
      <c r="E65" s="74" t="s">
        <v>8</v>
      </c>
    </row>
    <row r="66" spans="1:5" ht="24.75" customHeight="1" thickBot="1" x14ac:dyDescent="0.3">
      <c r="A66" s="78" t="s">
        <v>16</v>
      </c>
      <c r="B66" s="96">
        <v>160</v>
      </c>
      <c r="C66" s="96">
        <v>165</v>
      </c>
      <c r="D66" s="96">
        <v>167</v>
      </c>
      <c r="E66" s="96">
        <v>170</v>
      </c>
    </row>
    <row r="67" spans="1:5" ht="15.75" thickBot="1" x14ac:dyDescent="0.3">
      <c r="A67" s="78" t="s">
        <v>17</v>
      </c>
      <c r="B67" s="83">
        <f>B96</f>
        <v>3920</v>
      </c>
      <c r="C67" s="83">
        <f>C96</f>
        <v>4000</v>
      </c>
      <c r="D67" s="83">
        <f>D96</f>
        <v>4000</v>
      </c>
      <c r="E67" s="83">
        <f>E96</f>
        <v>4000</v>
      </c>
    </row>
    <row r="68" spans="1:5" ht="15.75" thickBot="1" x14ac:dyDescent="0.3">
      <c r="A68" s="78" t="s">
        <v>18</v>
      </c>
      <c r="B68" s="83">
        <f>B67/B66</f>
        <v>24.5</v>
      </c>
      <c r="C68" s="83">
        <f>C67/C66</f>
        <v>24.242424242424242</v>
      </c>
      <c r="D68" s="83">
        <f>D67/D66</f>
        <v>23.952095808383234</v>
      </c>
      <c r="E68" s="83">
        <f>E67/E66</f>
        <v>23.529411764705884</v>
      </c>
    </row>
    <row r="69" spans="1:5" ht="15.75" thickBot="1" x14ac:dyDescent="0.3">
      <c r="A69" s="78" t="s">
        <v>19</v>
      </c>
      <c r="B69" s="211"/>
      <c r="C69" s="84">
        <f t="shared" ref="C69:E71" si="2">C66/B66-1</f>
        <v>3.125E-2</v>
      </c>
      <c r="D69" s="84">
        <f t="shared" si="2"/>
        <v>1.2121212121212199E-2</v>
      </c>
      <c r="E69" s="84">
        <f t="shared" si="2"/>
        <v>1.7964071856287456E-2</v>
      </c>
    </row>
    <row r="70" spans="1:5" ht="15.75" thickBot="1" x14ac:dyDescent="0.3">
      <c r="A70" s="78" t="s">
        <v>21</v>
      </c>
      <c r="B70" s="211"/>
      <c r="C70" s="84">
        <f t="shared" si="2"/>
        <v>2.0408163265306145E-2</v>
      </c>
      <c r="D70" s="84">
        <f t="shared" si="2"/>
        <v>0</v>
      </c>
      <c r="E70" s="84">
        <f t="shared" si="2"/>
        <v>0</v>
      </c>
    </row>
    <row r="71" spans="1:5" ht="15.75" thickBot="1" x14ac:dyDescent="0.3">
      <c r="A71" s="78" t="s">
        <v>22</v>
      </c>
      <c r="B71" s="211"/>
      <c r="C71" s="84">
        <f t="shared" si="2"/>
        <v>-1.0513296227581903E-2</v>
      </c>
      <c r="D71" s="84">
        <f t="shared" si="2"/>
        <v>-1.19760479041916E-2</v>
      </c>
      <c r="E71" s="84">
        <f t="shared" si="2"/>
        <v>-1.7647058823529349E-2</v>
      </c>
    </row>
    <row r="72" spans="1:5" ht="15.75" customHeight="1" thickBot="1" x14ac:dyDescent="0.3">
      <c r="A72" s="1436" t="s">
        <v>396</v>
      </c>
      <c r="B72" s="1437"/>
      <c r="C72" s="1437"/>
      <c r="D72" s="1437"/>
      <c r="E72" s="1438"/>
    </row>
    <row r="73" spans="1:5" ht="21" customHeight="1" x14ac:dyDescent="0.25">
      <c r="A73" s="1434"/>
      <c r="B73" s="73">
        <v>2020</v>
      </c>
      <c r="C73" s="73">
        <v>2021</v>
      </c>
      <c r="D73" s="73">
        <v>2022</v>
      </c>
      <c r="E73" s="73">
        <v>2023</v>
      </c>
    </row>
    <row r="74" spans="1:5" ht="22.5" customHeight="1" thickBot="1" x14ac:dyDescent="0.3">
      <c r="A74" s="1435"/>
      <c r="B74" s="74" t="s">
        <v>7</v>
      </c>
      <c r="C74" s="74" t="s">
        <v>8</v>
      </c>
      <c r="D74" s="74" t="s">
        <v>8</v>
      </c>
      <c r="E74" s="74" t="s">
        <v>8</v>
      </c>
    </row>
    <row r="75" spans="1:5" ht="15.75" customHeight="1" thickBot="1" x14ac:dyDescent="0.3">
      <c r="A75" s="85" t="s">
        <v>23</v>
      </c>
      <c r="B75" s="86"/>
      <c r="C75" s="86"/>
      <c r="D75" s="86"/>
      <c r="E75" s="86"/>
    </row>
    <row r="76" spans="1:5" ht="0.75" customHeight="1" thickBot="1" x14ac:dyDescent="0.3">
      <c r="A76" s="87" t="s">
        <v>175</v>
      </c>
      <c r="B76" s="88"/>
      <c r="C76" s="97"/>
      <c r="D76" s="97"/>
      <c r="E76" s="97"/>
    </row>
    <row r="77" spans="1:5" ht="15.75" hidden="1" customHeight="1" thickBot="1" x14ac:dyDescent="0.3">
      <c r="A77" s="87" t="s">
        <v>176</v>
      </c>
      <c r="B77" s="88"/>
      <c r="C77" s="97"/>
      <c r="D77" s="97"/>
      <c r="E77" s="97"/>
    </row>
    <row r="78" spans="1:5" ht="28.5" customHeight="1" thickBot="1" x14ac:dyDescent="0.3">
      <c r="A78" s="85" t="s">
        <v>24</v>
      </c>
      <c r="B78" s="86"/>
      <c r="C78" s="86"/>
      <c r="D78" s="86"/>
      <c r="E78" s="86"/>
    </row>
    <row r="79" spans="1:5" ht="2.25" customHeight="1" thickBot="1" x14ac:dyDescent="0.3">
      <c r="A79" s="87" t="s">
        <v>175</v>
      </c>
      <c r="B79" s="88"/>
      <c r="C79" s="86"/>
      <c r="D79" s="86"/>
      <c r="E79" s="86"/>
    </row>
    <row r="80" spans="1:5" ht="18" hidden="1" customHeight="1" thickBot="1" x14ac:dyDescent="0.3">
      <c r="A80" s="87" t="s">
        <v>176</v>
      </c>
      <c r="B80" s="88"/>
      <c r="C80" s="86"/>
      <c r="D80" s="86"/>
      <c r="E80" s="86"/>
    </row>
    <row r="81" spans="1:5" ht="15.75" thickBot="1" x14ac:dyDescent="0.3">
      <c r="A81" s="85" t="s">
        <v>25</v>
      </c>
      <c r="B81" s="88">
        <f>SUM(B82:B83)</f>
        <v>3920</v>
      </c>
      <c r="C81" s="88">
        <f>SUM(C82:C83)</f>
        <v>4000</v>
      </c>
      <c r="D81" s="88">
        <f>SUM(D82:D83)</f>
        <v>4000</v>
      </c>
      <c r="E81" s="88">
        <f>SUM(E82:E83)</f>
        <v>4000</v>
      </c>
    </row>
    <row r="82" spans="1:5" ht="15.75" thickBot="1" x14ac:dyDescent="0.3">
      <c r="A82" s="87" t="s">
        <v>175</v>
      </c>
      <c r="B82" s="83">
        <f>2420+1500</f>
        <v>3920</v>
      </c>
      <c r="C82" s="83">
        <v>4000</v>
      </c>
      <c r="D82" s="83">
        <v>4000</v>
      </c>
      <c r="E82" s="83">
        <v>4000</v>
      </c>
    </row>
    <row r="83" spans="1:5" ht="15.75" thickBot="1" x14ac:dyDescent="0.3">
      <c r="A83" s="87" t="s">
        <v>176</v>
      </c>
      <c r="B83" s="88"/>
      <c r="C83" s="86"/>
      <c r="D83" s="86"/>
      <c r="E83" s="86"/>
    </row>
    <row r="84" spans="1:5" ht="15.75" thickBot="1" x14ac:dyDescent="0.3">
      <c r="A84" s="85" t="s">
        <v>26</v>
      </c>
      <c r="B84" s="88"/>
      <c r="C84" s="86"/>
      <c r="D84" s="86"/>
      <c r="E84" s="86"/>
    </row>
    <row r="85" spans="1:5" ht="2.25" customHeight="1" thickBot="1" x14ac:dyDescent="0.3">
      <c r="A85" s="87" t="s">
        <v>175</v>
      </c>
      <c r="B85" s="88"/>
      <c r="C85" s="86"/>
      <c r="D85" s="86"/>
      <c r="E85" s="86"/>
    </row>
    <row r="86" spans="1:5" ht="12.75" hidden="1" customHeight="1" thickBot="1" x14ac:dyDescent="0.3">
      <c r="A86" s="87" t="s">
        <v>176</v>
      </c>
      <c r="B86" s="88"/>
      <c r="C86" s="86"/>
      <c r="D86" s="86"/>
      <c r="E86" s="86"/>
    </row>
    <row r="87" spans="1:5" ht="18" customHeight="1" thickBot="1" x14ac:dyDescent="0.3">
      <c r="A87" s="85" t="s">
        <v>27</v>
      </c>
      <c r="B87" s="88"/>
      <c r="C87" s="86"/>
      <c r="D87" s="86"/>
      <c r="E87" s="86"/>
    </row>
    <row r="88" spans="1:5" ht="15.75" hidden="1" customHeight="1" thickBot="1" x14ac:dyDescent="0.3">
      <c r="A88" s="87" t="s">
        <v>175</v>
      </c>
      <c r="B88" s="88"/>
      <c r="C88" s="86"/>
      <c r="D88" s="86"/>
      <c r="E88" s="86"/>
    </row>
    <row r="89" spans="1:5" ht="15.75" hidden="1" customHeight="1" thickBot="1" x14ac:dyDescent="0.3">
      <c r="A89" s="87" t="s">
        <v>176</v>
      </c>
      <c r="B89" s="88"/>
      <c r="C89" s="86"/>
      <c r="D89" s="86"/>
      <c r="E89" s="86"/>
    </row>
    <row r="90" spans="1:5" ht="15.75" thickBot="1" x14ac:dyDescent="0.3">
      <c r="A90" s="85" t="s">
        <v>28</v>
      </c>
      <c r="B90" s="88"/>
      <c r="C90" s="86"/>
      <c r="D90" s="86"/>
      <c r="E90" s="86"/>
    </row>
    <row r="91" spans="1:5" ht="0.75" customHeight="1" thickBot="1" x14ac:dyDescent="0.3">
      <c r="A91" s="87" t="s">
        <v>175</v>
      </c>
      <c r="B91" s="88"/>
      <c r="C91" s="86"/>
      <c r="D91" s="86"/>
      <c r="E91" s="86"/>
    </row>
    <row r="92" spans="1:5" ht="15.75" hidden="1" customHeight="1" thickBot="1" x14ac:dyDescent="0.3">
      <c r="A92" s="87" t="s">
        <v>176</v>
      </c>
      <c r="B92" s="88"/>
      <c r="C92" s="86"/>
      <c r="D92" s="86"/>
      <c r="E92" s="86"/>
    </row>
    <row r="93" spans="1:5" ht="30.75" thickBot="1" x14ac:dyDescent="0.3">
      <c r="A93" s="85" t="s">
        <v>29</v>
      </c>
      <c r="B93" s="88"/>
      <c r="C93" s="86"/>
      <c r="D93" s="86"/>
      <c r="E93" s="86"/>
    </row>
    <row r="94" spans="1:5" ht="0.75" customHeight="1" thickBot="1" x14ac:dyDescent="0.3">
      <c r="A94" s="87" t="s">
        <v>175</v>
      </c>
      <c r="B94" s="88"/>
      <c r="C94" s="86"/>
      <c r="D94" s="86"/>
      <c r="E94" s="86"/>
    </row>
    <row r="95" spans="1:5" ht="15.75" hidden="1" customHeight="1" thickBot="1" x14ac:dyDescent="0.3">
      <c r="A95" s="87" t="s">
        <v>176</v>
      </c>
      <c r="B95" s="88"/>
      <c r="C95" s="86"/>
      <c r="D95" s="86"/>
      <c r="E95" s="86"/>
    </row>
    <row r="96" spans="1:5" ht="17.25" customHeight="1" thickBot="1" x14ac:dyDescent="0.3">
      <c r="A96" s="98" t="s">
        <v>33</v>
      </c>
      <c r="B96" s="88">
        <f>B93+B90+B87+B84+B81+B78+B75</f>
        <v>3920</v>
      </c>
      <c r="C96" s="88">
        <f>C93+C90+C87+C84+C81+C78+C75</f>
        <v>4000</v>
      </c>
      <c r="D96" s="88">
        <f>D93+D90+D87+D84+D81+D78+D75</f>
        <v>4000</v>
      </c>
      <c r="E96" s="88">
        <f>E93+E90+E87+E84+E81+E78+E75</f>
        <v>4000</v>
      </c>
    </row>
    <row r="97" spans="1:5" ht="15.75" thickBot="1" x14ac:dyDescent="0.3">
      <c r="A97" s="93" t="s">
        <v>31</v>
      </c>
      <c r="B97" s="94">
        <f>IF(B96-B67=0,0,"Error")</f>
        <v>0</v>
      </c>
      <c r="C97" s="94">
        <f>IF(C96-C67=0,0,"Error")</f>
        <v>0</v>
      </c>
      <c r="D97" s="94">
        <f>IF(D96-D67=0,0,"Error")</f>
        <v>0</v>
      </c>
      <c r="E97" s="94">
        <f>IF(E96-E67=0,0,"Error")</f>
        <v>0</v>
      </c>
    </row>
    <row r="98" spans="1:5" ht="48" customHeight="1" thickBot="1" x14ac:dyDescent="0.3">
      <c r="A98" s="79" t="s">
        <v>47</v>
      </c>
      <c r="B98" s="2037" t="s">
        <v>288</v>
      </c>
      <c r="C98" s="2038"/>
      <c r="D98" s="2038"/>
      <c r="E98" s="2039"/>
    </row>
    <row r="99" spans="1:5" ht="26.25" customHeight="1" thickBot="1" x14ac:dyDescent="0.3">
      <c r="A99" s="1422" t="s">
        <v>48</v>
      </c>
      <c r="B99" s="1423"/>
      <c r="C99" s="1423"/>
      <c r="D99" s="1423"/>
      <c r="E99" s="1424"/>
    </row>
    <row r="100" spans="1:5" ht="15.75" customHeight="1" thickBot="1" x14ac:dyDescent="0.3">
      <c r="A100" s="99"/>
      <c r="B100" s="100"/>
      <c r="C100" s="75" t="s">
        <v>112</v>
      </c>
      <c r="D100" s="75" t="s">
        <v>112</v>
      </c>
      <c r="E100" s="75" t="s">
        <v>112</v>
      </c>
    </row>
    <row r="101" spans="1:5" ht="15.75" customHeight="1" thickBot="1" x14ac:dyDescent="0.3">
      <c r="A101" s="99" t="s">
        <v>397</v>
      </c>
      <c r="B101" s="100" t="s">
        <v>20</v>
      </c>
      <c r="C101" s="75">
        <v>0.34</v>
      </c>
      <c r="D101" s="75">
        <v>0.38</v>
      </c>
      <c r="E101" s="75">
        <v>0.42</v>
      </c>
    </row>
    <row r="102" spans="1:5" ht="15.75" thickBot="1" x14ac:dyDescent="0.3">
      <c r="A102" s="99"/>
      <c r="B102" s="100" t="s">
        <v>20</v>
      </c>
      <c r="C102" s="75"/>
      <c r="D102" s="75"/>
      <c r="E102" s="75"/>
    </row>
    <row r="103" spans="1:5" ht="30.75" thickBot="1" x14ac:dyDescent="0.3">
      <c r="A103" s="101" t="s">
        <v>398</v>
      </c>
      <c r="B103" s="100" t="s">
        <v>20</v>
      </c>
      <c r="C103" s="102">
        <v>0.1</v>
      </c>
      <c r="D103" s="102">
        <v>0.14000000000000001</v>
      </c>
      <c r="E103" s="102">
        <v>0.14000000000000001</v>
      </c>
    </row>
    <row r="104" spans="1:5" ht="15.75" customHeight="1" thickBot="1" x14ac:dyDescent="0.3">
      <c r="A104" s="1413" t="s">
        <v>49</v>
      </c>
      <c r="B104" s="1414"/>
      <c r="C104" s="1414"/>
      <c r="D104" s="1414"/>
      <c r="E104" s="1415"/>
    </row>
    <row r="105" spans="1:5" ht="15.75" thickBot="1" x14ac:dyDescent="0.3">
      <c r="A105" s="1413" t="s">
        <v>12</v>
      </c>
      <c r="B105" s="1414"/>
      <c r="C105" s="1414"/>
      <c r="D105" s="1414"/>
      <c r="E105" s="1415"/>
    </row>
    <row r="106" spans="1:5" ht="15.75" customHeight="1" thickBot="1" x14ac:dyDescent="0.3">
      <c r="A106" s="81" t="s">
        <v>13</v>
      </c>
      <c r="B106" s="2052" t="s">
        <v>105</v>
      </c>
      <c r="C106" s="2053"/>
      <c r="D106" s="2053"/>
      <c r="E106" s="2054"/>
    </row>
    <row r="107" spans="1:5" ht="32.25" customHeight="1" thickBot="1" x14ac:dyDescent="0.3">
      <c r="A107" s="78" t="s">
        <v>14</v>
      </c>
      <c r="B107" s="2037" t="s">
        <v>106</v>
      </c>
      <c r="C107" s="2038"/>
      <c r="D107" s="2038"/>
      <c r="E107" s="2039"/>
    </row>
    <row r="108" spans="1:5" ht="19.5" customHeight="1" thickBot="1" x14ac:dyDescent="0.3">
      <c r="A108" s="78" t="s">
        <v>15</v>
      </c>
      <c r="B108" s="1442"/>
      <c r="C108" s="1443"/>
      <c r="D108" s="1443"/>
      <c r="E108" s="1444"/>
    </row>
    <row r="109" spans="1:5" ht="15.75" customHeight="1" x14ac:dyDescent="0.25">
      <c r="A109" s="1434"/>
      <c r="B109" s="73">
        <v>2020</v>
      </c>
      <c r="C109" s="73">
        <v>2021</v>
      </c>
      <c r="D109" s="73">
        <v>2022</v>
      </c>
      <c r="E109" s="73">
        <v>2023</v>
      </c>
    </row>
    <row r="110" spans="1:5" ht="15.75" thickBot="1" x14ac:dyDescent="0.3">
      <c r="A110" s="1435"/>
      <c r="B110" s="74" t="s">
        <v>7</v>
      </c>
      <c r="C110" s="74" t="s">
        <v>8</v>
      </c>
      <c r="D110" s="74" t="s">
        <v>8</v>
      </c>
      <c r="E110" s="74" t="s">
        <v>8</v>
      </c>
    </row>
    <row r="111" spans="1:5" ht="24.75" customHeight="1" thickBot="1" x14ac:dyDescent="0.3">
      <c r="A111" s="78" t="s">
        <v>16</v>
      </c>
      <c r="B111" s="83">
        <v>236</v>
      </c>
      <c r="C111" s="83">
        <v>236</v>
      </c>
      <c r="D111" s="83">
        <v>236</v>
      </c>
      <c r="E111" s="83">
        <v>236</v>
      </c>
    </row>
    <row r="112" spans="1:5" ht="15.75" thickBot="1" x14ac:dyDescent="0.3">
      <c r="A112" s="78" t="s">
        <v>17</v>
      </c>
      <c r="B112" s="83">
        <f>B141</f>
        <v>332985</v>
      </c>
      <c r="C112" s="83">
        <f>C141</f>
        <v>341076</v>
      </c>
      <c r="D112" s="83">
        <f>D141</f>
        <v>341076</v>
      </c>
      <c r="E112" s="83">
        <f>E141</f>
        <v>341076</v>
      </c>
    </row>
    <row r="113" spans="1:5" ht="15.75" thickBot="1" x14ac:dyDescent="0.3">
      <c r="A113" s="78" t="s">
        <v>18</v>
      </c>
      <c r="B113" s="83">
        <f>B112/B111</f>
        <v>1410.9533898305085</v>
      </c>
      <c r="C113" s="83">
        <f>C112/C111</f>
        <v>1445.2372881355932</v>
      </c>
      <c r="D113" s="83">
        <f>D112/D111</f>
        <v>1445.2372881355932</v>
      </c>
      <c r="E113" s="83">
        <f>E112/E111</f>
        <v>1445.2372881355932</v>
      </c>
    </row>
    <row r="114" spans="1:5" ht="15.75" thickBot="1" x14ac:dyDescent="0.3">
      <c r="A114" s="78" t="s">
        <v>19</v>
      </c>
      <c r="B114" s="211" t="s">
        <v>20</v>
      </c>
      <c r="C114" s="84">
        <f t="shared" ref="C114:E116" si="3">C111/B111-1</f>
        <v>0</v>
      </c>
      <c r="D114" s="84">
        <f t="shared" si="3"/>
        <v>0</v>
      </c>
      <c r="E114" s="84">
        <f t="shared" si="3"/>
        <v>0</v>
      </c>
    </row>
    <row r="115" spans="1:5" ht="15.75" thickBot="1" x14ac:dyDescent="0.3">
      <c r="A115" s="78" t="s">
        <v>21</v>
      </c>
      <c r="B115" s="211" t="s">
        <v>20</v>
      </c>
      <c r="C115" s="84">
        <f t="shared" si="3"/>
        <v>2.4298391819451259E-2</v>
      </c>
      <c r="D115" s="84">
        <f t="shared" si="3"/>
        <v>0</v>
      </c>
      <c r="E115" s="84">
        <f t="shared" si="3"/>
        <v>0</v>
      </c>
    </row>
    <row r="116" spans="1:5" ht="17.25" customHeight="1" thickBot="1" x14ac:dyDescent="0.3">
      <c r="A116" s="78" t="s">
        <v>22</v>
      </c>
      <c r="B116" s="211" t="s">
        <v>20</v>
      </c>
      <c r="C116" s="84">
        <f t="shared" si="3"/>
        <v>2.4298391819451259E-2</v>
      </c>
      <c r="D116" s="84">
        <f t="shared" si="3"/>
        <v>0</v>
      </c>
      <c r="E116" s="84">
        <f t="shared" si="3"/>
        <v>0</v>
      </c>
    </row>
    <row r="117" spans="1:5" ht="22.5" customHeight="1" thickBot="1" x14ac:dyDescent="0.3">
      <c r="A117" s="1436" t="s">
        <v>394</v>
      </c>
      <c r="B117" s="1437"/>
      <c r="C117" s="1437"/>
      <c r="D117" s="1437"/>
      <c r="E117" s="1438"/>
    </row>
    <row r="118" spans="1:5" ht="12.75" customHeight="1" x14ac:dyDescent="0.25">
      <c r="A118" s="1434"/>
      <c r="B118" s="73">
        <v>2020</v>
      </c>
      <c r="C118" s="73">
        <v>2021</v>
      </c>
      <c r="D118" s="73">
        <v>2022</v>
      </c>
      <c r="E118" s="73">
        <v>2023</v>
      </c>
    </row>
    <row r="119" spans="1:5" ht="20.25" customHeight="1" thickBot="1" x14ac:dyDescent="0.3">
      <c r="A119" s="1435"/>
      <c r="B119" s="74" t="s">
        <v>7</v>
      </c>
      <c r="C119" s="74" t="s">
        <v>8</v>
      </c>
      <c r="D119" s="74" t="s">
        <v>8</v>
      </c>
      <c r="E119" s="74" t="s">
        <v>8</v>
      </c>
    </row>
    <row r="120" spans="1:5" ht="15.75" customHeight="1" thickBot="1" x14ac:dyDescent="0.3">
      <c r="A120" s="85" t="s">
        <v>23</v>
      </c>
      <c r="B120" s="103">
        <f>SUM(B121:B122)</f>
        <v>218476</v>
      </c>
      <c r="C120" s="103">
        <f>SUM(C121:C122)</f>
        <v>228736</v>
      </c>
      <c r="D120" s="103">
        <f>SUM(D121:D122)</f>
        <v>228736</v>
      </c>
      <c r="E120" s="103">
        <f>SUM(E121:E122)</f>
        <v>228736</v>
      </c>
    </row>
    <row r="121" spans="1:5" ht="15.75" thickBot="1" x14ac:dyDescent="0.3">
      <c r="A121" s="87" t="s">
        <v>175</v>
      </c>
      <c r="B121" s="86">
        <v>218476</v>
      </c>
      <c r="C121" s="86">
        <v>228736</v>
      </c>
      <c r="D121" s="86">
        <v>228736</v>
      </c>
      <c r="E121" s="86">
        <v>228736</v>
      </c>
    </row>
    <row r="122" spans="1:5" ht="15.75" thickBot="1" x14ac:dyDescent="0.3">
      <c r="A122" s="87" t="s">
        <v>176</v>
      </c>
      <c r="B122" s="88"/>
      <c r="C122" s="88"/>
      <c r="D122" s="88"/>
      <c r="E122" s="88"/>
    </row>
    <row r="123" spans="1:5" ht="30.75" thickBot="1" x14ac:dyDescent="0.3">
      <c r="A123" s="85" t="s">
        <v>24</v>
      </c>
      <c r="B123" s="103">
        <f>SUM(B124:B125)</f>
        <v>37573</v>
      </c>
      <c r="C123" s="103">
        <f>SUM(C124:C125)</f>
        <v>37824</v>
      </c>
      <c r="D123" s="103">
        <f>SUM(D124:D125)</f>
        <v>37824</v>
      </c>
      <c r="E123" s="103">
        <f>SUM(E124:E125)</f>
        <v>37824</v>
      </c>
    </row>
    <row r="124" spans="1:5" ht="15.75" thickBot="1" x14ac:dyDescent="0.3">
      <c r="A124" s="87" t="s">
        <v>175</v>
      </c>
      <c r="B124" s="86">
        <v>37573</v>
      </c>
      <c r="C124" s="86">
        <v>37824</v>
      </c>
      <c r="D124" s="86">
        <v>37824</v>
      </c>
      <c r="E124" s="86">
        <v>37824</v>
      </c>
    </row>
    <row r="125" spans="1:5" ht="15.75" thickBot="1" x14ac:dyDescent="0.3">
      <c r="A125" s="87" t="s">
        <v>176</v>
      </c>
      <c r="B125" s="88"/>
      <c r="C125" s="88"/>
      <c r="D125" s="88"/>
      <c r="E125" s="88"/>
    </row>
    <row r="126" spans="1:5" ht="15.75" customHeight="1" thickBot="1" x14ac:dyDescent="0.3">
      <c r="A126" s="85" t="s">
        <v>25</v>
      </c>
      <c r="B126" s="88">
        <f>SUM(B127:B128)</f>
        <v>75362</v>
      </c>
      <c r="C126" s="88">
        <f>SUM(C127:C128)</f>
        <v>72942</v>
      </c>
      <c r="D126" s="88">
        <f>SUM(D127:D128)</f>
        <v>72942</v>
      </c>
      <c r="E126" s="88">
        <f>SUM(E127:E128)</f>
        <v>72942</v>
      </c>
    </row>
    <row r="127" spans="1:5" ht="12.75" customHeight="1" thickBot="1" x14ac:dyDescent="0.3">
      <c r="A127" s="87" t="s">
        <v>175</v>
      </c>
      <c r="B127" s="86">
        <v>75362</v>
      </c>
      <c r="C127" s="86">
        <v>72942</v>
      </c>
      <c r="D127" s="86">
        <v>72942</v>
      </c>
      <c r="E127" s="86">
        <v>72942</v>
      </c>
    </row>
    <row r="128" spans="1:5" ht="15.75" customHeight="1" thickBot="1" x14ac:dyDescent="0.3">
      <c r="A128" s="87" t="s">
        <v>176</v>
      </c>
      <c r="B128" s="88"/>
      <c r="C128" s="88"/>
      <c r="D128" s="88"/>
      <c r="E128" s="88"/>
    </row>
    <row r="129" spans="1:5" ht="15.75" thickBot="1" x14ac:dyDescent="0.3">
      <c r="A129" s="85" t="s">
        <v>26</v>
      </c>
      <c r="B129" s="86"/>
      <c r="C129" s="86"/>
      <c r="D129" s="86"/>
      <c r="E129" s="86"/>
    </row>
    <row r="130" spans="1:5" ht="15.75" thickBot="1" x14ac:dyDescent="0.3">
      <c r="A130" s="87" t="s">
        <v>175</v>
      </c>
      <c r="B130" s="86"/>
      <c r="C130" s="86"/>
      <c r="D130" s="86"/>
      <c r="E130" s="86"/>
    </row>
    <row r="131" spans="1:5" ht="15.75" customHeight="1" thickBot="1" x14ac:dyDescent="0.3">
      <c r="A131" s="87" t="s">
        <v>176</v>
      </c>
      <c r="B131" s="86"/>
      <c r="C131" s="86"/>
      <c r="D131" s="86"/>
      <c r="E131" s="86"/>
    </row>
    <row r="132" spans="1:5" ht="15.75" thickBot="1" x14ac:dyDescent="0.3">
      <c r="A132" s="85" t="s">
        <v>27</v>
      </c>
      <c r="B132" s="89">
        <f>SUM(B133:B134)</f>
        <v>1574</v>
      </c>
      <c r="C132" s="89">
        <f>SUM(C133:C134)</f>
        <v>1574</v>
      </c>
      <c r="D132" s="89">
        <f>SUM(D133:D134)</f>
        <v>1574</v>
      </c>
      <c r="E132" s="89">
        <f>SUM(E133:E134)</f>
        <v>1574</v>
      </c>
    </row>
    <row r="133" spans="1:5" ht="15.75" thickBot="1" x14ac:dyDescent="0.3">
      <c r="A133" s="87" t="s">
        <v>175</v>
      </c>
      <c r="B133" s="86">
        <v>1574</v>
      </c>
      <c r="C133" s="86">
        <v>1574</v>
      </c>
      <c r="D133" s="86">
        <v>1574</v>
      </c>
      <c r="E133" s="86">
        <v>1574</v>
      </c>
    </row>
    <row r="134" spans="1:5" ht="17.25" customHeight="1" thickBot="1" x14ac:dyDescent="0.3">
      <c r="A134" s="87" t="s">
        <v>176</v>
      </c>
      <c r="B134" s="86"/>
      <c r="C134" s="86"/>
      <c r="D134" s="86"/>
      <c r="E134" s="86"/>
    </row>
    <row r="135" spans="1:5" ht="15.75" thickBot="1" x14ac:dyDescent="0.3">
      <c r="A135" s="85" t="s">
        <v>28</v>
      </c>
      <c r="B135" s="86"/>
      <c r="C135" s="86"/>
      <c r="D135" s="86"/>
      <c r="E135" s="86"/>
    </row>
    <row r="136" spans="1:5" ht="12.75" customHeight="1" thickBot="1" x14ac:dyDescent="0.3">
      <c r="A136" s="87" t="s">
        <v>175</v>
      </c>
      <c r="B136" s="86"/>
      <c r="C136" s="86"/>
      <c r="D136" s="86"/>
      <c r="E136" s="86"/>
    </row>
    <row r="137" spans="1:5" ht="9" customHeight="1" thickBot="1" x14ac:dyDescent="0.3">
      <c r="A137" s="87" t="s">
        <v>176</v>
      </c>
      <c r="B137" s="86"/>
      <c r="C137" s="86"/>
      <c r="D137" s="86"/>
      <c r="E137" s="86"/>
    </row>
    <row r="138" spans="1:5" ht="30.75" thickBot="1" x14ac:dyDescent="0.3">
      <c r="A138" s="85" t="s">
        <v>29</v>
      </c>
      <c r="B138" s="86">
        <v>0</v>
      </c>
      <c r="C138" s="86">
        <f>B138*1.03*0.99</f>
        <v>0</v>
      </c>
      <c r="D138" s="86">
        <f>C138*1.03*0.99</f>
        <v>0</v>
      </c>
      <c r="E138" s="86">
        <f>D138*1.03*0.99</f>
        <v>0</v>
      </c>
    </row>
    <row r="139" spans="1:5" ht="15.75" thickBot="1" x14ac:dyDescent="0.3">
      <c r="A139" s="87" t="s">
        <v>175</v>
      </c>
      <c r="B139" s="90"/>
      <c r="C139" s="90"/>
      <c r="D139" s="90"/>
      <c r="E139" s="90"/>
    </row>
    <row r="140" spans="1:5" ht="15.75" thickBot="1" x14ac:dyDescent="0.3">
      <c r="A140" s="87" t="s">
        <v>176</v>
      </c>
      <c r="B140" s="91"/>
      <c r="C140" s="90"/>
      <c r="D140" s="90"/>
      <c r="E140" s="90"/>
    </row>
    <row r="141" spans="1:5" ht="15.75" customHeight="1" thickBot="1" x14ac:dyDescent="0.3">
      <c r="A141" s="92" t="s">
        <v>30</v>
      </c>
      <c r="B141" s="88">
        <f>B138+B135+B132+B129+B126+B123+B120</f>
        <v>332985</v>
      </c>
      <c r="C141" s="88">
        <f>C138+C135+C132+C129+C126+C123+C120</f>
        <v>341076</v>
      </c>
      <c r="D141" s="88">
        <f>D138+D135+D132+D129+D126+D123+D120</f>
        <v>341076</v>
      </c>
      <c r="E141" s="88">
        <f>E138+E135+E132+E129+E126+E123+E120</f>
        <v>341076</v>
      </c>
    </row>
    <row r="142" spans="1:5" ht="15.75" thickBot="1" x14ac:dyDescent="0.3">
      <c r="A142" s="93" t="s">
        <v>31</v>
      </c>
      <c r="B142" s="94">
        <f>IF(B141-B112=0,0,"Error")</f>
        <v>0</v>
      </c>
      <c r="C142" s="94">
        <f>IF(C141-C112=0,0,"Error")</f>
        <v>0</v>
      </c>
      <c r="D142" s="94">
        <f>IF(D141-D112=0,0,"Error")</f>
        <v>0</v>
      </c>
      <c r="E142" s="94">
        <f>IF(E141-E112=0,0,"Error")</f>
        <v>0</v>
      </c>
    </row>
    <row r="143" spans="1:5" ht="15.75" customHeight="1" thickBot="1" x14ac:dyDescent="0.3">
      <c r="A143" s="95" t="s">
        <v>32</v>
      </c>
      <c r="B143" s="2037" t="s">
        <v>107</v>
      </c>
      <c r="C143" s="2038"/>
      <c r="D143" s="2038"/>
      <c r="E143" s="2039"/>
    </row>
    <row r="144" spans="1:5" ht="29.25" customHeight="1" thickBot="1" x14ac:dyDescent="0.3">
      <c r="A144" s="78" t="s">
        <v>14</v>
      </c>
      <c r="B144" s="2037" t="s">
        <v>108</v>
      </c>
      <c r="C144" s="2038"/>
      <c r="D144" s="2038"/>
      <c r="E144" s="2039"/>
    </row>
    <row r="145" spans="1:5" ht="15.75" customHeight="1" thickBot="1" x14ac:dyDescent="0.3">
      <c r="A145" s="78" t="s">
        <v>15</v>
      </c>
      <c r="B145" s="1442" t="s">
        <v>40</v>
      </c>
      <c r="C145" s="1443"/>
      <c r="D145" s="1443"/>
      <c r="E145" s="1444"/>
    </row>
    <row r="146" spans="1:5" ht="15.75" customHeight="1" x14ac:dyDescent="0.25">
      <c r="A146" s="1434"/>
      <c r="B146" s="73">
        <v>2020</v>
      </c>
      <c r="C146" s="73">
        <v>2021</v>
      </c>
      <c r="D146" s="73">
        <v>2022</v>
      </c>
      <c r="E146" s="73">
        <v>2023</v>
      </c>
    </row>
    <row r="147" spans="1:5" ht="15.75" thickBot="1" x14ac:dyDescent="0.3">
      <c r="A147" s="1435"/>
      <c r="B147" s="74" t="s">
        <v>7</v>
      </c>
      <c r="C147" s="74" t="s">
        <v>8</v>
      </c>
      <c r="D147" s="74" t="s">
        <v>8</v>
      </c>
      <c r="E147" s="74" t="s">
        <v>8</v>
      </c>
    </row>
    <row r="148" spans="1:5" ht="15.75" customHeight="1" thickBot="1" x14ac:dyDescent="0.3">
      <c r="A148" s="78" t="s">
        <v>16</v>
      </c>
      <c r="B148" s="83">
        <v>9</v>
      </c>
      <c r="C148" s="83">
        <v>7</v>
      </c>
      <c r="D148" s="83">
        <v>7</v>
      </c>
      <c r="E148" s="83">
        <v>7</v>
      </c>
    </row>
    <row r="149" spans="1:5" ht="15.75" thickBot="1" x14ac:dyDescent="0.3">
      <c r="A149" s="78" t="s">
        <v>17</v>
      </c>
      <c r="B149" s="83">
        <f>B178</f>
        <v>170</v>
      </c>
      <c r="C149" s="83">
        <f>C178</f>
        <v>130</v>
      </c>
      <c r="D149" s="83">
        <f>D178</f>
        <v>130</v>
      </c>
      <c r="E149" s="83">
        <f>E178</f>
        <v>130</v>
      </c>
    </row>
    <row r="150" spans="1:5" ht="15.75" thickBot="1" x14ac:dyDescent="0.3">
      <c r="A150" s="78" t="s">
        <v>18</v>
      </c>
      <c r="B150" s="83">
        <f>B149/B148</f>
        <v>18.888888888888889</v>
      </c>
      <c r="C150" s="83">
        <f>C149/C148</f>
        <v>18.571428571428573</v>
      </c>
      <c r="D150" s="83">
        <f>D149/D148</f>
        <v>18.571428571428573</v>
      </c>
      <c r="E150" s="83">
        <f>E149/E148</f>
        <v>18.571428571428573</v>
      </c>
    </row>
    <row r="151" spans="1:5" ht="15.75" thickBot="1" x14ac:dyDescent="0.3">
      <c r="A151" s="78" t="s">
        <v>19</v>
      </c>
      <c r="B151" s="211"/>
      <c r="C151" s="84">
        <f t="shared" ref="C151:E153" si="4">C148/B148-1</f>
        <v>-0.22222222222222221</v>
      </c>
      <c r="D151" s="84">
        <f t="shared" si="4"/>
        <v>0</v>
      </c>
      <c r="E151" s="84">
        <f t="shared" si="4"/>
        <v>0</v>
      </c>
    </row>
    <row r="152" spans="1:5" ht="15.75" thickBot="1" x14ac:dyDescent="0.3">
      <c r="A152" s="78" t="s">
        <v>21</v>
      </c>
      <c r="B152" s="211"/>
      <c r="C152" s="84">
        <f t="shared" si="4"/>
        <v>-0.23529411764705888</v>
      </c>
      <c r="D152" s="84">
        <f t="shared" si="4"/>
        <v>0</v>
      </c>
      <c r="E152" s="84">
        <f t="shared" si="4"/>
        <v>0</v>
      </c>
    </row>
    <row r="153" spans="1:5" ht="15.75" thickBot="1" x14ac:dyDescent="0.3">
      <c r="A153" s="78" t="s">
        <v>22</v>
      </c>
      <c r="B153" s="211"/>
      <c r="C153" s="84">
        <f t="shared" si="4"/>
        <v>-1.6806722689075571E-2</v>
      </c>
      <c r="D153" s="84">
        <f t="shared" si="4"/>
        <v>0</v>
      </c>
      <c r="E153" s="84">
        <f t="shared" si="4"/>
        <v>0</v>
      </c>
    </row>
    <row r="154" spans="1:5" ht="15.75" customHeight="1" thickBot="1" x14ac:dyDescent="0.3">
      <c r="A154" s="1436" t="s">
        <v>396</v>
      </c>
      <c r="B154" s="1437"/>
      <c r="C154" s="1437"/>
      <c r="D154" s="1437"/>
      <c r="E154" s="1438"/>
    </row>
    <row r="155" spans="1:5" ht="15.75" customHeight="1" x14ac:dyDescent="0.25">
      <c r="A155" s="1434"/>
      <c r="B155" s="73">
        <v>2020</v>
      </c>
      <c r="C155" s="73">
        <v>2021</v>
      </c>
      <c r="D155" s="73">
        <v>2022</v>
      </c>
      <c r="E155" s="73">
        <v>2023</v>
      </c>
    </row>
    <row r="156" spans="1:5" ht="19.5" customHeight="1" thickBot="1" x14ac:dyDescent="0.3">
      <c r="A156" s="1435"/>
      <c r="B156" s="74" t="s">
        <v>7</v>
      </c>
      <c r="C156" s="74" t="s">
        <v>8</v>
      </c>
      <c r="D156" s="74" t="s">
        <v>8</v>
      </c>
      <c r="E156" s="74" t="s">
        <v>8</v>
      </c>
    </row>
    <row r="157" spans="1:5" ht="15" customHeight="1" thickBot="1" x14ac:dyDescent="0.3">
      <c r="A157" s="85" t="s">
        <v>23</v>
      </c>
      <c r="B157" s="86">
        <f>SUM(B158:B159)</f>
        <v>0</v>
      </c>
      <c r="C157" s="86">
        <f>SUM(C158:C159)</f>
        <v>0</v>
      </c>
      <c r="D157" s="86">
        <f>SUM(D158:D159)</f>
        <v>0</v>
      </c>
      <c r="E157" s="86">
        <f>SUM(E158:E159)</f>
        <v>0</v>
      </c>
    </row>
    <row r="158" spans="1:5" ht="15.75" hidden="1" customHeight="1" thickBot="1" x14ac:dyDescent="0.3">
      <c r="A158" s="87" t="s">
        <v>175</v>
      </c>
      <c r="B158" s="86"/>
      <c r="C158" s="86"/>
      <c r="D158" s="86"/>
      <c r="E158" s="86"/>
    </row>
    <row r="159" spans="1:5" ht="0.75" customHeight="1" thickBot="1" x14ac:dyDescent="0.3">
      <c r="A159" s="87" t="s">
        <v>176</v>
      </c>
      <c r="B159" s="88"/>
      <c r="C159" s="97"/>
      <c r="D159" s="97"/>
      <c r="E159" s="97"/>
    </row>
    <row r="160" spans="1:5" ht="30.75" thickBot="1" x14ac:dyDescent="0.3">
      <c r="A160" s="85" t="s">
        <v>24</v>
      </c>
      <c r="B160" s="86">
        <f>SUM(B161:B162)</f>
        <v>0</v>
      </c>
      <c r="C160" s="86">
        <f>SUM(C161:C162)</f>
        <v>0</v>
      </c>
      <c r="D160" s="86">
        <f>SUM(D161:D162)</f>
        <v>0</v>
      </c>
      <c r="E160" s="86">
        <f>SUM(E161:E162)</f>
        <v>0</v>
      </c>
    </row>
    <row r="161" spans="1:5" ht="3" hidden="1" customHeight="1" thickBot="1" x14ac:dyDescent="0.3">
      <c r="A161" s="87" t="s">
        <v>175</v>
      </c>
      <c r="B161" s="86"/>
      <c r="C161" s="86"/>
      <c r="D161" s="86"/>
      <c r="E161" s="86"/>
    </row>
    <row r="162" spans="1:5" ht="15.75" hidden="1" customHeight="1" thickBot="1" x14ac:dyDescent="0.3">
      <c r="A162" s="87" t="s">
        <v>176</v>
      </c>
      <c r="B162" s="88"/>
      <c r="C162" s="86"/>
      <c r="D162" s="86"/>
      <c r="E162" s="86"/>
    </row>
    <row r="163" spans="1:5" ht="15.75" thickBot="1" x14ac:dyDescent="0.3">
      <c r="A163" s="85" t="s">
        <v>25</v>
      </c>
      <c r="B163" s="88">
        <f>SUM(B164:B165)</f>
        <v>170</v>
      </c>
      <c r="C163" s="88">
        <f>SUM(C164:C165)</f>
        <v>130</v>
      </c>
      <c r="D163" s="88">
        <f>SUM(D164:D165)</f>
        <v>130</v>
      </c>
      <c r="E163" s="88">
        <f>SUM(E164:E165)</f>
        <v>130</v>
      </c>
    </row>
    <row r="164" spans="1:5" ht="15.75" thickBot="1" x14ac:dyDescent="0.3">
      <c r="A164" s="87" t="s">
        <v>175</v>
      </c>
      <c r="B164" s="86">
        <v>170</v>
      </c>
      <c r="C164" s="96">
        <v>130</v>
      </c>
      <c r="D164" s="96">
        <v>130</v>
      </c>
      <c r="E164" s="96">
        <v>130</v>
      </c>
    </row>
    <row r="165" spans="1:5" ht="14.25" customHeight="1" thickBot="1" x14ac:dyDescent="0.3">
      <c r="A165" s="87" t="s">
        <v>176</v>
      </c>
      <c r="B165" s="88"/>
      <c r="C165" s="86"/>
      <c r="D165" s="86"/>
      <c r="E165" s="86"/>
    </row>
    <row r="166" spans="1:5" ht="15.75" thickBot="1" x14ac:dyDescent="0.3">
      <c r="A166" s="85" t="s">
        <v>26</v>
      </c>
      <c r="B166" s="88"/>
      <c r="C166" s="86"/>
      <c r="D166" s="86"/>
      <c r="E166" s="86"/>
    </row>
    <row r="167" spans="1:5" ht="1.5" customHeight="1" thickBot="1" x14ac:dyDescent="0.3">
      <c r="A167" s="87" t="s">
        <v>175</v>
      </c>
      <c r="B167" s="88"/>
      <c r="C167" s="86"/>
      <c r="D167" s="86"/>
      <c r="E167" s="86"/>
    </row>
    <row r="168" spans="1:5" ht="15.75" hidden="1" customHeight="1" thickBot="1" x14ac:dyDescent="0.3">
      <c r="A168" s="87" t="s">
        <v>176</v>
      </c>
      <c r="B168" s="88"/>
      <c r="C168" s="86"/>
      <c r="D168" s="86"/>
      <c r="E168" s="86"/>
    </row>
    <row r="169" spans="1:5" ht="15" customHeight="1" thickBot="1" x14ac:dyDescent="0.3">
      <c r="A169" s="85" t="s">
        <v>27</v>
      </c>
      <c r="B169" s="88"/>
      <c r="C169" s="86"/>
      <c r="D169" s="86"/>
      <c r="E169" s="86"/>
    </row>
    <row r="170" spans="1:5" ht="15.75" hidden="1" customHeight="1" thickBot="1" x14ac:dyDescent="0.3">
      <c r="A170" s="87" t="s">
        <v>175</v>
      </c>
      <c r="B170" s="88"/>
      <c r="C170" s="86"/>
      <c r="D170" s="86"/>
      <c r="E170" s="86"/>
    </row>
    <row r="171" spans="1:5" ht="15.75" hidden="1" customHeight="1" thickBot="1" x14ac:dyDescent="0.3">
      <c r="A171" s="87" t="s">
        <v>176</v>
      </c>
      <c r="B171" s="88"/>
      <c r="C171" s="86"/>
      <c r="D171" s="86"/>
      <c r="E171" s="86"/>
    </row>
    <row r="172" spans="1:5" ht="15.75" customHeight="1" thickBot="1" x14ac:dyDescent="0.3">
      <c r="A172" s="85" t="s">
        <v>28</v>
      </c>
      <c r="B172" s="88"/>
      <c r="C172" s="86"/>
      <c r="D172" s="86"/>
      <c r="E172" s="86"/>
    </row>
    <row r="173" spans="1:5" ht="1.5" customHeight="1" thickBot="1" x14ac:dyDescent="0.3">
      <c r="A173" s="87" t="s">
        <v>175</v>
      </c>
      <c r="B173" s="88"/>
      <c r="C173" s="86"/>
      <c r="D173" s="86"/>
      <c r="E173" s="86"/>
    </row>
    <row r="174" spans="1:5" ht="15.75" hidden="1" customHeight="1" thickBot="1" x14ac:dyDescent="0.3">
      <c r="A174" s="87" t="s">
        <v>176</v>
      </c>
      <c r="B174" s="88"/>
      <c r="C174" s="86"/>
      <c r="D174" s="86"/>
      <c r="E174" s="86"/>
    </row>
    <row r="175" spans="1:5" ht="21" customHeight="1" thickBot="1" x14ac:dyDescent="0.3">
      <c r="A175" s="85" t="s">
        <v>29</v>
      </c>
      <c r="B175" s="88"/>
      <c r="C175" s="86"/>
      <c r="D175" s="86"/>
      <c r="E175" s="86"/>
    </row>
    <row r="176" spans="1:5" ht="15.75" hidden="1" customHeight="1" thickBot="1" x14ac:dyDescent="0.3">
      <c r="A176" s="87" t="s">
        <v>175</v>
      </c>
      <c r="B176" s="88"/>
      <c r="C176" s="86"/>
      <c r="D176" s="86"/>
      <c r="E176" s="86"/>
    </row>
    <row r="177" spans="1:5" ht="15.75" hidden="1" customHeight="1" thickBot="1" x14ac:dyDescent="0.3">
      <c r="A177" s="87" t="s">
        <v>176</v>
      </c>
      <c r="B177" s="88"/>
      <c r="C177" s="86"/>
      <c r="D177" s="86"/>
      <c r="E177" s="86"/>
    </row>
    <row r="178" spans="1:5" ht="15.75" thickBot="1" x14ac:dyDescent="0.3">
      <c r="A178" s="98" t="s">
        <v>33</v>
      </c>
      <c r="B178" s="88">
        <f>B175+B172+B169+B166+B163+B160+B157</f>
        <v>170</v>
      </c>
      <c r="C178" s="88">
        <f>C175+C172+C169+C166+C163+C160+C157</f>
        <v>130</v>
      </c>
      <c r="D178" s="88">
        <f>D175+D172+D169+D166+D163+D160+D157</f>
        <v>130</v>
      </c>
      <c r="E178" s="88">
        <f>E175+E172+E169+E166+E163+E160+E157</f>
        <v>130</v>
      </c>
    </row>
    <row r="179" spans="1:5" ht="15.75" thickBot="1" x14ac:dyDescent="0.3">
      <c r="A179" s="93" t="s">
        <v>31</v>
      </c>
      <c r="B179" s="94">
        <f>IF(B178-B149=0,0,"Error")</f>
        <v>0</v>
      </c>
      <c r="C179" s="94">
        <f>IF(C178-C149=0,0,"Error")</f>
        <v>0</v>
      </c>
      <c r="D179" s="94">
        <f>IF(D178-D149=0,0,"Error")</f>
        <v>0</v>
      </c>
      <c r="E179" s="94">
        <f>IF(E178-E149=0,0,"Error")</f>
        <v>0</v>
      </c>
    </row>
    <row r="180" spans="1:5" ht="15.75" thickBot="1" x14ac:dyDescent="0.3">
      <c r="A180" s="1413" t="s">
        <v>38</v>
      </c>
      <c r="B180" s="1414"/>
      <c r="C180" s="1414"/>
      <c r="D180" s="1414"/>
      <c r="E180" s="1415"/>
    </row>
    <row r="181" spans="1:5" ht="15.75" thickBot="1" x14ac:dyDescent="0.3">
      <c r="A181" s="1413" t="s">
        <v>39</v>
      </c>
      <c r="B181" s="1414"/>
      <c r="C181" s="1414"/>
      <c r="D181" s="1414"/>
      <c r="E181" s="1415"/>
    </row>
    <row r="182" spans="1:5" ht="15.75" customHeight="1" thickBot="1" x14ac:dyDescent="0.3">
      <c r="A182" s="81" t="s">
        <v>52</v>
      </c>
      <c r="B182" s="2058" t="s">
        <v>575</v>
      </c>
      <c r="C182" s="1449"/>
      <c r="D182" s="1449"/>
      <c r="E182" s="1450"/>
    </row>
    <row r="183" spans="1:5" ht="42" customHeight="1" thickBot="1" x14ac:dyDescent="0.3">
      <c r="A183" s="81" t="s">
        <v>76</v>
      </c>
      <c r="B183" s="190" t="s">
        <v>576</v>
      </c>
      <c r="C183" s="191" t="s">
        <v>180</v>
      </c>
      <c r="D183" s="192" t="s">
        <v>289</v>
      </c>
      <c r="E183" s="193"/>
    </row>
    <row r="184" spans="1:5" ht="15.75" thickBot="1" x14ac:dyDescent="0.3">
      <c r="A184" s="104"/>
      <c r="B184" s="1451"/>
      <c r="C184" s="1447"/>
      <c r="D184" s="1447"/>
      <c r="E184" s="1448"/>
    </row>
    <row r="185" spans="1:5" ht="45.75" customHeight="1" thickBot="1" x14ac:dyDescent="0.3">
      <c r="A185" s="78" t="s">
        <v>14</v>
      </c>
      <c r="B185" s="2059" t="s">
        <v>109</v>
      </c>
      <c r="C185" s="2060"/>
      <c r="D185" s="2060"/>
      <c r="E185" s="2061"/>
    </row>
    <row r="186" spans="1:5" ht="15.75" customHeight="1" thickBot="1" x14ac:dyDescent="0.3">
      <c r="A186" s="78" t="s">
        <v>15</v>
      </c>
      <c r="B186" s="1442" t="s">
        <v>104</v>
      </c>
      <c r="C186" s="1443"/>
      <c r="D186" s="1443"/>
      <c r="E186" s="1444"/>
    </row>
    <row r="187" spans="1:5" ht="15.75" customHeight="1" x14ac:dyDescent="0.25">
      <c r="A187" s="1434"/>
      <c r="B187" s="73">
        <v>2020</v>
      </c>
      <c r="C187" s="73">
        <v>2021</v>
      </c>
      <c r="D187" s="73">
        <v>2022</v>
      </c>
      <c r="E187" s="73">
        <v>2023</v>
      </c>
    </row>
    <row r="188" spans="1:5" ht="21.75" customHeight="1" thickBot="1" x14ac:dyDescent="0.3">
      <c r="A188" s="1435"/>
      <c r="B188" s="74" t="s">
        <v>7</v>
      </c>
      <c r="C188" s="74" t="s">
        <v>8</v>
      </c>
      <c r="D188" s="74" t="s">
        <v>8</v>
      </c>
      <c r="E188" s="74" t="s">
        <v>8</v>
      </c>
    </row>
    <row r="189" spans="1:5" ht="15.75" customHeight="1" thickBot="1" x14ac:dyDescent="0.3">
      <c r="A189" s="78" t="s">
        <v>16</v>
      </c>
      <c r="B189" s="83">
        <v>10</v>
      </c>
      <c r="C189" s="83">
        <v>22</v>
      </c>
      <c r="D189" s="83">
        <v>22</v>
      </c>
      <c r="E189" s="83">
        <v>22</v>
      </c>
    </row>
    <row r="190" spans="1:5" ht="15.75" thickBot="1" x14ac:dyDescent="0.3">
      <c r="A190" s="78" t="s">
        <v>17</v>
      </c>
      <c r="B190" s="83">
        <f t="shared" ref="B190:E190" si="5">B202</f>
        <v>3260</v>
      </c>
      <c r="C190" s="83">
        <f t="shared" si="5"/>
        <v>3850</v>
      </c>
      <c r="D190" s="83">
        <f t="shared" si="5"/>
        <v>3850</v>
      </c>
      <c r="E190" s="83">
        <f t="shared" si="5"/>
        <v>3850</v>
      </c>
    </row>
    <row r="191" spans="1:5" ht="15.75" thickBot="1" x14ac:dyDescent="0.3">
      <c r="A191" s="78" t="s">
        <v>18</v>
      </c>
      <c r="B191" s="83">
        <f>B190/B189</f>
        <v>326</v>
      </c>
      <c r="C191" s="83">
        <f>C190/C189</f>
        <v>175</v>
      </c>
      <c r="D191" s="83">
        <f>D190/D189</f>
        <v>175</v>
      </c>
      <c r="E191" s="83">
        <f>E190/E189</f>
        <v>175</v>
      </c>
    </row>
    <row r="192" spans="1:5" ht="15.75" thickBot="1" x14ac:dyDescent="0.3">
      <c r="A192" s="78" t="s">
        <v>19</v>
      </c>
      <c r="B192" s="211" t="s">
        <v>20</v>
      </c>
      <c r="C192" s="84">
        <f t="shared" ref="C192:E194" si="6">C189/B189-1</f>
        <v>1.2000000000000002</v>
      </c>
      <c r="D192" s="84">
        <f t="shared" si="6"/>
        <v>0</v>
      </c>
      <c r="E192" s="84">
        <f t="shared" si="6"/>
        <v>0</v>
      </c>
    </row>
    <row r="193" spans="1:5" ht="15.75" thickBot="1" x14ac:dyDescent="0.3">
      <c r="A193" s="78" t="s">
        <v>21</v>
      </c>
      <c r="B193" s="211" t="s">
        <v>20</v>
      </c>
      <c r="C193" s="84">
        <f t="shared" si="6"/>
        <v>0.18098159509202461</v>
      </c>
      <c r="D193" s="84">
        <f t="shared" si="6"/>
        <v>0</v>
      </c>
      <c r="E193" s="84">
        <f t="shared" si="6"/>
        <v>0</v>
      </c>
    </row>
    <row r="194" spans="1:5" ht="15.75" customHeight="1" thickBot="1" x14ac:dyDescent="0.3">
      <c r="A194" s="78" t="s">
        <v>22</v>
      </c>
      <c r="B194" s="211" t="s">
        <v>20</v>
      </c>
      <c r="C194" s="84">
        <f t="shared" si="6"/>
        <v>-0.46319018404907975</v>
      </c>
      <c r="D194" s="84">
        <f t="shared" si="6"/>
        <v>0</v>
      </c>
      <c r="E194" s="84">
        <f t="shared" si="6"/>
        <v>0</v>
      </c>
    </row>
    <row r="195" spans="1:5" ht="15.75" customHeight="1" x14ac:dyDescent="0.25">
      <c r="A195" s="1434"/>
      <c r="B195" s="73">
        <v>2020</v>
      </c>
      <c r="C195" s="73">
        <v>2021</v>
      </c>
      <c r="D195" s="73">
        <v>2022</v>
      </c>
      <c r="E195" s="73">
        <v>2023</v>
      </c>
    </row>
    <row r="196" spans="1:5" ht="15.75" customHeight="1" thickBot="1" x14ac:dyDescent="0.3">
      <c r="A196" s="1435"/>
      <c r="B196" s="74" t="s">
        <v>7</v>
      </c>
      <c r="C196" s="74" t="s">
        <v>8</v>
      </c>
      <c r="D196" s="74" t="s">
        <v>8</v>
      </c>
      <c r="E196" s="74" t="s">
        <v>8</v>
      </c>
    </row>
    <row r="197" spans="1:5" ht="15.75" customHeight="1" thickBot="1" x14ac:dyDescent="0.3">
      <c r="A197" s="85" t="s">
        <v>41</v>
      </c>
      <c r="B197" s="86"/>
      <c r="C197" s="86"/>
      <c r="D197" s="86"/>
      <c r="E197" s="86"/>
    </row>
    <row r="198" spans="1:5" ht="15.75" customHeight="1" thickBot="1" x14ac:dyDescent="0.3">
      <c r="A198" s="85" t="s">
        <v>42</v>
      </c>
      <c r="B198" s="83">
        <f t="shared" ref="B198:C198" si="7">SUM(B199:B201)</f>
        <v>3260</v>
      </c>
      <c r="C198" s="83">
        <f t="shared" si="7"/>
        <v>3850</v>
      </c>
      <c r="D198" s="83">
        <f>SUM(D199:D201)</f>
        <v>3850</v>
      </c>
      <c r="E198" s="83">
        <f t="shared" ref="E198" si="8">SUM(E199:E201)</f>
        <v>3850</v>
      </c>
    </row>
    <row r="199" spans="1:5" ht="15" customHeight="1" thickBot="1" x14ac:dyDescent="0.3">
      <c r="A199" s="87" t="s">
        <v>175</v>
      </c>
      <c r="B199" s="83">
        <v>3260</v>
      </c>
      <c r="C199" s="83">
        <v>3850</v>
      </c>
      <c r="D199" s="83">
        <v>3850</v>
      </c>
      <c r="E199" s="83">
        <v>3850</v>
      </c>
    </row>
    <row r="200" spans="1:5" ht="15.75" hidden="1" customHeight="1" thickBot="1" x14ac:dyDescent="0.3">
      <c r="A200" s="87" t="s">
        <v>194</v>
      </c>
      <c r="B200" s="194"/>
      <c r="C200" s="194"/>
      <c r="D200" s="194"/>
      <c r="E200" s="194"/>
    </row>
    <row r="201" spans="1:5" ht="15.75" hidden="1" customHeight="1" thickBot="1" x14ac:dyDescent="0.3">
      <c r="A201" s="87" t="s">
        <v>187</v>
      </c>
      <c r="B201" s="194"/>
      <c r="C201" s="194"/>
      <c r="D201" s="194"/>
      <c r="E201" s="194"/>
    </row>
    <row r="202" spans="1:5" ht="15.75" customHeight="1" thickBot="1" x14ac:dyDescent="0.3">
      <c r="A202" s="92" t="s">
        <v>30</v>
      </c>
      <c r="B202" s="88">
        <f t="shared" ref="B202" si="9">B198+B197</f>
        <v>3260</v>
      </c>
      <c r="C202" s="88">
        <f>C198+C197</f>
        <v>3850</v>
      </c>
      <c r="D202" s="88">
        <f t="shared" ref="D202:E202" si="10">D198+D197</f>
        <v>3850</v>
      </c>
      <c r="E202" s="88">
        <f t="shared" si="10"/>
        <v>3850</v>
      </c>
    </row>
    <row r="203" spans="1:5" ht="62.25" customHeight="1" thickBot="1" x14ac:dyDescent="0.3">
      <c r="A203" s="81" t="s">
        <v>32</v>
      </c>
      <c r="B203" s="190" t="s">
        <v>577</v>
      </c>
      <c r="C203" s="191" t="s">
        <v>180</v>
      </c>
      <c r="D203" s="192" t="s">
        <v>578</v>
      </c>
      <c r="E203" s="191"/>
    </row>
    <row r="204" spans="1:5" ht="45.75" customHeight="1" thickBot="1" x14ac:dyDescent="0.3">
      <c r="A204" s="78" t="s">
        <v>14</v>
      </c>
      <c r="B204" s="2062" t="s">
        <v>399</v>
      </c>
      <c r="C204" s="2063"/>
      <c r="D204" s="2063"/>
      <c r="E204" s="2064"/>
    </row>
    <row r="205" spans="1:5" ht="15.75" customHeight="1" thickBot="1" x14ac:dyDescent="0.3">
      <c r="A205" s="78" t="s">
        <v>15</v>
      </c>
      <c r="B205" s="1442" t="s">
        <v>104</v>
      </c>
      <c r="C205" s="1443"/>
      <c r="D205" s="1443"/>
      <c r="E205" s="1444"/>
    </row>
    <row r="206" spans="1:5" ht="15.75" customHeight="1" x14ac:dyDescent="0.25">
      <c r="A206" s="1434"/>
      <c r="B206" s="73">
        <v>2020</v>
      </c>
      <c r="C206" s="73">
        <v>2021</v>
      </c>
      <c r="D206" s="73">
        <v>2022</v>
      </c>
      <c r="E206" s="73">
        <v>2023</v>
      </c>
    </row>
    <row r="207" spans="1:5" ht="15.75" thickBot="1" x14ac:dyDescent="0.3">
      <c r="A207" s="1435"/>
      <c r="B207" s="74" t="s">
        <v>7</v>
      </c>
      <c r="C207" s="74" t="s">
        <v>8</v>
      </c>
      <c r="D207" s="74" t="s">
        <v>8</v>
      </c>
      <c r="E207" s="74" t="s">
        <v>8</v>
      </c>
    </row>
    <row r="208" spans="1:5" ht="15.75" customHeight="1" thickBot="1" x14ac:dyDescent="0.3">
      <c r="A208" s="78" t="s">
        <v>16</v>
      </c>
      <c r="B208" s="83">
        <v>2470</v>
      </c>
      <c r="C208" s="83">
        <v>8083</v>
      </c>
      <c r="D208" s="83">
        <v>3</v>
      </c>
      <c r="E208" s="83">
        <v>3</v>
      </c>
    </row>
    <row r="209" spans="1:5" ht="15.75" thickBot="1" x14ac:dyDescent="0.3">
      <c r="A209" s="78" t="s">
        <v>17</v>
      </c>
      <c r="B209" s="83">
        <f t="shared" ref="B209:E209" si="11">B221</f>
        <v>82770</v>
      </c>
      <c r="C209" s="83">
        <f t="shared" si="11"/>
        <v>284900</v>
      </c>
      <c r="D209" s="83">
        <f t="shared" si="11"/>
        <v>2100</v>
      </c>
      <c r="E209" s="83">
        <f t="shared" si="11"/>
        <v>2100</v>
      </c>
    </row>
    <row r="210" spans="1:5" ht="15.75" thickBot="1" x14ac:dyDescent="0.3">
      <c r="A210" s="78" t="s">
        <v>18</v>
      </c>
      <c r="B210" s="83">
        <f>B209/B208</f>
        <v>33.51012145748988</v>
      </c>
      <c r="C210" s="83">
        <f>C209/C208</f>
        <v>35.246814301620688</v>
      </c>
      <c r="D210" s="83">
        <f>D209/D208</f>
        <v>700</v>
      </c>
      <c r="E210" s="83">
        <f>E209/E208</f>
        <v>700</v>
      </c>
    </row>
    <row r="211" spans="1:5" ht="15.75" thickBot="1" x14ac:dyDescent="0.3">
      <c r="A211" s="78" t="s">
        <v>19</v>
      </c>
      <c r="B211" s="211" t="s">
        <v>20</v>
      </c>
      <c r="C211" s="84">
        <f t="shared" ref="C211:E213" si="12">C208/B208-1</f>
        <v>2.2724696356275302</v>
      </c>
      <c r="D211" s="84">
        <f t="shared" si="12"/>
        <v>-0.99962885067425455</v>
      </c>
      <c r="E211" s="84">
        <f t="shared" si="12"/>
        <v>0</v>
      </c>
    </row>
    <row r="212" spans="1:5" ht="15.75" customHeight="1" thickBot="1" x14ac:dyDescent="0.3">
      <c r="A212" s="78" t="s">
        <v>21</v>
      </c>
      <c r="B212" s="211" t="s">
        <v>20</v>
      </c>
      <c r="C212" s="84">
        <f t="shared" si="12"/>
        <v>2.4420683822641052</v>
      </c>
      <c r="D212" s="84">
        <f t="shared" si="12"/>
        <v>-0.99262899262899262</v>
      </c>
      <c r="E212" s="84">
        <f t="shared" si="12"/>
        <v>0</v>
      </c>
    </row>
    <row r="213" spans="1:5" ht="15.75" thickBot="1" x14ac:dyDescent="0.3">
      <c r="A213" s="78" t="s">
        <v>22</v>
      </c>
      <c r="B213" s="211" t="s">
        <v>20</v>
      </c>
      <c r="C213" s="84">
        <f t="shared" si="12"/>
        <v>5.1825919113242636E-2</v>
      </c>
      <c r="D213" s="84">
        <f t="shared" si="12"/>
        <v>18.859950859950857</v>
      </c>
      <c r="E213" s="84">
        <f t="shared" si="12"/>
        <v>0</v>
      </c>
    </row>
    <row r="214" spans="1:5" x14ac:dyDescent="0.25">
      <c r="A214" s="1434"/>
      <c r="B214" s="73">
        <v>2020</v>
      </c>
      <c r="C214" s="73">
        <v>2021</v>
      </c>
      <c r="D214" s="73">
        <v>2022</v>
      </c>
      <c r="E214" s="73">
        <v>2023</v>
      </c>
    </row>
    <row r="215" spans="1:5" ht="15.75" thickBot="1" x14ac:dyDescent="0.3">
      <c r="A215" s="1435"/>
      <c r="B215" s="74" t="s">
        <v>7</v>
      </c>
      <c r="C215" s="74" t="s">
        <v>8</v>
      </c>
      <c r="D215" s="74" t="s">
        <v>8</v>
      </c>
      <c r="E215" s="74" t="s">
        <v>8</v>
      </c>
    </row>
    <row r="216" spans="1:5" ht="15.75" thickBot="1" x14ac:dyDescent="0.3">
      <c r="A216" s="85" t="s">
        <v>41</v>
      </c>
      <c r="B216" s="86"/>
      <c r="C216" s="86"/>
      <c r="D216" s="86"/>
      <c r="E216" s="86"/>
    </row>
    <row r="217" spans="1:5" ht="15.75" thickBot="1" x14ac:dyDescent="0.3">
      <c r="A217" s="85" t="s">
        <v>42</v>
      </c>
      <c r="B217" s="83">
        <f t="shared" ref="B217" si="13">SUM(B218:B220)</f>
        <v>82770</v>
      </c>
      <c r="C217" s="83">
        <f t="shared" ref="C217:E217" si="14">SUM(C218:C220)</f>
        <v>284900</v>
      </c>
      <c r="D217" s="83">
        <f t="shared" si="14"/>
        <v>2100</v>
      </c>
      <c r="E217" s="83">
        <f t="shared" si="14"/>
        <v>2100</v>
      </c>
    </row>
    <row r="218" spans="1:5" ht="15.75" thickBot="1" x14ac:dyDescent="0.3">
      <c r="A218" s="87" t="s">
        <v>175</v>
      </c>
      <c r="B218" s="83">
        <v>82770</v>
      </c>
      <c r="C218" s="83">
        <v>284900</v>
      </c>
      <c r="D218" s="83">
        <v>2100</v>
      </c>
      <c r="E218" s="83">
        <v>2100</v>
      </c>
    </row>
    <row r="219" spans="1:5" ht="15.75" thickBot="1" x14ac:dyDescent="0.3">
      <c r="A219" s="87" t="s">
        <v>194</v>
      </c>
      <c r="B219" s="194"/>
      <c r="C219" s="194"/>
      <c r="D219" s="194"/>
      <c r="E219" s="194"/>
    </row>
    <row r="220" spans="1:5" ht="15.75" thickBot="1" x14ac:dyDescent="0.3">
      <c r="A220" s="87" t="s">
        <v>187</v>
      </c>
      <c r="B220" s="194"/>
      <c r="C220" s="194"/>
      <c r="D220" s="194"/>
      <c r="E220" s="194"/>
    </row>
    <row r="221" spans="1:5" ht="15.75" thickBot="1" x14ac:dyDescent="0.3">
      <c r="A221" s="92" t="s">
        <v>33</v>
      </c>
      <c r="B221" s="88">
        <f>B217+B216</f>
        <v>82770</v>
      </c>
      <c r="C221" s="88">
        <f t="shared" ref="C221" si="15">C217+C216</f>
        <v>284900</v>
      </c>
      <c r="D221" s="88">
        <f>D217+D216</f>
        <v>2100</v>
      </c>
      <c r="E221" s="88">
        <f t="shared" ref="E221" si="16">E217+E216</f>
        <v>2100</v>
      </c>
    </row>
    <row r="222" spans="1:5" ht="59.25" customHeight="1" thickBot="1" x14ac:dyDescent="0.3">
      <c r="A222" s="81" t="s">
        <v>34</v>
      </c>
      <c r="B222" s="190" t="s">
        <v>579</v>
      </c>
      <c r="C222" s="191" t="s">
        <v>180</v>
      </c>
      <c r="D222" s="192" t="s">
        <v>903</v>
      </c>
      <c r="E222" s="191"/>
    </row>
    <row r="223" spans="1:5" ht="40.5" customHeight="1" thickBot="1" x14ac:dyDescent="0.3">
      <c r="A223" s="78" t="s">
        <v>14</v>
      </c>
      <c r="B223" s="2062" t="s">
        <v>144</v>
      </c>
      <c r="C223" s="2063"/>
      <c r="D223" s="2063"/>
      <c r="E223" s="2064"/>
    </row>
    <row r="224" spans="1:5" ht="15.75" customHeight="1" thickBot="1" x14ac:dyDescent="0.3">
      <c r="A224" s="78" t="s">
        <v>15</v>
      </c>
      <c r="B224" s="1442" t="s">
        <v>104</v>
      </c>
      <c r="C224" s="1443"/>
      <c r="D224" s="1443"/>
      <c r="E224" s="1444"/>
    </row>
    <row r="225" spans="1:5" ht="15.75" customHeight="1" x14ac:dyDescent="0.25">
      <c r="A225" s="1434"/>
      <c r="B225" s="73">
        <v>2020</v>
      </c>
      <c r="C225" s="73">
        <v>2021</v>
      </c>
      <c r="D225" s="73">
        <v>2022</v>
      </c>
      <c r="E225" s="73">
        <v>2023</v>
      </c>
    </row>
    <row r="226" spans="1:5" ht="15.75" thickBot="1" x14ac:dyDescent="0.3">
      <c r="A226" s="1435"/>
      <c r="B226" s="74" t="s">
        <v>7</v>
      </c>
      <c r="C226" s="74" t="s">
        <v>8</v>
      </c>
      <c r="D226" s="74" t="s">
        <v>8</v>
      </c>
      <c r="E226" s="74" t="s">
        <v>8</v>
      </c>
    </row>
    <row r="227" spans="1:5" ht="17.25" customHeight="1" thickBot="1" x14ac:dyDescent="0.3">
      <c r="A227" s="78" t="s">
        <v>16</v>
      </c>
      <c r="B227" s="83">
        <v>14</v>
      </c>
      <c r="C227" s="83">
        <v>4</v>
      </c>
      <c r="D227" s="83"/>
      <c r="E227" s="83"/>
    </row>
    <row r="228" spans="1:5" ht="15.75" thickBot="1" x14ac:dyDescent="0.3">
      <c r="A228" s="78" t="s">
        <v>17</v>
      </c>
      <c r="B228" s="83">
        <f>B236</f>
        <v>1740</v>
      </c>
      <c r="C228" s="83">
        <f t="shared" ref="C228" si="17">C236</f>
        <v>0</v>
      </c>
      <c r="D228" s="83"/>
      <c r="E228" s="83">
        <f t="shared" ref="E228" si="18">E236</f>
        <v>0</v>
      </c>
    </row>
    <row r="229" spans="1:5" ht="12.75" customHeight="1" thickBot="1" x14ac:dyDescent="0.3">
      <c r="A229" s="78" t="s">
        <v>18</v>
      </c>
      <c r="B229" s="83">
        <f>B228/B227</f>
        <v>124.28571428571429</v>
      </c>
      <c r="C229" s="83">
        <f>C228/C227</f>
        <v>0</v>
      </c>
      <c r="D229" s="83" t="e">
        <f>D228/D227</f>
        <v>#DIV/0!</v>
      </c>
      <c r="E229" s="83" t="e">
        <f>E228/E227</f>
        <v>#DIV/0!</v>
      </c>
    </row>
    <row r="230" spans="1:5" ht="19.5" customHeight="1" thickBot="1" x14ac:dyDescent="0.3">
      <c r="A230" s="78" t="s">
        <v>19</v>
      </c>
      <c r="B230" s="211" t="s">
        <v>20</v>
      </c>
      <c r="C230" s="84">
        <f t="shared" ref="C230:E232" si="19">C227/B227-1</f>
        <v>-0.7142857142857143</v>
      </c>
      <c r="D230" s="84">
        <f t="shared" si="19"/>
        <v>-1</v>
      </c>
      <c r="E230" s="84" t="e">
        <f t="shared" si="19"/>
        <v>#DIV/0!</v>
      </c>
    </row>
    <row r="231" spans="1:5" ht="15.75" thickBot="1" x14ac:dyDescent="0.3">
      <c r="A231" s="78" t="s">
        <v>21</v>
      </c>
      <c r="B231" s="211" t="s">
        <v>20</v>
      </c>
      <c r="C231" s="84">
        <f t="shared" si="19"/>
        <v>-1</v>
      </c>
      <c r="D231" s="84" t="e">
        <f t="shared" si="19"/>
        <v>#DIV/0!</v>
      </c>
      <c r="E231" s="84" t="e">
        <f t="shared" si="19"/>
        <v>#DIV/0!</v>
      </c>
    </row>
    <row r="232" spans="1:5" ht="24.75" customHeight="1" thickBot="1" x14ac:dyDescent="0.3">
      <c r="A232" s="78" t="s">
        <v>22</v>
      </c>
      <c r="B232" s="211" t="s">
        <v>20</v>
      </c>
      <c r="C232" s="84">
        <f t="shared" si="19"/>
        <v>-1</v>
      </c>
      <c r="D232" s="84" t="e">
        <f t="shared" si="19"/>
        <v>#DIV/0!</v>
      </c>
      <c r="E232" s="84" t="e">
        <f t="shared" si="19"/>
        <v>#DIV/0!</v>
      </c>
    </row>
    <row r="233" spans="1:5" x14ac:dyDescent="0.25">
      <c r="A233" s="1434"/>
      <c r="B233" s="73">
        <v>2020</v>
      </c>
      <c r="C233" s="73">
        <v>2021</v>
      </c>
      <c r="D233" s="73">
        <v>2022</v>
      </c>
      <c r="E233" s="73">
        <v>2023</v>
      </c>
    </row>
    <row r="234" spans="1:5" ht="15.75" thickBot="1" x14ac:dyDescent="0.3">
      <c r="A234" s="1435"/>
      <c r="B234" s="74" t="s">
        <v>7</v>
      </c>
      <c r="C234" s="74" t="s">
        <v>8</v>
      </c>
      <c r="D234" s="74" t="s">
        <v>8</v>
      </c>
      <c r="E234" s="74" t="s">
        <v>8</v>
      </c>
    </row>
    <row r="235" spans="1:5" ht="15.75" customHeight="1" thickBot="1" x14ac:dyDescent="0.3">
      <c r="A235" s="85" t="s">
        <v>41</v>
      </c>
      <c r="B235" s="86"/>
      <c r="C235" s="86"/>
      <c r="D235" s="86"/>
      <c r="E235" s="86"/>
    </row>
    <row r="236" spans="1:5" ht="15.75" thickBot="1" x14ac:dyDescent="0.3">
      <c r="A236" s="85" t="s">
        <v>42</v>
      </c>
      <c r="B236" s="83">
        <f t="shared" ref="B236:C236" si="20">SUM(B237:B239)</f>
        <v>1740</v>
      </c>
      <c r="C236" s="83">
        <f t="shared" si="20"/>
        <v>0</v>
      </c>
      <c r="D236" s="83"/>
      <c r="E236" s="83">
        <f t="shared" ref="E236" si="21">SUM(E237:E239)</f>
        <v>0</v>
      </c>
    </row>
    <row r="237" spans="1:5" ht="20.25" customHeight="1" thickBot="1" x14ac:dyDescent="0.3">
      <c r="A237" s="87" t="s">
        <v>175</v>
      </c>
      <c r="B237" s="83">
        <v>1740</v>
      </c>
      <c r="C237" s="83"/>
      <c r="D237" s="83"/>
      <c r="E237" s="83"/>
    </row>
    <row r="238" spans="1:5" ht="15.75" thickBot="1" x14ac:dyDescent="0.3">
      <c r="A238" s="87" t="s">
        <v>194</v>
      </c>
      <c r="B238" s="194"/>
      <c r="C238" s="194"/>
      <c r="D238" s="194"/>
      <c r="E238" s="194"/>
    </row>
    <row r="239" spans="1:5" ht="20.25" customHeight="1" thickBot="1" x14ac:dyDescent="0.3">
      <c r="A239" s="87" t="s">
        <v>187</v>
      </c>
      <c r="B239" s="194"/>
      <c r="C239" s="194"/>
      <c r="D239" s="194"/>
      <c r="E239" s="194"/>
    </row>
    <row r="240" spans="1:5" ht="27.75" customHeight="1" thickBot="1" x14ac:dyDescent="0.3">
      <c r="A240" s="92" t="s">
        <v>35</v>
      </c>
      <c r="B240" s="88">
        <f>B236+B235</f>
        <v>1740</v>
      </c>
      <c r="C240" s="88">
        <f>C236+C235</f>
        <v>0</v>
      </c>
      <c r="D240" s="88">
        <f>D236+D235</f>
        <v>0</v>
      </c>
      <c r="E240" s="88">
        <f>E236+E235</f>
        <v>0</v>
      </c>
    </row>
    <row r="241" spans="1:5" ht="25.5" customHeight="1" thickBot="1" x14ac:dyDescent="0.3">
      <c r="A241" s="105" t="s">
        <v>44</v>
      </c>
      <c r="B241" s="1422" t="s">
        <v>580</v>
      </c>
      <c r="C241" s="1423"/>
      <c r="D241" s="1423"/>
      <c r="E241" s="1424"/>
    </row>
    <row r="242" spans="1:5" ht="44.25" customHeight="1" thickBot="1" x14ac:dyDescent="0.3">
      <c r="A242" s="81" t="s">
        <v>131</v>
      </c>
      <c r="B242" s="106" t="s">
        <v>581</v>
      </c>
      <c r="C242" s="107" t="s">
        <v>180</v>
      </c>
      <c r="D242" s="108" t="s">
        <v>290</v>
      </c>
      <c r="E242" s="109"/>
    </row>
    <row r="243" spans="1:5" ht="25.5" customHeight="1" thickBot="1" x14ac:dyDescent="0.3">
      <c r="A243" s="78" t="s">
        <v>14</v>
      </c>
      <c r="B243" s="1422" t="s">
        <v>582</v>
      </c>
      <c r="C243" s="1423"/>
      <c r="D243" s="1423"/>
      <c r="E243" s="1424"/>
    </row>
    <row r="244" spans="1:5" ht="15.75" customHeight="1" thickBot="1" x14ac:dyDescent="0.3">
      <c r="A244" s="78" t="s">
        <v>15</v>
      </c>
      <c r="B244" s="1442"/>
      <c r="C244" s="1443"/>
      <c r="D244" s="1443"/>
      <c r="E244" s="1444"/>
    </row>
    <row r="245" spans="1:5" ht="24.75" customHeight="1" x14ac:dyDescent="0.25">
      <c r="A245" s="1434"/>
      <c r="B245" s="73">
        <v>2020</v>
      </c>
      <c r="C245" s="73">
        <v>2021</v>
      </c>
      <c r="D245" s="73">
        <v>2022</v>
      </c>
      <c r="E245" s="73">
        <v>2023</v>
      </c>
    </row>
    <row r="246" spans="1:5" ht="15.75" thickBot="1" x14ac:dyDescent="0.3">
      <c r="A246" s="1435"/>
      <c r="B246" s="74" t="s">
        <v>7</v>
      </c>
      <c r="C246" s="74" t="s">
        <v>8</v>
      </c>
      <c r="D246" s="74" t="s">
        <v>8</v>
      </c>
      <c r="E246" s="74" t="s">
        <v>8</v>
      </c>
    </row>
    <row r="247" spans="1:5" ht="23.25" customHeight="1" thickBot="1" x14ac:dyDescent="0.3">
      <c r="A247" s="78" t="s">
        <v>16</v>
      </c>
      <c r="B247" s="78">
        <v>1</v>
      </c>
      <c r="C247" s="78">
        <v>1</v>
      </c>
      <c r="D247" s="78">
        <v>1</v>
      </c>
      <c r="E247" s="78">
        <v>1</v>
      </c>
    </row>
    <row r="248" spans="1:5" ht="17.25" customHeight="1" thickBot="1" x14ac:dyDescent="0.3">
      <c r="A248" s="78" t="s">
        <v>17</v>
      </c>
      <c r="B248" s="83">
        <f t="shared" ref="B248:E248" si="22">B261</f>
        <v>6230</v>
      </c>
      <c r="C248" s="83">
        <f t="shared" si="22"/>
        <v>26850</v>
      </c>
      <c r="D248" s="83">
        <f t="shared" si="22"/>
        <v>9650</v>
      </c>
      <c r="E248" s="83">
        <f t="shared" si="22"/>
        <v>9650</v>
      </c>
    </row>
    <row r="249" spans="1:5" ht="15.75" thickBot="1" x14ac:dyDescent="0.3">
      <c r="A249" s="78" t="s">
        <v>18</v>
      </c>
      <c r="B249" s="83">
        <f>B248/B247</f>
        <v>6230</v>
      </c>
      <c r="C249" s="83">
        <f>C248/C247</f>
        <v>26850</v>
      </c>
      <c r="D249" s="83">
        <f>D248/D247</f>
        <v>9650</v>
      </c>
      <c r="E249" s="83">
        <f>E248/E247</f>
        <v>9650</v>
      </c>
    </row>
    <row r="250" spans="1:5" ht="21.75" customHeight="1" thickBot="1" x14ac:dyDescent="0.3">
      <c r="A250" s="78" t="s">
        <v>19</v>
      </c>
      <c r="B250" s="211" t="s">
        <v>20</v>
      </c>
      <c r="C250" s="84">
        <f t="shared" ref="C250:E252" si="23">C247/B247-1</f>
        <v>0</v>
      </c>
      <c r="D250" s="84">
        <f t="shared" si="23"/>
        <v>0</v>
      </c>
      <c r="E250" s="84">
        <f t="shared" si="23"/>
        <v>0</v>
      </c>
    </row>
    <row r="251" spans="1:5" ht="22.5" customHeight="1" thickBot="1" x14ac:dyDescent="0.3">
      <c r="A251" s="78" t="s">
        <v>21</v>
      </c>
      <c r="B251" s="211" t="s">
        <v>20</v>
      </c>
      <c r="C251" s="84">
        <f t="shared" si="23"/>
        <v>3.3097913322632424</v>
      </c>
      <c r="D251" s="84">
        <f t="shared" si="23"/>
        <v>-0.64059590316573556</v>
      </c>
      <c r="E251" s="84">
        <f t="shared" si="23"/>
        <v>0</v>
      </c>
    </row>
    <row r="252" spans="1:5" ht="15.75" thickBot="1" x14ac:dyDescent="0.3">
      <c r="A252" s="78" t="s">
        <v>22</v>
      </c>
      <c r="B252" s="211" t="s">
        <v>20</v>
      </c>
      <c r="C252" s="84">
        <f t="shared" si="23"/>
        <v>3.3097913322632424</v>
      </c>
      <c r="D252" s="84">
        <f t="shared" si="23"/>
        <v>-0.64059590316573556</v>
      </c>
      <c r="E252" s="84">
        <f t="shared" si="23"/>
        <v>0</v>
      </c>
    </row>
    <row r="253" spans="1:5" ht="15.75" customHeight="1" thickBot="1" x14ac:dyDescent="0.3">
      <c r="A253" s="1436" t="s">
        <v>394</v>
      </c>
      <c r="B253" s="1437"/>
      <c r="C253" s="1437"/>
      <c r="D253" s="1437"/>
      <c r="E253" s="1438"/>
    </row>
    <row r="254" spans="1:5" ht="15.75" customHeight="1" x14ac:dyDescent="0.25">
      <c r="A254" s="1434"/>
      <c r="B254" s="73">
        <v>2020</v>
      </c>
      <c r="C254" s="73">
        <v>2021</v>
      </c>
      <c r="D254" s="73">
        <v>2022</v>
      </c>
      <c r="E254" s="73">
        <v>2023</v>
      </c>
    </row>
    <row r="255" spans="1:5" ht="30.75" customHeight="1" thickBot="1" x14ac:dyDescent="0.3">
      <c r="A255" s="1435"/>
      <c r="B255" s="74" t="s">
        <v>7</v>
      </c>
      <c r="C255" s="74" t="s">
        <v>8</v>
      </c>
      <c r="D255" s="74" t="s">
        <v>8</v>
      </c>
      <c r="E255" s="74" t="s">
        <v>8</v>
      </c>
    </row>
    <row r="256" spans="1:5" ht="15.75" customHeight="1" thickBot="1" x14ac:dyDescent="0.3">
      <c r="A256" s="85" t="s">
        <v>41</v>
      </c>
      <c r="B256" s="86"/>
      <c r="C256" s="86"/>
      <c r="D256" s="86"/>
      <c r="E256" s="86"/>
    </row>
    <row r="257" spans="1:5" ht="15.75" customHeight="1" thickBot="1" x14ac:dyDescent="0.3">
      <c r="A257" s="85" t="s">
        <v>42</v>
      </c>
      <c r="B257" s="83">
        <f t="shared" ref="B257:D257" si="24">SUM(B258:B260)</f>
        <v>6230</v>
      </c>
      <c r="C257" s="83">
        <f t="shared" si="24"/>
        <v>26850</v>
      </c>
      <c r="D257" s="83">
        <f t="shared" si="24"/>
        <v>9650</v>
      </c>
      <c r="E257" s="83">
        <f t="shared" ref="E257" si="25">SUM(E258:E260)</f>
        <v>9650</v>
      </c>
    </row>
    <row r="258" spans="1:5" ht="15.75" thickBot="1" x14ac:dyDescent="0.3">
      <c r="A258" s="87" t="s">
        <v>175</v>
      </c>
      <c r="B258" s="83"/>
      <c r="C258" s="83"/>
      <c r="D258" s="83"/>
      <c r="E258" s="83"/>
    </row>
    <row r="259" spans="1:5" ht="15.75" customHeight="1" thickBot="1" x14ac:dyDescent="0.3">
      <c r="A259" s="87" t="s">
        <v>194</v>
      </c>
      <c r="B259" s="194"/>
      <c r="C259" s="194"/>
      <c r="D259" s="194"/>
      <c r="E259" s="194"/>
    </row>
    <row r="260" spans="1:5" ht="15.75" thickBot="1" x14ac:dyDescent="0.3">
      <c r="A260" s="87" t="s">
        <v>187</v>
      </c>
      <c r="B260" s="194">
        <v>6230</v>
      </c>
      <c r="C260" s="194">
        <v>26850</v>
      </c>
      <c r="D260" s="194">
        <v>9650</v>
      </c>
      <c r="E260" s="194">
        <v>9650</v>
      </c>
    </row>
    <row r="261" spans="1:5" ht="15.75" customHeight="1" thickBot="1" x14ac:dyDescent="0.3">
      <c r="A261" s="92" t="s">
        <v>30</v>
      </c>
      <c r="B261" s="88">
        <f>B257+B256</f>
        <v>6230</v>
      </c>
      <c r="C261" s="88">
        <f>C257+C256</f>
        <v>26850</v>
      </c>
      <c r="D261" s="88">
        <f>D257+D256</f>
        <v>9650</v>
      </c>
      <c r="E261" s="88">
        <f>E257+E256</f>
        <v>9650</v>
      </c>
    </row>
    <row r="262" spans="1:5" ht="74.25" customHeight="1" thickBot="1" x14ac:dyDescent="0.3">
      <c r="A262" s="81" t="s">
        <v>117</v>
      </c>
      <c r="B262" s="106" t="s">
        <v>904</v>
      </c>
      <c r="C262" s="107" t="s">
        <v>180</v>
      </c>
      <c r="D262" s="108" t="s">
        <v>905</v>
      </c>
      <c r="E262" s="109"/>
    </row>
    <row r="263" spans="1:5" ht="15.75" customHeight="1" thickBot="1" x14ac:dyDescent="0.3">
      <c r="A263" s="78" t="s">
        <v>14</v>
      </c>
      <c r="B263" s="1422" t="s">
        <v>906</v>
      </c>
      <c r="C263" s="1423"/>
      <c r="D263" s="1423"/>
      <c r="E263" s="1424"/>
    </row>
    <row r="264" spans="1:5" ht="15.75" customHeight="1" thickBot="1" x14ac:dyDescent="0.3">
      <c r="A264" s="78" t="s">
        <v>15</v>
      </c>
      <c r="B264" s="1442"/>
      <c r="C264" s="1443"/>
      <c r="D264" s="1443"/>
      <c r="E264" s="1444"/>
    </row>
    <row r="265" spans="1:5" ht="15.75" customHeight="1" x14ac:dyDescent="0.25">
      <c r="A265" s="1434"/>
      <c r="B265" s="73">
        <v>2020</v>
      </c>
      <c r="C265" s="73">
        <v>2021</v>
      </c>
      <c r="D265" s="73">
        <v>2022</v>
      </c>
      <c r="E265" s="73">
        <v>2023</v>
      </c>
    </row>
    <row r="266" spans="1:5" ht="15.75" customHeight="1" thickBot="1" x14ac:dyDescent="0.3">
      <c r="A266" s="1435"/>
      <c r="B266" s="74" t="s">
        <v>7</v>
      </c>
      <c r="C266" s="74" t="s">
        <v>8</v>
      </c>
      <c r="D266" s="74" t="s">
        <v>8</v>
      </c>
      <c r="E266" s="74" t="s">
        <v>8</v>
      </c>
    </row>
    <row r="267" spans="1:5" ht="15.75" customHeight="1" thickBot="1" x14ac:dyDescent="0.3">
      <c r="A267" s="78" t="s">
        <v>16</v>
      </c>
      <c r="B267" s="78">
        <v>1</v>
      </c>
      <c r="C267" s="78">
        <v>1</v>
      </c>
      <c r="D267" s="78"/>
      <c r="E267" s="78"/>
    </row>
    <row r="268" spans="1:5" ht="15.75" customHeight="1" thickBot="1" x14ac:dyDescent="0.3">
      <c r="A268" s="78" t="s">
        <v>17</v>
      </c>
      <c r="B268" s="83">
        <f>B281</f>
        <v>300000</v>
      </c>
      <c r="C268" s="83">
        <f t="shared" ref="C268:E268" si="26">C281</f>
        <v>0</v>
      </c>
      <c r="D268" s="83">
        <f t="shared" si="26"/>
        <v>0</v>
      </c>
      <c r="E268" s="83">
        <f t="shared" si="26"/>
        <v>0</v>
      </c>
    </row>
    <row r="269" spans="1:5" ht="15.75" customHeight="1" thickBot="1" x14ac:dyDescent="0.3">
      <c r="A269" s="78" t="s">
        <v>18</v>
      </c>
      <c r="B269" s="83">
        <f>B268/B267</f>
        <v>300000</v>
      </c>
      <c r="C269" s="83">
        <f>C268/C267</f>
        <v>0</v>
      </c>
      <c r="D269" s="83" t="e">
        <f>D268/D267</f>
        <v>#DIV/0!</v>
      </c>
      <c r="E269" s="83" t="e">
        <f>E268/E267</f>
        <v>#DIV/0!</v>
      </c>
    </row>
    <row r="270" spans="1:5" ht="15.75" customHeight="1" thickBot="1" x14ac:dyDescent="0.3">
      <c r="A270" s="78" t="s">
        <v>19</v>
      </c>
      <c r="B270" s="211" t="s">
        <v>20</v>
      </c>
      <c r="C270" s="84">
        <f t="shared" ref="C270:E272" si="27">C267/B267-1</f>
        <v>0</v>
      </c>
      <c r="D270" s="84">
        <f t="shared" si="27"/>
        <v>-1</v>
      </c>
      <c r="E270" s="84" t="e">
        <f t="shared" si="27"/>
        <v>#DIV/0!</v>
      </c>
    </row>
    <row r="271" spans="1:5" ht="15.75" customHeight="1" thickBot="1" x14ac:dyDescent="0.3">
      <c r="A271" s="78" t="s">
        <v>21</v>
      </c>
      <c r="B271" s="211" t="s">
        <v>20</v>
      </c>
      <c r="C271" s="84">
        <f t="shared" si="27"/>
        <v>-1</v>
      </c>
      <c r="D271" s="84" t="e">
        <f t="shared" si="27"/>
        <v>#DIV/0!</v>
      </c>
      <c r="E271" s="84" t="e">
        <f t="shared" si="27"/>
        <v>#DIV/0!</v>
      </c>
    </row>
    <row r="272" spans="1:5" ht="15.75" customHeight="1" thickBot="1" x14ac:dyDescent="0.3">
      <c r="A272" s="78" t="s">
        <v>22</v>
      </c>
      <c r="B272" s="211" t="s">
        <v>20</v>
      </c>
      <c r="C272" s="84">
        <f t="shared" si="27"/>
        <v>-1</v>
      </c>
      <c r="D272" s="84" t="e">
        <f t="shared" si="27"/>
        <v>#DIV/0!</v>
      </c>
      <c r="E272" s="84" t="e">
        <f t="shared" si="27"/>
        <v>#DIV/0!</v>
      </c>
    </row>
    <row r="273" spans="1:5" ht="15.75" customHeight="1" thickBot="1" x14ac:dyDescent="0.3">
      <c r="A273" s="1436" t="s">
        <v>583</v>
      </c>
      <c r="B273" s="1437"/>
      <c r="C273" s="1437"/>
      <c r="D273" s="1437"/>
      <c r="E273" s="1438"/>
    </row>
    <row r="274" spans="1:5" ht="15.75" customHeight="1" x14ac:dyDescent="0.25">
      <c r="A274" s="1434"/>
      <c r="B274" s="73">
        <v>2020</v>
      </c>
      <c r="C274" s="73">
        <v>2021</v>
      </c>
      <c r="D274" s="73">
        <v>2022</v>
      </c>
      <c r="E274" s="73">
        <v>2023</v>
      </c>
    </row>
    <row r="275" spans="1:5" ht="15.75" customHeight="1" thickBot="1" x14ac:dyDescent="0.3">
      <c r="A275" s="1435"/>
      <c r="B275" s="74" t="s">
        <v>7</v>
      </c>
      <c r="C275" s="74" t="s">
        <v>8</v>
      </c>
      <c r="D275" s="74" t="s">
        <v>8</v>
      </c>
      <c r="E275" s="74" t="s">
        <v>8</v>
      </c>
    </row>
    <row r="276" spans="1:5" ht="15.75" customHeight="1" thickBot="1" x14ac:dyDescent="0.3">
      <c r="A276" s="85" t="s">
        <v>41</v>
      </c>
      <c r="B276" s="86"/>
      <c r="C276" s="86"/>
      <c r="D276" s="86"/>
      <c r="E276" s="86"/>
    </row>
    <row r="277" spans="1:5" ht="15.75" customHeight="1" thickBot="1" x14ac:dyDescent="0.3">
      <c r="A277" s="85" t="s">
        <v>42</v>
      </c>
      <c r="B277" s="83">
        <f t="shared" ref="B277" si="28">SUM(B278:B280)</f>
        <v>300000</v>
      </c>
      <c r="C277" s="83"/>
      <c r="D277" s="83">
        <f t="shared" ref="D277:E277" si="29">SUM(D278:D280)</f>
        <v>0</v>
      </c>
      <c r="E277" s="83">
        <f t="shared" si="29"/>
        <v>0</v>
      </c>
    </row>
    <row r="278" spans="1:5" ht="15.75" customHeight="1" thickBot="1" x14ac:dyDescent="0.3">
      <c r="A278" s="87" t="s">
        <v>175</v>
      </c>
      <c r="B278" s="83"/>
      <c r="C278" s="83"/>
      <c r="D278" s="83"/>
      <c r="E278" s="83"/>
    </row>
    <row r="279" spans="1:5" ht="15.75" customHeight="1" thickBot="1" x14ac:dyDescent="0.3">
      <c r="A279" s="87" t="s">
        <v>194</v>
      </c>
      <c r="B279" s="194">
        <v>300000</v>
      </c>
      <c r="C279" s="194"/>
      <c r="D279" s="194"/>
      <c r="E279" s="194"/>
    </row>
    <row r="280" spans="1:5" ht="15.75" customHeight="1" thickBot="1" x14ac:dyDescent="0.3">
      <c r="A280" s="87" t="s">
        <v>187</v>
      </c>
      <c r="B280" s="194"/>
      <c r="C280" s="194"/>
      <c r="D280" s="194"/>
      <c r="E280" s="194"/>
    </row>
    <row r="281" spans="1:5" ht="15.75" customHeight="1" thickBot="1" x14ac:dyDescent="0.3">
      <c r="A281" s="92" t="s">
        <v>33</v>
      </c>
      <c r="B281" s="88">
        <f>B277+B276</f>
        <v>300000</v>
      </c>
      <c r="C281" s="88"/>
      <c r="D281" s="88">
        <f>D277+D276</f>
        <v>0</v>
      </c>
      <c r="E281" s="88">
        <f>E277+E276</f>
        <v>0</v>
      </c>
    </row>
    <row r="282" spans="1:5" ht="15.75" thickBot="1" x14ac:dyDescent="0.3">
      <c r="A282" s="110"/>
      <c r="B282" s="111"/>
      <c r="C282" s="111"/>
      <c r="D282" s="111"/>
      <c r="E282" s="111"/>
    </row>
    <row r="283" spans="1:5" ht="30.75" thickBot="1" x14ac:dyDescent="0.3">
      <c r="A283" s="79" t="s">
        <v>53</v>
      </c>
      <c r="B283" s="112">
        <f>+B30+B67+B112+B149+B190+B209+B228+B248+B268</f>
        <v>1333000</v>
      </c>
      <c r="C283" s="112">
        <f t="shared" ref="C283:E283" si="30">+C30+C67+C112+C149+C190+C209+C228+C248+C268</f>
        <v>1265600</v>
      </c>
      <c r="D283" s="112">
        <f>+D30+D67+D112+D149+D190+D209+D228+D248+D268</f>
        <v>575600</v>
      </c>
      <c r="E283" s="112">
        <f t="shared" si="30"/>
        <v>565600</v>
      </c>
    </row>
    <row r="284" spans="1:5" ht="30.75" thickBot="1" x14ac:dyDescent="0.3">
      <c r="A284" s="79" t="s">
        <v>54</v>
      </c>
      <c r="B284" s="112">
        <f>B285+B288+B291+B294+B297+B300+B303+B307</f>
        <v>1333000</v>
      </c>
      <c r="C284" s="112">
        <f t="shared" ref="C284:E284" si="31">C285+C288+C291+C294+C297+C300+C303+C307</f>
        <v>1265600</v>
      </c>
      <c r="D284" s="112">
        <f t="shared" si="31"/>
        <v>575600</v>
      </c>
      <c r="E284" s="112">
        <f t="shared" si="31"/>
        <v>565600</v>
      </c>
    </row>
    <row r="285" spans="1:5" ht="27" customHeight="1" thickBot="1" x14ac:dyDescent="0.3">
      <c r="A285" s="85" t="s">
        <v>23</v>
      </c>
      <c r="B285" s="113">
        <f>B286+B287</f>
        <v>616870</v>
      </c>
      <c r="C285" s="113">
        <f>C286+C287</f>
        <v>639614</v>
      </c>
      <c r="D285" s="113">
        <f>D286+D287</f>
        <v>388390</v>
      </c>
      <c r="E285" s="113">
        <f>E286+E287</f>
        <v>384892</v>
      </c>
    </row>
    <row r="286" spans="1:5" ht="15.75" thickBot="1" x14ac:dyDescent="0.3">
      <c r="A286" s="87" t="s">
        <v>175</v>
      </c>
      <c r="B286" s="88">
        <f t="shared" ref="B286:E287" si="32">B39+B76+B121+B158</f>
        <v>585336</v>
      </c>
      <c r="C286" s="88">
        <f>C39+C76+C121+C158</f>
        <v>607350</v>
      </c>
      <c r="D286" s="88">
        <f t="shared" si="32"/>
        <v>356126</v>
      </c>
      <c r="E286" s="88">
        <f t="shared" si="32"/>
        <v>352628</v>
      </c>
    </row>
    <row r="287" spans="1:5" ht="15.75" thickBot="1" x14ac:dyDescent="0.3">
      <c r="A287" s="87" t="s">
        <v>193</v>
      </c>
      <c r="B287" s="88">
        <f t="shared" si="32"/>
        <v>31534</v>
      </c>
      <c r="C287" s="88">
        <f t="shared" si="32"/>
        <v>32264</v>
      </c>
      <c r="D287" s="88">
        <f t="shared" si="32"/>
        <v>32264</v>
      </c>
      <c r="E287" s="88">
        <f t="shared" si="32"/>
        <v>32264</v>
      </c>
    </row>
    <row r="288" spans="1:5" ht="30.75" thickBot="1" x14ac:dyDescent="0.3">
      <c r="A288" s="85" t="s">
        <v>24</v>
      </c>
      <c r="B288" s="113">
        <f>B289+B290</f>
        <v>102996</v>
      </c>
      <c r="C288" s="113">
        <f>C289+C290</f>
        <v>106812</v>
      </c>
      <c r="D288" s="113">
        <f>D289+D290</f>
        <v>64483</v>
      </c>
      <c r="E288" s="113">
        <f>E289+E290</f>
        <v>63898</v>
      </c>
    </row>
    <row r="289" spans="1:5" ht="15.75" customHeight="1" thickBot="1" x14ac:dyDescent="0.3">
      <c r="A289" s="87" t="s">
        <v>175</v>
      </c>
      <c r="B289" s="86">
        <f t="shared" ref="B289:E290" si="33">B42+B76+B124+B161</f>
        <v>97733</v>
      </c>
      <c r="C289" s="86">
        <f t="shared" si="33"/>
        <v>101428</v>
      </c>
      <c r="D289" s="86">
        <f t="shared" si="33"/>
        <v>59098</v>
      </c>
      <c r="E289" s="86">
        <f t="shared" si="33"/>
        <v>58513</v>
      </c>
    </row>
    <row r="290" spans="1:5" ht="15.75" thickBot="1" x14ac:dyDescent="0.3">
      <c r="A290" s="87" t="s">
        <v>193</v>
      </c>
      <c r="B290" s="86">
        <f t="shared" si="33"/>
        <v>5263</v>
      </c>
      <c r="C290" s="86">
        <f t="shared" si="33"/>
        <v>5384</v>
      </c>
      <c r="D290" s="86">
        <f t="shared" si="33"/>
        <v>5385</v>
      </c>
      <c r="E290" s="86">
        <f t="shared" si="33"/>
        <v>5385</v>
      </c>
    </row>
    <row r="291" spans="1:5" ht="15.75" thickBot="1" x14ac:dyDescent="0.3">
      <c r="A291" s="85" t="s">
        <v>25</v>
      </c>
      <c r="B291" s="113">
        <f>B292+B293</f>
        <v>217560</v>
      </c>
      <c r="C291" s="113">
        <f>C292+C293</f>
        <v>202000</v>
      </c>
      <c r="D291" s="113">
        <f>D292+D293</f>
        <v>105553</v>
      </c>
      <c r="E291" s="113">
        <f>E292+E293</f>
        <v>99636</v>
      </c>
    </row>
    <row r="292" spans="1:5" ht="15.75" thickBot="1" x14ac:dyDescent="0.3">
      <c r="A292" s="87" t="s">
        <v>175</v>
      </c>
      <c r="B292" s="88">
        <f t="shared" ref="B292:E293" si="34">B45+B82+B127+B164</f>
        <v>215560</v>
      </c>
      <c r="C292" s="88">
        <f t="shared" si="34"/>
        <v>200000</v>
      </c>
      <c r="D292" s="88">
        <f t="shared" si="34"/>
        <v>103553</v>
      </c>
      <c r="E292" s="88">
        <f t="shared" si="34"/>
        <v>97636</v>
      </c>
    </row>
    <row r="293" spans="1:5" ht="15.75" thickBot="1" x14ac:dyDescent="0.3">
      <c r="A293" s="87" t="s">
        <v>193</v>
      </c>
      <c r="B293" s="88">
        <f t="shared" si="34"/>
        <v>2000</v>
      </c>
      <c r="C293" s="88">
        <f t="shared" si="34"/>
        <v>2000</v>
      </c>
      <c r="D293" s="88">
        <f t="shared" si="34"/>
        <v>2000</v>
      </c>
      <c r="E293" s="88">
        <f t="shared" si="34"/>
        <v>2000</v>
      </c>
    </row>
    <row r="294" spans="1:5" ht="15.75" thickBot="1" x14ac:dyDescent="0.3">
      <c r="A294" s="85" t="s">
        <v>26</v>
      </c>
      <c r="B294" s="113">
        <f>B295+B296</f>
        <v>0</v>
      </c>
      <c r="C294" s="113">
        <f>C295+C296</f>
        <v>0</v>
      </c>
      <c r="D294" s="113">
        <f>D295+D296</f>
        <v>0</v>
      </c>
      <c r="E294" s="113">
        <f>E295+E296</f>
        <v>0</v>
      </c>
    </row>
    <row r="295" spans="1:5" ht="15.75" thickBot="1" x14ac:dyDescent="0.3">
      <c r="A295" s="87" t="s">
        <v>175</v>
      </c>
      <c r="B295" s="86">
        <f t="shared" ref="B295:E296" si="35">B48+B85</f>
        <v>0</v>
      </c>
      <c r="C295" s="86">
        <f t="shared" si="35"/>
        <v>0</v>
      </c>
      <c r="D295" s="86">
        <f t="shared" si="35"/>
        <v>0</v>
      </c>
      <c r="E295" s="86">
        <f t="shared" si="35"/>
        <v>0</v>
      </c>
    </row>
    <row r="296" spans="1:5" ht="15" customHeight="1" thickBot="1" x14ac:dyDescent="0.3">
      <c r="A296" s="87" t="s">
        <v>193</v>
      </c>
      <c r="B296" s="88">
        <f t="shared" si="35"/>
        <v>0</v>
      </c>
      <c r="C296" s="88">
        <f t="shared" si="35"/>
        <v>0</v>
      </c>
      <c r="D296" s="88">
        <f t="shared" si="35"/>
        <v>0</v>
      </c>
      <c r="E296" s="88">
        <f t="shared" si="35"/>
        <v>0</v>
      </c>
    </row>
    <row r="297" spans="1:5" ht="15.75" customHeight="1" thickBot="1" x14ac:dyDescent="0.3">
      <c r="A297" s="85" t="s">
        <v>27</v>
      </c>
      <c r="B297" s="113">
        <f>B298+B299</f>
        <v>1574</v>
      </c>
      <c r="C297" s="113">
        <f>C298+C299</f>
        <v>1574</v>
      </c>
      <c r="D297" s="113">
        <f>D298+D299</f>
        <v>1574</v>
      </c>
      <c r="E297" s="113">
        <f>E298+E299</f>
        <v>1574</v>
      </c>
    </row>
    <row r="298" spans="1:5" ht="15.75" thickBot="1" x14ac:dyDescent="0.3">
      <c r="A298" s="87" t="s">
        <v>175</v>
      </c>
      <c r="B298" s="86">
        <f>B51+B88+B132</f>
        <v>1574</v>
      </c>
      <c r="C298" s="86">
        <f>C51+C88+C132</f>
        <v>1574</v>
      </c>
      <c r="D298" s="86">
        <f>D51+D88+D132</f>
        <v>1574</v>
      </c>
      <c r="E298" s="86">
        <f>E51+E88+E132</f>
        <v>1574</v>
      </c>
    </row>
    <row r="299" spans="1:5" ht="15.75" thickBot="1" x14ac:dyDescent="0.3">
      <c r="A299" s="87" t="s">
        <v>193</v>
      </c>
      <c r="B299" s="88">
        <f>B52+B89</f>
        <v>0</v>
      </c>
      <c r="C299" s="88">
        <f>C52+C89</f>
        <v>0</v>
      </c>
      <c r="D299" s="88">
        <f>D52+D89</f>
        <v>0</v>
      </c>
      <c r="E299" s="88">
        <f>E52+E89</f>
        <v>0</v>
      </c>
    </row>
    <row r="300" spans="1:5" ht="15.75" customHeight="1" thickBot="1" x14ac:dyDescent="0.3">
      <c r="A300" s="85" t="s">
        <v>28</v>
      </c>
      <c r="B300" s="113">
        <f>B301+B302</f>
        <v>0</v>
      </c>
      <c r="C300" s="113">
        <f>C301+C302</f>
        <v>0</v>
      </c>
      <c r="D300" s="113">
        <f>D301+D302</f>
        <v>0</v>
      </c>
      <c r="E300" s="113">
        <f>E301+E302</f>
        <v>0</v>
      </c>
    </row>
    <row r="301" spans="1:5" ht="24.75" customHeight="1" thickBot="1" x14ac:dyDescent="0.3">
      <c r="A301" s="87" t="s">
        <v>175</v>
      </c>
      <c r="B301" s="86">
        <f t="shared" ref="B301:E302" si="36">B54+B91</f>
        <v>0</v>
      </c>
      <c r="C301" s="86">
        <f t="shared" si="36"/>
        <v>0</v>
      </c>
      <c r="D301" s="86">
        <f t="shared" si="36"/>
        <v>0</v>
      </c>
      <c r="E301" s="86">
        <f t="shared" si="36"/>
        <v>0</v>
      </c>
    </row>
    <row r="302" spans="1:5" ht="15.75" thickBot="1" x14ac:dyDescent="0.3">
      <c r="A302" s="87" t="s">
        <v>193</v>
      </c>
      <c r="B302" s="88">
        <f t="shared" si="36"/>
        <v>0</v>
      </c>
      <c r="C302" s="88">
        <f t="shared" si="36"/>
        <v>0</v>
      </c>
      <c r="D302" s="88">
        <f t="shared" si="36"/>
        <v>0</v>
      </c>
      <c r="E302" s="88">
        <f t="shared" si="36"/>
        <v>0</v>
      </c>
    </row>
    <row r="303" spans="1:5" ht="30.75" thickBot="1" x14ac:dyDescent="0.3">
      <c r="A303" s="85" t="s">
        <v>29</v>
      </c>
      <c r="B303" s="113">
        <f>B93+B56</f>
        <v>0</v>
      </c>
      <c r="C303" s="113">
        <f>C93+C56</f>
        <v>0</v>
      </c>
      <c r="D303" s="113">
        <f>D93+D56</f>
        <v>0</v>
      </c>
      <c r="E303" s="113">
        <f>E93+E56</f>
        <v>0</v>
      </c>
    </row>
    <row r="304" spans="1:5" ht="15.75" thickBot="1" x14ac:dyDescent="0.3">
      <c r="A304" s="87" t="s">
        <v>175</v>
      </c>
      <c r="B304" s="86">
        <f t="shared" ref="B304:E305" si="37">B57+B94</f>
        <v>0</v>
      </c>
      <c r="C304" s="86">
        <f t="shared" si="37"/>
        <v>0</v>
      </c>
      <c r="D304" s="86">
        <f t="shared" si="37"/>
        <v>0</v>
      </c>
      <c r="E304" s="86">
        <f t="shared" si="37"/>
        <v>0</v>
      </c>
    </row>
    <row r="305" spans="1:5" ht="15.75" thickBot="1" x14ac:dyDescent="0.3">
      <c r="A305" s="87" t="s">
        <v>193</v>
      </c>
      <c r="B305" s="88">
        <f t="shared" si="37"/>
        <v>0</v>
      </c>
      <c r="C305" s="88">
        <f t="shared" si="37"/>
        <v>0</v>
      </c>
      <c r="D305" s="88">
        <f t="shared" si="37"/>
        <v>0</v>
      </c>
      <c r="E305" s="88">
        <f t="shared" si="37"/>
        <v>0</v>
      </c>
    </row>
    <row r="306" spans="1:5" ht="15.75" thickBot="1" x14ac:dyDescent="0.3">
      <c r="A306" s="85" t="s">
        <v>55</v>
      </c>
      <c r="B306" s="86">
        <f>B235+B256</f>
        <v>0</v>
      </c>
      <c r="C306" s="86">
        <f t="shared" ref="C306:E306" si="38">C235+C256</f>
        <v>0</v>
      </c>
      <c r="D306" s="86">
        <f t="shared" si="38"/>
        <v>0</v>
      </c>
      <c r="E306" s="86">
        <f t="shared" si="38"/>
        <v>0</v>
      </c>
    </row>
    <row r="307" spans="1:5" ht="15.75" thickBot="1" x14ac:dyDescent="0.3">
      <c r="A307" s="85" t="s">
        <v>56</v>
      </c>
      <c r="B307" s="86">
        <f>B198+B217+B236+B257+B277</f>
        <v>394000</v>
      </c>
      <c r="C307" s="86">
        <f t="shared" ref="C307:E309" si="39">C198+C217+C236+C257+C277</f>
        <v>315600</v>
      </c>
      <c r="D307" s="86">
        <f t="shared" si="39"/>
        <v>15600</v>
      </c>
      <c r="E307" s="86">
        <f t="shared" si="39"/>
        <v>15600</v>
      </c>
    </row>
    <row r="308" spans="1:5" ht="15.75" thickBot="1" x14ac:dyDescent="0.3">
      <c r="A308" s="87" t="s">
        <v>175</v>
      </c>
      <c r="B308" s="86">
        <f>B199+B218+B237+B258+B278</f>
        <v>87770</v>
      </c>
      <c r="C308" s="86">
        <f t="shared" si="39"/>
        <v>288750</v>
      </c>
      <c r="D308" s="86">
        <f t="shared" si="39"/>
        <v>5950</v>
      </c>
      <c r="E308" s="86">
        <f t="shared" si="39"/>
        <v>5950</v>
      </c>
    </row>
    <row r="309" spans="1:5" ht="15.75" thickBot="1" x14ac:dyDescent="0.3">
      <c r="A309" s="87" t="s">
        <v>194</v>
      </c>
      <c r="B309" s="86">
        <f>B200+B219+B238+B259+B279</f>
        <v>300000</v>
      </c>
      <c r="C309" s="86">
        <f t="shared" si="39"/>
        <v>0</v>
      </c>
      <c r="D309" s="86">
        <f t="shared" si="39"/>
        <v>0</v>
      </c>
      <c r="E309" s="86">
        <f t="shared" si="39"/>
        <v>0</v>
      </c>
    </row>
    <row r="310" spans="1:5" ht="15.75" thickBot="1" x14ac:dyDescent="0.3">
      <c r="A310" s="87" t="s">
        <v>187</v>
      </c>
      <c r="B310" s="86">
        <f t="shared" ref="B310:E310" si="40">B201+B220+B239+B260+B280</f>
        <v>6230</v>
      </c>
      <c r="C310" s="86">
        <f t="shared" si="40"/>
        <v>26850</v>
      </c>
      <c r="D310" s="86">
        <f t="shared" si="40"/>
        <v>9650</v>
      </c>
      <c r="E310" s="86">
        <f t="shared" si="40"/>
        <v>9650</v>
      </c>
    </row>
    <row r="311" spans="1:5" ht="15.75" thickBot="1" x14ac:dyDescent="0.3">
      <c r="A311" s="85"/>
      <c r="B311" s="86"/>
      <c r="C311" s="86"/>
      <c r="D311" s="86"/>
      <c r="E311" s="86"/>
    </row>
    <row r="312" spans="1:5" ht="15.75" thickBot="1" x14ac:dyDescent="0.3">
      <c r="A312" s="93" t="s">
        <v>31</v>
      </c>
      <c r="B312" s="94">
        <f>IF(B284-B283=0,0,"Error")</f>
        <v>0</v>
      </c>
      <c r="C312" s="94">
        <f>IF(C284-C283=0,0,"Error")</f>
        <v>0</v>
      </c>
      <c r="D312" s="94">
        <f>IF(D284-D283=0,0,"Error")</f>
        <v>0</v>
      </c>
      <c r="E312" s="94">
        <f>IF(E284-E283=0,0,"Error")</f>
        <v>0</v>
      </c>
    </row>
  </sheetData>
  <mergeCells count="71">
    <mergeCell ref="B263:E263"/>
    <mergeCell ref="B264:E264"/>
    <mergeCell ref="A265:A266"/>
    <mergeCell ref="A273:E273"/>
    <mergeCell ref="A274:A275"/>
    <mergeCell ref="A254:A255"/>
    <mergeCell ref="A206:A207"/>
    <mergeCell ref="A214:A215"/>
    <mergeCell ref="B223:E223"/>
    <mergeCell ref="B224:E224"/>
    <mergeCell ref="A225:A226"/>
    <mergeCell ref="A233:A234"/>
    <mergeCell ref="B241:E241"/>
    <mergeCell ref="B243:E243"/>
    <mergeCell ref="B244:E244"/>
    <mergeCell ref="A245:A246"/>
    <mergeCell ref="A253:E253"/>
    <mergeCell ref="B205:E205"/>
    <mergeCell ref="A154:E154"/>
    <mergeCell ref="A155:A156"/>
    <mergeCell ref="A180:E180"/>
    <mergeCell ref="A181:E181"/>
    <mergeCell ref="B182:E182"/>
    <mergeCell ref="B184:E184"/>
    <mergeCell ref="B185:E185"/>
    <mergeCell ref="B186:E186"/>
    <mergeCell ref="A187:A188"/>
    <mergeCell ref="A195:A196"/>
    <mergeCell ref="B204:E204"/>
    <mergeCell ref="A146:A147"/>
    <mergeCell ref="A104:E104"/>
    <mergeCell ref="A105:E105"/>
    <mergeCell ref="B106:E106"/>
    <mergeCell ref="B107:E107"/>
    <mergeCell ref="B108:E108"/>
    <mergeCell ref="A109:A110"/>
    <mergeCell ref="A117:E117"/>
    <mergeCell ref="A118:A119"/>
    <mergeCell ref="B143:E143"/>
    <mergeCell ref="B144:E144"/>
    <mergeCell ref="B145:E145"/>
    <mergeCell ref="A99:E99"/>
    <mergeCell ref="B26:E26"/>
    <mergeCell ref="A27:A28"/>
    <mergeCell ref="A35:E35"/>
    <mergeCell ref="A36:A37"/>
    <mergeCell ref="B61:E61"/>
    <mergeCell ref="B62:E62"/>
    <mergeCell ref="B63:E63"/>
    <mergeCell ref="A64:A65"/>
    <mergeCell ref="A72:E72"/>
    <mergeCell ref="A73:A74"/>
    <mergeCell ref="B98:E98"/>
    <mergeCell ref="B25:E25"/>
    <mergeCell ref="A7:E7"/>
    <mergeCell ref="A8:E8"/>
    <mergeCell ref="A9:E9"/>
    <mergeCell ref="A10:E10"/>
    <mergeCell ref="B11:E11"/>
    <mergeCell ref="A12:A13"/>
    <mergeCell ref="B17:E17"/>
    <mergeCell ref="A18:E18"/>
    <mergeCell ref="A22:E22"/>
    <mergeCell ref="A23:E23"/>
    <mergeCell ref="B24:E24"/>
    <mergeCell ref="B6:E6"/>
    <mergeCell ref="A1:E1"/>
    <mergeCell ref="A2:E2"/>
    <mergeCell ref="A3:E3"/>
    <mergeCell ref="B4:E4"/>
    <mergeCell ref="B5:E5"/>
  </mergeCells>
  <pageMargins left="0.25" right="0.25" top="0" bottom="0" header="0.17" footer="0.17"/>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63"/>
  <sheetViews>
    <sheetView topLeftCell="A355" zoomScale="170" zoomScaleNormal="170" workbookViewId="0">
      <selection activeCell="G370" sqref="G370:G371"/>
    </sheetView>
  </sheetViews>
  <sheetFormatPr defaultRowHeight="15" x14ac:dyDescent="0.25"/>
  <cols>
    <col min="1" max="1" width="28.5703125" style="298" customWidth="1"/>
    <col min="2" max="5" width="11.7109375" style="298" customWidth="1"/>
    <col min="6" max="6" width="9.140625" style="298"/>
    <col min="7" max="7" width="11.85546875" style="298" bestFit="1" customWidth="1"/>
    <col min="8" max="8" width="11" style="298" customWidth="1"/>
    <col min="9" max="9" width="11" style="298" bestFit="1" customWidth="1"/>
    <col min="10" max="16384" width="9.140625" style="298"/>
  </cols>
  <sheetData>
    <row r="1" spans="1:6" ht="15.75" x14ac:dyDescent="0.25">
      <c r="A1" s="1974" t="s">
        <v>1089</v>
      </c>
      <c r="B1" s="1974"/>
      <c r="C1" s="1974"/>
      <c r="D1" s="1974"/>
      <c r="E1" s="1974"/>
    </row>
    <row r="2" spans="1:6" ht="33" customHeight="1" x14ac:dyDescent="0.25">
      <c r="A2" s="1912" t="s">
        <v>842</v>
      </c>
      <c r="B2" s="1912"/>
      <c r="C2" s="1912"/>
      <c r="D2" s="1912"/>
      <c r="E2" s="1912"/>
      <c r="F2" s="522"/>
    </row>
    <row r="3" spans="1:6" ht="18" customHeight="1" x14ac:dyDescent="0.25">
      <c r="A3" s="1913" t="s">
        <v>1090</v>
      </c>
      <c r="B3" s="1913"/>
      <c r="C3" s="1913"/>
      <c r="D3" s="1913"/>
      <c r="E3" s="1913"/>
      <c r="F3" s="523"/>
    </row>
    <row r="4" spans="1:6" ht="15.75" thickBot="1" x14ac:dyDescent="0.3"/>
    <row r="5" spans="1:6" ht="15.75" thickBot="1" x14ac:dyDescent="0.3">
      <c r="A5" s="524" t="s">
        <v>0</v>
      </c>
      <c r="B5" s="2006" t="s">
        <v>1091</v>
      </c>
      <c r="C5" s="2006"/>
      <c r="D5" s="2006"/>
      <c r="E5" s="2006"/>
    </row>
    <row r="6" spans="1:6" ht="15.75" thickBot="1" x14ac:dyDescent="0.3">
      <c r="A6" s="524" t="s">
        <v>1</v>
      </c>
      <c r="B6" s="2007" t="s">
        <v>1092</v>
      </c>
      <c r="C6" s="2008"/>
      <c r="D6" s="2008"/>
      <c r="E6" s="2009"/>
    </row>
    <row r="7" spans="1:6" ht="15.75" thickBot="1" x14ac:dyDescent="0.3">
      <c r="A7" s="524" t="s">
        <v>3</v>
      </c>
      <c r="B7" s="2010" t="s">
        <v>843</v>
      </c>
      <c r="C7" s="2011"/>
      <c r="D7" s="2011"/>
      <c r="E7" s="2012"/>
    </row>
    <row r="8" spans="1:6" ht="15.75" thickBot="1" x14ac:dyDescent="0.3">
      <c r="A8" s="2013" t="s">
        <v>4</v>
      </c>
      <c r="B8" s="1880"/>
      <c r="C8" s="1880"/>
      <c r="D8" s="1880"/>
      <c r="E8" s="2014"/>
    </row>
    <row r="9" spans="1:6" ht="15.75" thickBot="1" x14ac:dyDescent="0.3">
      <c r="A9" s="2015" t="s">
        <v>1093</v>
      </c>
      <c r="B9" s="2016"/>
      <c r="C9" s="2016"/>
      <c r="D9" s="2016"/>
      <c r="E9" s="2017"/>
    </row>
    <row r="10" spans="1:6" ht="36.75" customHeight="1" thickBot="1" x14ac:dyDescent="0.3">
      <c r="A10" s="2015"/>
      <c r="B10" s="2016"/>
      <c r="C10" s="2016"/>
      <c r="D10" s="2016"/>
      <c r="E10" s="2017"/>
    </row>
    <row r="11" spans="1:6" ht="15.75" thickBot="1" x14ac:dyDescent="0.3">
      <c r="A11" s="2015"/>
      <c r="B11" s="2016"/>
      <c r="C11" s="2016"/>
      <c r="D11" s="2016"/>
      <c r="E11" s="2017"/>
    </row>
    <row r="12" spans="1:6" ht="38.25" customHeight="1" thickBot="1" x14ac:dyDescent="0.3">
      <c r="A12" s="525" t="s">
        <v>5</v>
      </c>
      <c r="B12" s="2075" t="s">
        <v>1094</v>
      </c>
      <c r="C12" s="2076"/>
      <c r="D12" s="2076"/>
      <c r="E12" s="2077"/>
    </row>
    <row r="13" spans="1:6" ht="23.25" customHeight="1" x14ac:dyDescent="0.25">
      <c r="A13" s="1994" t="s">
        <v>6</v>
      </c>
      <c r="B13" s="344">
        <v>2020</v>
      </c>
      <c r="C13" s="344">
        <v>2021</v>
      </c>
      <c r="D13" s="344">
        <v>2022</v>
      </c>
      <c r="E13" s="344">
        <v>2023</v>
      </c>
    </row>
    <row r="14" spans="1:6" ht="15.75" thickBot="1" x14ac:dyDescent="0.3">
      <c r="A14" s="1995"/>
      <c r="B14" s="346" t="s">
        <v>7</v>
      </c>
      <c r="C14" s="346" t="s">
        <v>8</v>
      </c>
      <c r="D14" s="346" t="s">
        <v>8</v>
      </c>
      <c r="E14" s="346" t="s">
        <v>8</v>
      </c>
    </row>
    <row r="15" spans="1:6" ht="34.5" thickBot="1" x14ac:dyDescent="0.3">
      <c r="A15" s="543" t="s">
        <v>1095</v>
      </c>
      <c r="B15" s="349">
        <v>0.85</v>
      </c>
      <c r="C15" s="349">
        <v>0.9</v>
      </c>
      <c r="D15" s="349">
        <v>0.95</v>
      </c>
      <c r="E15" s="349">
        <v>1</v>
      </c>
    </row>
    <row r="16" spans="1:6" ht="15.75" thickBot="1" x14ac:dyDescent="0.3">
      <c r="A16" s="543" t="s">
        <v>1096</v>
      </c>
      <c r="B16" s="349">
        <v>0.85</v>
      </c>
      <c r="C16" s="349">
        <v>0.9</v>
      </c>
      <c r="D16" s="349">
        <v>0.95</v>
      </c>
      <c r="E16" s="349">
        <v>1</v>
      </c>
    </row>
    <row r="17" spans="1:10" ht="24.75" customHeight="1" thickBot="1" x14ac:dyDescent="0.3">
      <c r="A17" s="538" t="s">
        <v>9</v>
      </c>
      <c r="B17" s="2078" t="s">
        <v>1097</v>
      </c>
      <c r="C17" s="2079"/>
      <c r="D17" s="2079"/>
      <c r="E17" s="2080"/>
    </row>
    <row r="18" spans="1:10" ht="23.25" customHeight="1" thickBot="1" x14ac:dyDescent="0.3">
      <c r="A18" s="1824" t="s">
        <v>10</v>
      </c>
      <c r="B18" s="1825"/>
      <c r="C18" s="1825"/>
      <c r="D18" s="1825"/>
      <c r="E18" s="2002"/>
      <c r="H18" s="352"/>
      <c r="J18" s="352"/>
    </row>
    <row r="19" spans="1:10" ht="15.75" thickBot="1" x14ac:dyDescent="0.3">
      <c r="A19" s="543" t="s">
        <v>1098</v>
      </c>
      <c r="B19" s="354">
        <v>0</v>
      </c>
      <c r="C19" s="349">
        <v>1</v>
      </c>
      <c r="D19" s="349">
        <v>0</v>
      </c>
      <c r="E19" s="349">
        <v>0</v>
      </c>
      <c r="G19" s="355"/>
    </row>
    <row r="20" spans="1:10" ht="23.25" thickBot="1" x14ac:dyDescent="0.3">
      <c r="A20" s="543" t="s">
        <v>1099</v>
      </c>
      <c r="B20" s="349">
        <v>0.9</v>
      </c>
      <c r="C20" s="349">
        <v>0.9</v>
      </c>
      <c r="D20" s="349">
        <v>0.95</v>
      </c>
      <c r="E20" s="349">
        <v>1</v>
      </c>
      <c r="G20" s="355"/>
    </row>
    <row r="21" spans="1:10" ht="15.75" thickBot="1" x14ac:dyDescent="0.3">
      <c r="A21" s="543" t="s">
        <v>1100</v>
      </c>
      <c r="B21" s="349">
        <v>0.6</v>
      </c>
      <c r="C21" s="349">
        <v>0.2</v>
      </c>
      <c r="D21" s="349">
        <v>0.2</v>
      </c>
      <c r="E21" s="349">
        <v>0.15</v>
      </c>
      <c r="G21" s="355"/>
    </row>
    <row r="22" spans="1:10" ht="23.25" thickBot="1" x14ac:dyDescent="0.3">
      <c r="A22" s="543" t="s">
        <v>1101</v>
      </c>
      <c r="B22" s="349">
        <v>0.4</v>
      </c>
      <c r="C22" s="349">
        <v>0.75</v>
      </c>
      <c r="D22" s="349">
        <v>0.8</v>
      </c>
      <c r="E22" s="349">
        <v>0.85</v>
      </c>
      <c r="G22" s="355"/>
    </row>
    <row r="23" spans="1:10" ht="15.75" thickBot="1" x14ac:dyDescent="0.3">
      <c r="A23" s="2003" t="s">
        <v>11</v>
      </c>
      <c r="B23" s="1899"/>
      <c r="C23" s="1899"/>
      <c r="D23" s="1899"/>
      <c r="E23" s="2004"/>
    </row>
    <row r="24" spans="1:10" ht="15.75" thickBot="1" x14ac:dyDescent="0.3">
      <c r="A24" s="1998" t="s">
        <v>12</v>
      </c>
      <c r="B24" s="1838"/>
      <c r="C24" s="1838"/>
      <c r="D24" s="1838"/>
      <c r="E24" s="1999"/>
    </row>
    <row r="25" spans="1:10" ht="12.75" customHeight="1" thickBot="1" x14ac:dyDescent="0.3">
      <c r="A25" s="499" t="s">
        <v>13</v>
      </c>
      <c r="B25" s="2071" t="s">
        <v>1102</v>
      </c>
      <c r="C25" s="1877"/>
      <c r="D25" s="1877"/>
      <c r="E25" s="2001"/>
    </row>
    <row r="26" spans="1:10" ht="17.25" customHeight="1" thickBot="1" x14ac:dyDescent="0.3">
      <c r="A26" s="501" t="s">
        <v>14</v>
      </c>
      <c r="B26" s="2071" t="s">
        <v>1103</v>
      </c>
      <c r="C26" s="1877"/>
      <c r="D26" s="1877"/>
      <c r="E26" s="2001"/>
    </row>
    <row r="27" spans="1:10" ht="15.75" thickBot="1" x14ac:dyDescent="0.3">
      <c r="A27" s="501" t="s">
        <v>15</v>
      </c>
      <c r="B27" s="1812" t="s">
        <v>1104</v>
      </c>
      <c r="C27" s="1813"/>
      <c r="D27" s="1813"/>
      <c r="E27" s="1993"/>
    </row>
    <row r="28" spans="1:10" ht="12.75" customHeight="1" x14ac:dyDescent="0.25">
      <c r="A28" s="1994"/>
      <c r="B28" s="440">
        <v>2020</v>
      </c>
      <c r="C28" s="440">
        <v>2021</v>
      </c>
      <c r="D28" s="440">
        <v>2022</v>
      </c>
      <c r="E28" s="440">
        <v>2023</v>
      </c>
    </row>
    <row r="29" spans="1:10" ht="9" customHeight="1" thickBot="1" x14ac:dyDescent="0.3">
      <c r="A29" s="1995"/>
      <c r="B29" s="365" t="s">
        <v>7</v>
      </c>
      <c r="C29" s="365" t="s">
        <v>8</v>
      </c>
      <c r="D29" s="365" t="s">
        <v>8</v>
      </c>
      <c r="E29" s="365" t="s">
        <v>8</v>
      </c>
    </row>
    <row r="30" spans="1:10" ht="15.75" thickBot="1" x14ac:dyDescent="0.3">
      <c r="A30" s="501" t="s">
        <v>16</v>
      </c>
      <c r="B30" s="444">
        <v>136</v>
      </c>
      <c r="C30" s="444">
        <v>134</v>
      </c>
      <c r="D30" s="444">
        <v>133</v>
      </c>
      <c r="E30" s="444">
        <v>137</v>
      </c>
    </row>
    <row r="31" spans="1:10" ht="15.75" thickBot="1" x14ac:dyDescent="0.3">
      <c r="A31" s="501" t="s">
        <v>17</v>
      </c>
      <c r="B31" s="444">
        <f>B60</f>
        <v>168516</v>
      </c>
      <c r="C31" s="444">
        <f t="shared" ref="C31:E31" si="0">C60</f>
        <v>168016</v>
      </c>
      <c r="D31" s="444">
        <f t="shared" si="0"/>
        <v>166376</v>
      </c>
      <c r="E31" s="444">
        <f t="shared" si="0"/>
        <v>171959</v>
      </c>
    </row>
    <row r="32" spans="1:10" ht="15.75" thickBot="1" x14ac:dyDescent="0.3">
      <c r="A32" s="501" t="s">
        <v>18</v>
      </c>
      <c r="B32" s="444">
        <f>B31/B30</f>
        <v>1239.0882352941176</v>
      </c>
      <c r="C32" s="444">
        <f t="shared" ref="C32:E32" si="1">C31/C30</f>
        <v>1253.8507462686566</v>
      </c>
      <c r="D32" s="444">
        <f t="shared" si="1"/>
        <v>1250.9473684210527</v>
      </c>
      <c r="E32" s="444">
        <f t="shared" si="1"/>
        <v>1255.1751824817518</v>
      </c>
    </row>
    <row r="33" spans="1:11" ht="15.75" thickBot="1" x14ac:dyDescent="0.3">
      <c r="A33" s="501" t="s">
        <v>19</v>
      </c>
      <c r="B33" s="446" t="s">
        <v>20</v>
      </c>
      <c r="C33" s="447">
        <f>C30/B30-1</f>
        <v>-1.4705882352941124E-2</v>
      </c>
      <c r="D33" s="447">
        <f t="shared" ref="D33:E35" si="2">D30/C30-1</f>
        <v>-7.4626865671642006E-3</v>
      </c>
      <c r="E33" s="447">
        <f t="shared" si="2"/>
        <v>3.007518796992481E-2</v>
      </c>
      <c r="G33" s="379"/>
      <c r="H33" s="379"/>
      <c r="I33" s="379"/>
      <c r="J33" s="379"/>
      <c r="K33" s="379"/>
    </row>
    <row r="34" spans="1:11" ht="15.75" thickBot="1" x14ac:dyDescent="0.3">
      <c r="A34" s="501" t="s">
        <v>21</v>
      </c>
      <c r="B34" s="446" t="s">
        <v>20</v>
      </c>
      <c r="C34" s="447">
        <f>C31/B31-1</f>
        <v>-2.9670773101664327E-3</v>
      </c>
      <c r="D34" s="447">
        <f t="shared" si="2"/>
        <v>-9.7609751452242266E-3</v>
      </c>
      <c r="E34" s="447">
        <f t="shared" si="2"/>
        <v>3.3556522575371339E-2</v>
      </c>
    </row>
    <row r="35" spans="1:11" ht="15.75" thickBot="1" x14ac:dyDescent="0.3">
      <c r="A35" s="501" t="s">
        <v>22</v>
      </c>
      <c r="B35" s="446" t="s">
        <v>20</v>
      </c>
      <c r="C35" s="447">
        <f>C32/B32-1</f>
        <v>1.1914011088189236E-2</v>
      </c>
      <c r="D35" s="447">
        <f t="shared" si="2"/>
        <v>-2.3155689433085325E-3</v>
      </c>
      <c r="E35" s="447">
        <f t="shared" si="2"/>
        <v>3.3796897994480268E-3</v>
      </c>
    </row>
    <row r="36" spans="1:11" ht="15.75" thickBot="1" x14ac:dyDescent="0.3">
      <c r="A36" s="1996" t="s">
        <v>123</v>
      </c>
      <c r="B36" s="1816"/>
      <c r="C36" s="1816"/>
      <c r="D36" s="1816"/>
      <c r="E36" s="1997"/>
    </row>
    <row r="37" spans="1:11" ht="12.75" customHeight="1" x14ac:dyDescent="0.25">
      <c r="A37" s="1994"/>
      <c r="B37" s="440">
        <v>2020</v>
      </c>
      <c r="C37" s="440">
        <v>2021</v>
      </c>
      <c r="D37" s="440">
        <v>2022</v>
      </c>
      <c r="E37" s="440">
        <v>2023</v>
      </c>
    </row>
    <row r="38" spans="1:11" ht="9" customHeight="1" thickBot="1" x14ac:dyDescent="0.3">
      <c r="A38" s="1995"/>
      <c r="B38" s="365" t="s">
        <v>7</v>
      </c>
      <c r="C38" s="365" t="s">
        <v>8</v>
      </c>
      <c r="D38" s="365" t="s">
        <v>8</v>
      </c>
      <c r="E38" s="365" t="s">
        <v>8</v>
      </c>
    </row>
    <row r="39" spans="1:11" ht="15.75" thickBot="1" x14ac:dyDescent="0.3">
      <c r="A39" s="532" t="s">
        <v>23</v>
      </c>
      <c r="B39" s="449">
        <f t="shared" ref="B39:E39" si="3">B40</f>
        <v>57400</v>
      </c>
      <c r="C39" s="449">
        <f t="shared" si="3"/>
        <v>61503</v>
      </c>
      <c r="D39" s="449">
        <f t="shared" si="3"/>
        <v>61503</v>
      </c>
      <c r="E39" s="449">
        <f t="shared" si="3"/>
        <v>61503</v>
      </c>
    </row>
    <row r="40" spans="1:11" ht="15.75" thickBot="1" x14ac:dyDescent="0.3">
      <c r="A40" s="542" t="s">
        <v>175</v>
      </c>
      <c r="B40" s="449">
        <v>57400</v>
      </c>
      <c r="C40" s="449">
        <v>61503</v>
      </c>
      <c r="D40" s="449">
        <v>61503</v>
      </c>
      <c r="E40" s="449">
        <v>61503</v>
      </c>
    </row>
    <row r="41" spans="1:11" ht="15.75" thickBot="1" x14ac:dyDescent="0.3">
      <c r="A41" s="542" t="s">
        <v>176</v>
      </c>
      <c r="B41" s="449">
        <v>0</v>
      </c>
      <c r="C41" s="449"/>
      <c r="D41" s="452"/>
      <c r="E41" s="452"/>
    </row>
    <row r="42" spans="1:11" ht="24.75" thickBot="1" x14ac:dyDescent="0.3">
      <c r="A42" s="532" t="s">
        <v>24</v>
      </c>
      <c r="B42" s="449">
        <f t="shared" ref="B42:E42" si="4">B43</f>
        <v>6600</v>
      </c>
      <c r="C42" s="449">
        <f t="shared" si="4"/>
        <v>6907</v>
      </c>
      <c r="D42" s="449">
        <f>D43</f>
        <v>6907</v>
      </c>
      <c r="E42" s="449">
        <f t="shared" si="4"/>
        <v>6907</v>
      </c>
    </row>
    <row r="43" spans="1:11" ht="15.75" thickBot="1" x14ac:dyDescent="0.3">
      <c r="A43" s="542" t="s">
        <v>175</v>
      </c>
      <c r="B43" s="449">
        <v>6600</v>
      </c>
      <c r="C43" s="449">
        <v>6907</v>
      </c>
      <c r="D43" s="449">
        <v>6907</v>
      </c>
      <c r="E43" s="449">
        <v>6907</v>
      </c>
    </row>
    <row r="44" spans="1:11" ht="15.75" thickBot="1" x14ac:dyDescent="0.3">
      <c r="A44" s="542" t="s">
        <v>176</v>
      </c>
      <c r="B44" s="449"/>
      <c r="C44" s="449"/>
      <c r="D44" s="449"/>
      <c r="E44" s="449"/>
    </row>
    <row r="45" spans="1:11" ht="15.75" thickBot="1" x14ac:dyDescent="0.3">
      <c r="A45" s="532" t="s">
        <v>25</v>
      </c>
      <c r="B45" s="451">
        <f>B46+B47</f>
        <v>17816</v>
      </c>
      <c r="C45" s="451">
        <f t="shared" ref="C45:E45" si="5">C46+C47</f>
        <v>34988</v>
      </c>
      <c r="D45" s="451">
        <f t="shared" si="5"/>
        <v>40615</v>
      </c>
      <c r="E45" s="451">
        <f t="shared" si="5"/>
        <v>43089</v>
      </c>
    </row>
    <row r="46" spans="1:11" ht="15.75" thickBot="1" x14ac:dyDescent="0.3">
      <c r="A46" s="542" t="s">
        <v>175</v>
      </c>
      <c r="B46" s="449">
        <f>16956-1000</f>
        <v>15956</v>
      </c>
      <c r="C46" s="449">
        <f>308+5790+2738+10951+2244+12957-2000</f>
        <v>32988</v>
      </c>
      <c r="D46" s="449">
        <f>308+8091+3260+13042+2648+13266-2000</f>
        <v>38615</v>
      </c>
      <c r="E46" s="449">
        <f>308+11501+3132+12531+2648+12969-2000</f>
        <v>41089</v>
      </c>
    </row>
    <row r="47" spans="1:11" ht="15.75" thickBot="1" x14ac:dyDescent="0.3">
      <c r="A47" s="542" t="s">
        <v>176</v>
      </c>
      <c r="B47" s="449">
        <v>1860</v>
      </c>
      <c r="C47" s="449">
        <v>2000</v>
      </c>
      <c r="D47" s="449">
        <v>2000</v>
      </c>
      <c r="E47" s="449">
        <v>2000</v>
      </c>
    </row>
    <row r="48" spans="1:11" ht="15.75" thickBot="1" x14ac:dyDescent="0.3">
      <c r="A48" s="532" t="s">
        <v>26</v>
      </c>
      <c r="B48" s="449"/>
      <c r="C48" s="449"/>
      <c r="D48" s="449"/>
      <c r="E48" s="449"/>
    </row>
    <row r="49" spans="1:12" ht="15.75" thickBot="1" x14ac:dyDescent="0.3">
      <c r="A49" s="542" t="s">
        <v>175</v>
      </c>
      <c r="B49" s="449"/>
      <c r="C49" s="449"/>
      <c r="D49" s="449"/>
      <c r="E49" s="449"/>
    </row>
    <row r="50" spans="1:12" ht="15.75" thickBot="1" x14ac:dyDescent="0.3">
      <c r="A50" s="542" t="s">
        <v>176</v>
      </c>
      <c r="B50" s="449"/>
      <c r="C50" s="449"/>
      <c r="D50" s="449"/>
      <c r="E50" s="449"/>
    </row>
    <row r="51" spans="1:12" ht="15.75" thickBot="1" x14ac:dyDescent="0.3">
      <c r="A51" s="532" t="s">
        <v>27</v>
      </c>
      <c r="B51" s="449"/>
      <c r="C51" s="449"/>
      <c r="D51" s="449"/>
      <c r="E51" s="449"/>
    </row>
    <row r="52" spans="1:12" ht="15.75" thickBot="1" x14ac:dyDescent="0.3">
      <c r="A52" s="542" t="s">
        <v>175</v>
      </c>
      <c r="B52" s="449"/>
      <c r="C52" s="449"/>
      <c r="D52" s="449"/>
      <c r="E52" s="449"/>
    </row>
    <row r="53" spans="1:12" ht="15.75" thickBot="1" x14ac:dyDescent="0.3">
      <c r="A53" s="542" t="s">
        <v>176</v>
      </c>
      <c r="B53" s="449"/>
      <c r="C53" s="449"/>
      <c r="D53" s="449"/>
      <c r="E53" s="449"/>
    </row>
    <row r="54" spans="1:12" ht="15.75" thickBot="1" x14ac:dyDescent="0.3">
      <c r="A54" s="532" t="s">
        <v>28</v>
      </c>
      <c r="B54" s="449"/>
      <c r="C54" s="449"/>
      <c r="D54" s="449"/>
      <c r="E54" s="449"/>
    </row>
    <row r="55" spans="1:12" ht="15.75" thickBot="1" x14ac:dyDescent="0.3">
      <c r="A55" s="542" t="s">
        <v>175</v>
      </c>
      <c r="B55" s="449"/>
      <c r="C55" s="449"/>
      <c r="D55" s="449"/>
      <c r="E55" s="449"/>
    </row>
    <row r="56" spans="1:12" ht="15.75" thickBot="1" x14ac:dyDescent="0.3">
      <c r="A56" s="542" t="s">
        <v>176</v>
      </c>
      <c r="B56" s="449"/>
      <c r="C56" s="449"/>
      <c r="D56" s="449"/>
      <c r="E56" s="449"/>
    </row>
    <row r="57" spans="1:12" ht="24.75" thickBot="1" x14ac:dyDescent="0.3">
      <c r="A57" s="532" t="s">
        <v>29</v>
      </c>
      <c r="B57" s="451">
        <f t="shared" ref="B57:E57" si="6">B58</f>
        <v>86700</v>
      </c>
      <c r="C57" s="451">
        <f t="shared" si="6"/>
        <v>64618</v>
      </c>
      <c r="D57" s="451">
        <f t="shared" si="6"/>
        <v>57351</v>
      </c>
      <c r="E57" s="451">
        <f t="shared" si="6"/>
        <v>60460</v>
      </c>
      <c r="H57" s="399"/>
    </row>
    <row r="58" spans="1:12" ht="15.75" thickBot="1" x14ac:dyDescent="0.3">
      <c r="A58" s="542" t="s">
        <v>175</v>
      </c>
      <c r="B58" s="449">
        <v>86700</v>
      </c>
      <c r="C58" s="449">
        <f>138886-74268</f>
        <v>64618</v>
      </c>
      <c r="D58" s="449">
        <f>217828-160477</f>
        <v>57351</v>
      </c>
      <c r="E58" s="449">
        <f>244789-184329</f>
        <v>60460</v>
      </c>
      <c r="J58" s="400"/>
      <c r="K58" s="400"/>
      <c r="L58" s="400"/>
    </row>
    <row r="59" spans="1:12" ht="15.75" thickBot="1" x14ac:dyDescent="0.3">
      <c r="A59" s="542" t="s">
        <v>176</v>
      </c>
      <c r="B59" s="544"/>
      <c r="C59" s="544"/>
      <c r="D59" s="545"/>
      <c r="E59" s="545"/>
    </row>
    <row r="60" spans="1:12" ht="15.75" thickBot="1" x14ac:dyDescent="0.3">
      <c r="A60" s="533" t="s">
        <v>30</v>
      </c>
      <c r="B60" s="451">
        <f t="shared" ref="B60:E60" si="7">B57+B54+B51+B48+B45+B42+B39</f>
        <v>168516</v>
      </c>
      <c r="C60" s="451">
        <f t="shared" si="7"/>
        <v>168016</v>
      </c>
      <c r="D60" s="451">
        <f t="shared" si="7"/>
        <v>166376</v>
      </c>
      <c r="E60" s="451">
        <f t="shared" si="7"/>
        <v>171959</v>
      </c>
    </row>
    <row r="61" spans="1:12" ht="15.75" thickBot="1" x14ac:dyDescent="0.3">
      <c r="A61" s="534" t="s">
        <v>31</v>
      </c>
      <c r="B61" s="459">
        <f>IF(B60-B31=0,0,"Error")</f>
        <v>0</v>
      </c>
      <c r="C61" s="459">
        <f>IF(C60-C31=0,0,"Error")</f>
        <v>0</v>
      </c>
      <c r="D61" s="459">
        <f>IF(D60-D31=0,0,"Error")</f>
        <v>0</v>
      </c>
      <c r="E61" s="459">
        <f>IF(E60-E31=0,0,"Error")</f>
        <v>0</v>
      </c>
    </row>
    <row r="62" spans="1:12" ht="15.75" thickBot="1" x14ac:dyDescent="0.3">
      <c r="A62" s="1998" t="s">
        <v>38</v>
      </c>
      <c r="B62" s="1838"/>
      <c r="C62" s="1838"/>
      <c r="D62" s="1838"/>
      <c r="E62" s="1999"/>
    </row>
    <row r="63" spans="1:12" ht="15.75" thickBot="1" x14ac:dyDescent="0.3">
      <c r="A63" s="1998" t="s">
        <v>39</v>
      </c>
      <c r="B63" s="1838"/>
      <c r="C63" s="1838"/>
      <c r="D63" s="1838"/>
      <c r="E63" s="1999"/>
    </row>
    <row r="64" spans="1:12" ht="15.75" thickBot="1" x14ac:dyDescent="0.3">
      <c r="A64" s="499" t="s">
        <v>52</v>
      </c>
      <c r="B64" s="1821" t="s">
        <v>1105</v>
      </c>
      <c r="C64" s="1840"/>
      <c r="D64" s="1822"/>
      <c r="E64" s="2000"/>
    </row>
    <row r="65" spans="1:5" ht="34.5" thickBot="1" x14ac:dyDescent="0.3">
      <c r="A65" s="499" t="s">
        <v>76</v>
      </c>
      <c r="B65" s="493" t="s">
        <v>1106</v>
      </c>
      <c r="C65" s="494" t="s">
        <v>180</v>
      </c>
      <c r="D65" s="1822" t="s">
        <v>1107</v>
      </c>
      <c r="E65" s="2000"/>
    </row>
    <row r="66" spans="1:5" ht="15.75" thickBot="1" x14ac:dyDescent="0.3">
      <c r="A66" s="501" t="s">
        <v>14</v>
      </c>
      <c r="B66" s="1824" t="s">
        <v>1108</v>
      </c>
      <c r="C66" s="1825"/>
      <c r="D66" s="1825"/>
      <c r="E66" s="2002"/>
    </row>
    <row r="67" spans="1:5" ht="15.75" thickBot="1" x14ac:dyDescent="0.3">
      <c r="A67" s="501" t="s">
        <v>15</v>
      </c>
      <c r="B67" s="1812" t="s">
        <v>50</v>
      </c>
      <c r="C67" s="1813"/>
      <c r="D67" s="1813"/>
      <c r="E67" s="1993"/>
    </row>
    <row r="68" spans="1:5" x14ac:dyDescent="0.25">
      <c r="A68" s="1994"/>
      <c r="B68" s="440">
        <v>2020</v>
      </c>
      <c r="C68" s="440">
        <v>2021</v>
      </c>
      <c r="D68" s="440">
        <v>2022</v>
      </c>
      <c r="E68" s="440">
        <v>2023</v>
      </c>
    </row>
    <row r="69" spans="1:5" ht="15.75" thickBot="1" x14ac:dyDescent="0.3">
      <c r="A69" s="1995"/>
      <c r="B69" s="365" t="s">
        <v>7</v>
      </c>
      <c r="C69" s="365" t="s">
        <v>8</v>
      </c>
      <c r="D69" s="365" t="s">
        <v>8</v>
      </c>
      <c r="E69" s="365" t="s">
        <v>8</v>
      </c>
    </row>
    <row r="70" spans="1:5" ht="15.75" thickBot="1" x14ac:dyDescent="0.3">
      <c r="A70" s="501" t="s">
        <v>16</v>
      </c>
      <c r="B70" s="444">
        <v>13</v>
      </c>
      <c r="C70" s="444">
        <v>51</v>
      </c>
      <c r="D70" s="444">
        <v>12</v>
      </c>
      <c r="E70" s="444">
        <v>11</v>
      </c>
    </row>
    <row r="71" spans="1:5" ht="15.75" thickBot="1" x14ac:dyDescent="0.3">
      <c r="A71" s="501" t="s">
        <v>17</v>
      </c>
      <c r="B71" s="444">
        <f>B84</f>
        <v>1392</v>
      </c>
      <c r="C71" s="444">
        <f t="shared" ref="C71:E71" si="8">C84</f>
        <v>5550</v>
      </c>
      <c r="D71" s="444">
        <f t="shared" si="8"/>
        <v>1124</v>
      </c>
      <c r="E71" s="444">
        <f t="shared" si="8"/>
        <v>3753</v>
      </c>
    </row>
    <row r="72" spans="1:5" ht="15.75" thickBot="1" x14ac:dyDescent="0.3">
      <c r="A72" s="501" t="s">
        <v>18</v>
      </c>
      <c r="B72" s="444">
        <f>B71/B70</f>
        <v>107.07692307692308</v>
      </c>
      <c r="C72" s="444">
        <f t="shared" ref="C72:E72" si="9">C71/C70</f>
        <v>108.82352941176471</v>
      </c>
      <c r="D72" s="444">
        <f t="shared" si="9"/>
        <v>93.666666666666671</v>
      </c>
      <c r="E72" s="444">
        <f t="shared" si="9"/>
        <v>341.18181818181819</v>
      </c>
    </row>
    <row r="73" spans="1:5" ht="15.75" thickBot="1" x14ac:dyDescent="0.3">
      <c r="A73" s="501" t="s">
        <v>19</v>
      </c>
      <c r="B73" s="446" t="s">
        <v>20</v>
      </c>
      <c r="C73" s="447">
        <f>C70/B70-1</f>
        <v>2.9230769230769229</v>
      </c>
      <c r="D73" s="447">
        <f t="shared" ref="D73:E75" si="10">D70/C70-1</f>
        <v>-0.76470588235294112</v>
      </c>
      <c r="E73" s="447">
        <f t="shared" si="10"/>
        <v>-8.333333333333337E-2</v>
      </c>
    </row>
    <row r="74" spans="1:5" ht="15.75" thickBot="1" x14ac:dyDescent="0.3">
      <c r="A74" s="501" t="s">
        <v>21</v>
      </c>
      <c r="B74" s="446" t="s">
        <v>20</v>
      </c>
      <c r="C74" s="447">
        <f>C71/B71-1</f>
        <v>2.9870689655172415</v>
      </c>
      <c r="D74" s="447">
        <f t="shared" si="10"/>
        <v>-0.79747747747747744</v>
      </c>
      <c r="E74" s="447">
        <f t="shared" si="10"/>
        <v>2.3389679715302489</v>
      </c>
    </row>
    <row r="75" spans="1:5" ht="15.75" thickBot="1" x14ac:dyDescent="0.3">
      <c r="A75" s="501" t="s">
        <v>22</v>
      </c>
      <c r="B75" s="446" t="s">
        <v>20</v>
      </c>
      <c r="C75" s="447">
        <f>C72/B72-1</f>
        <v>1.6311697092630251E-2</v>
      </c>
      <c r="D75" s="447">
        <f t="shared" si="10"/>
        <v>-0.1392792792792793</v>
      </c>
      <c r="E75" s="447">
        <f t="shared" si="10"/>
        <v>2.6425105143966352</v>
      </c>
    </row>
    <row r="76" spans="1:5" ht="15.75" thickBot="1" x14ac:dyDescent="0.3">
      <c r="A76" s="1996" t="s">
        <v>126</v>
      </c>
      <c r="B76" s="1816"/>
      <c r="C76" s="1816"/>
      <c r="D76" s="1816"/>
      <c r="E76" s="1997"/>
    </row>
    <row r="77" spans="1:5" x14ac:dyDescent="0.25">
      <c r="A77" s="1994"/>
      <c r="B77" s="440">
        <v>2020</v>
      </c>
      <c r="C77" s="440">
        <v>2021</v>
      </c>
      <c r="D77" s="440">
        <v>2022</v>
      </c>
      <c r="E77" s="440">
        <v>2023</v>
      </c>
    </row>
    <row r="78" spans="1:5" ht="15.75" thickBot="1" x14ac:dyDescent="0.3">
      <c r="A78" s="1995"/>
      <c r="B78" s="365" t="s">
        <v>7</v>
      </c>
      <c r="C78" s="365" t="s">
        <v>8</v>
      </c>
      <c r="D78" s="365" t="s">
        <v>8</v>
      </c>
      <c r="E78" s="365" t="s">
        <v>8</v>
      </c>
    </row>
    <row r="79" spans="1:5" ht="15.75" thickBot="1" x14ac:dyDescent="0.3">
      <c r="A79" s="532" t="s">
        <v>41</v>
      </c>
      <c r="B79" s="449">
        <f>B80+B81+B82+B83</f>
        <v>0</v>
      </c>
      <c r="C79" s="449">
        <f t="shared" ref="C79:E79" si="11">C80+C81+C82+C83</f>
        <v>0</v>
      </c>
      <c r="D79" s="449">
        <f t="shared" si="11"/>
        <v>0</v>
      </c>
      <c r="E79" s="449">
        <f t="shared" si="11"/>
        <v>0</v>
      </c>
    </row>
    <row r="80" spans="1:5" ht="15.75" thickBot="1" x14ac:dyDescent="0.3">
      <c r="A80" s="542" t="s">
        <v>175</v>
      </c>
      <c r="B80" s="449"/>
      <c r="C80" s="449"/>
      <c r="D80" s="449"/>
      <c r="E80" s="449"/>
    </row>
    <row r="81" spans="1:5" ht="15.75" thickBot="1" x14ac:dyDescent="0.3">
      <c r="A81" s="542" t="s">
        <v>185</v>
      </c>
      <c r="B81" s="449"/>
      <c r="C81" s="449"/>
      <c r="D81" s="449"/>
      <c r="E81" s="449"/>
    </row>
    <row r="82" spans="1:5" ht="15.75" thickBot="1" x14ac:dyDescent="0.3">
      <c r="A82" s="542" t="s">
        <v>186</v>
      </c>
      <c r="B82" s="449"/>
      <c r="C82" s="449"/>
      <c r="D82" s="449"/>
      <c r="E82" s="449"/>
    </row>
    <row r="83" spans="1:5" ht="15.75" thickBot="1" x14ac:dyDescent="0.3">
      <c r="A83" s="542" t="s">
        <v>187</v>
      </c>
      <c r="B83" s="449"/>
      <c r="C83" s="449"/>
      <c r="D83" s="449"/>
      <c r="E83" s="449"/>
    </row>
    <row r="84" spans="1:5" ht="15.75" thickBot="1" x14ac:dyDescent="0.3">
      <c r="A84" s="532" t="s">
        <v>42</v>
      </c>
      <c r="B84" s="451">
        <f>B85+B86+B87+B88</f>
        <v>1392</v>
      </c>
      <c r="C84" s="451">
        <f t="shared" ref="C84:E84" si="12">C85+C86+C87+C88</f>
        <v>5550</v>
      </c>
      <c r="D84" s="451">
        <f t="shared" si="12"/>
        <v>1124</v>
      </c>
      <c r="E84" s="451">
        <f t="shared" si="12"/>
        <v>3753</v>
      </c>
    </row>
    <row r="85" spans="1:5" ht="15.75" thickBot="1" x14ac:dyDescent="0.3">
      <c r="A85" s="542" t="s">
        <v>175</v>
      </c>
      <c r="B85" s="449">
        <v>1392</v>
      </c>
      <c r="C85" s="449">
        <v>5550</v>
      </c>
      <c r="D85" s="449">
        <v>1124</v>
      </c>
      <c r="E85" s="449">
        <v>3753</v>
      </c>
    </row>
    <row r="86" spans="1:5" ht="15.75" thickBot="1" x14ac:dyDescent="0.3">
      <c r="A86" s="542" t="s">
        <v>185</v>
      </c>
      <c r="B86" s="451"/>
      <c r="C86" s="449"/>
      <c r="D86" s="449"/>
      <c r="E86" s="449"/>
    </row>
    <row r="87" spans="1:5" ht="15.75" thickBot="1" x14ac:dyDescent="0.3">
      <c r="A87" s="542" t="s">
        <v>186</v>
      </c>
      <c r="B87" s="451"/>
      <c r="C87" s="449"/>
      <c r="D87" s="449"/>
      <c r="E87" s="449"/>
    </row>
    <row r="88" spans="1:5" ht="15.75" thickBot="1" x14ac:dyDescent="0.3">
      <c r="A88" s="542" t="s">
        <v>187</v>
      </c>
      <c r="B88" s="451"/>
      <c r="C88" s="449"/>
      <c r="D88" s="449"/>
      <c r="E88" s="449"/>
    </row>
    <row r="89" spans="1:5" ht="15.75" thickBot="1" x14ac:dyDescent="0.3">
      <c r="A89" s="546" t="s">
        <v>30</v>
      </c>
      <c r="B89" s="451">
        <f>B79+B84</f>
        <v>1392</v>
      </c>
      <c r="C89" s="451">
        <f t="shared" ref="C89:E89" si="13">C79+C84</f>
        <v>5550</v>
      </c>
      <c r="D89" s="451">
        <f t="shared" si="13"/>
        <v>1124</v>
      </c>
      <c r="E89" s="451">
        <f t="shared" si="13"/>
        <v>3753</v>
      </c>
    </row>
    <row r="90" spans="1:5" ht="34.5" thickBot="1" x14ac:dyDescent="0.3">
      <c r="A90" s="499" t="s">
        <v>32</v>
      </c>
      <c r="B90" s="493" t="s">
        <v>1109</v>
      </c>
      <c r="C90" s="494" t="s">
        <v>180</v>
      </c>
      <c r="D90" s="1822" t="s">
        <v>1110</v>
      </c>
      <c r="E90" s="2000"/>
    </row>
    <row r="91" spans="1:5" ht="15.75" thickBot="1" x14ac:dyDescent="0.3">
      <c r="A91" s="501" t="s">
        <v>14</v>
      </c>
      <c r="B91" s="1824" t="s">
        <v>1111</v>
      </c>
      <c r="C91" s="1825"/>
      <c r="D91" s="1825"/>
      <c r="E91" s="2002"/>
    </row>
    <row r="92" spans="1:5" ht="15.75" thickBot="1" x14ac:dyDescent="0.3">
      <c r="A92" s="501" t="s">
        <v>15</v>
      </c>
      <c r="B92" s="1812" t="s">
        <v>50</v>
      </c>
      <c r="C92" s="1813"/>
      <c r="D92" s="1813"/>
      <c r="E92" s="1993"/>
    </row>
    <row r="93" spans="1:5" x14ac:dyDescent="0.25">
      <c r="A93" s="1994"/>
      <c r="B93" s="440">
        <v>2020</v>
      </c>
      <c r="C93" s="440">
        <v>2021</v>
      </c>
      <c r="D93" s="440">
        <v>2022</v>
      </c>
      <c r="E93" s="440">
        <v>2023</v>
      </c>
    </row>
    <row r="94" spans="1:5" ht="15.75" thickBot="1" x14ac:dyDescent="0.3">
      <c r="A94" s="1995"/>
      <c r="B94" s="365" t="s">
        <v>7</v>
      </c>
      <c r="C94" s="365" t="s">
        <v>8</v>
      </c>
      <c r="D94" s="365" t="s">
        <v>8</v>
      </c>
      <c r="E94" s="365" t="s">
        <v>8</v>
      </c>
    </row>
    <row r="95" spans="1:5" ht="15.75" thickBot="1" x14ac:dyDescent="0.3">
      <c r="A95" s="501" t="s">
        <v>16</v>
      </c>
      <c r="B95" s="444">
        <v>45</v>
      </c>
      <c r="C95" s="444">
        <v>1</v>
      </c>
      <c r="D95" s="444"/>
      <c r="E95" s="444"/>
    </row>
    <row r="96" spans="1:5" ht="15.75" thickBot="1" x14ac:dyDescent="0.3">
      <c r="A96" s="501" t="s">
        <v>17</v>
      </c>
      <c r="B96" s="444">
        <f>B109</f>
        <v>468</v>
      </c>
      <c r="C96" s="444">
        <f>C109</f>
        <v>200</v>
      </c>
      <c r="D96" s="444">
        <f t="shared" ref="D96:E96" si="14">D109</f>
        <v>0</v>
      </c>
      <c r="E96" s="444">
        <f t="shared" si="14"/>
        <v>0</v>
      </c>
    </row>
    <row r="97" spans="1:5" ht="15.75" thickBot="1" x14ac:dyDescent="0.3">
      <c r="A97" s="501" t="s">
        <v>18</v>
      </c>
      <c r="B97" s="444">
        <f>B96/B95</f>
        <v>10.4</v>
      </c>
      <c r="C97" s="444">
        <f t="shared" ref="C97:E97" si="15">C96/C95</f>
        <v>200</v>
      </c>
      <c r="D97" s="444" t="e">
        <f t="shared" si="15"/>
        <v>#DIV/0!</v>
      </c>
      <c r="E97" s="444" t="e">
        <f t="shared" si="15"/>
        <v>#DIV/0!</v>
      </c>
    </row>
    <row r="98" spans="1:5" ht="15.75" thickBot="1" x14ac:dyDescent="0.3">
      <c r="A98" s="501" t="s">
        <v>19</v>
      </c>
      <c r="B98" s="446" t="s">
        <v>20</v>
      </c>
      <c r="C98" s="447">
        <f>C95/B95-1</f>
        <v>-0.97777777777777775</v>
      </c>
      <c r="D98" s="447">
        <f t="shared" ref="D98:E100" si="16">D95/C95-1</f>
        <v>-1</v>
      </c>
      <c r="E98" s="447" t="e">
        <f t="shared" si="16"/>
        <v>#DIV/0!</v>
      </c>
    </row>
    <row r="99" spans="1:5" ht="15.75" thickBot="1" x14ac:dyDescent="0.3">
      <c r="A99" s="501" t="s">
        <v>21</v>
      </c>
      <c r="B99" s="446" t="s">
        <v>20</v>
      </c>
      <c r="C99" s="447">
        <f>C96/B96-1</f>
        <v>-0.57264957264957261</v>
      </c>
      <c r="D99" s="447">
        <f t="shared" si="16"/>
        <v>-1</v>
      </c>
      <c r="E99" s="447" t="e">
        <f t="shared" si="16"/>
        <v>#DIV/0!</v>
      </c>
    </row>
    <row r="100" spans="1:5" ht="15.75" thickBot="1" x14ac:dyDescent="0.3">
      <c r="A100" s="501" t="s">
        <v>22</v>
      </c>
      <c r="B100" s="446" t="s">
        <v>20</v>
      </c>
      <c r="C100" s="447">
        <f>C97/B97-1</f>
        <v>18.23076923076923</v>
      </c>
      <c r="D100" s="447" t="e">
        <f t="shared" si="16"/>
        <v>#DIV/0!</v>
      </c>
      <c r="E100" s="447" t="e">
        <f t="shared" si="16"/>
        <v>#DIV/0!</v>
      </c>
    </row>
    <row r="101" spans="1:5" ht="15.75" thickBot="1" x14ac:dyDescent="0.3">
      <c r="A101" s="1996" t="s">
        <v>145</v>
      </c>
      <c r="B101" s="1816"/>
      <c r="C101" s="1816"/>
      <c r="D101" s="1816"/>
      <c r="E101" s="1997"/>
    </row>
    <row r="102" spans="1:5" x14ac:dyDescent="0.25">
      <c r="A102" s="1994"/>
      <c r="B102" s="440">
        <v>2020</v>
      </c>
      <c r="C102" s="440">
        <v>2021</v>
      </c>
      <c r="D102" s="440">
        <v>2022</v>
      </c>
      <c r="E102" s="440">
        <v>2023</v>
      </c>
    </row>
    <row r="103" spans="1:5" ht="15.75" thickBot="1" x14ac:dyDescent="0.3">
      <c r="A103" s="1995"/>
      <c r="B103" s="365" t="s">
        <v>7</v>
      </c>
      <c r="C103" s="365" t="s">
        <v>8</v>
      </c>
      <c r="D103" s="365" t="s">
        <v>8</v>
      </c>
      <c r="E103" s="365" t="s">
        <v>8</v>
      </c>
    </row>
    <row r="104" spans="1:5" ht="15.75" thickBot="1" x14ac:dyDescent="0.3">
      <c r="A104" s="532" t="s">
        <v>41</v>
      </c>
      <c r="B104" s="449">
        <f>B105+B106+B107+B108</f>
        <v>0</v>
      </c>
      <c r="C104" s="449">
        <f t="shared" ref="C104:E104" si="17">C105+C106+C107+C108</f>
        <v>0</v>
      </c>
      <c r="D104" s="449">
        <f t="shared" si="17"/>
        <v>0</v>
      </c>
      <c r="E104" s="449">
        <f t="shared" si="17"/>
        <v>0</v>
      </c>
    </row>
    <row r="105" spans="1:5" ht="15.75" thickBot="1" x14ac:dyDescent="0.3">
      <c r="A105" s="542" t="s">
        <v>175</v>
      </c>
      <c r="B105" s="449"/>
      <c r="C105" s="449"/>
      <c r="D105" s="449"/>
      <c r="E105" s="449"/>
    </row>
    <row r="106" spans="1:5" ht="15.75" thickBot="1" x14ac:dyDescent="0.3">
      <c r="A106" s="542" t="s">
        <v>185</v>
      </c>
      <c r="B106" s="449"/>
      <c r="C106" s="449"/>
      <c r="D106" s="449"/>
      <c r="E106" s="449"/>
    </row>
    <row r="107" spans="1:5" ht="15.75" thickBot="1" x14ac:dyDescent="0.3">
      <c r="A107" s="542" t="s">
        <v>186</v>
      </c>
      <c r="B107" s="449"/>
      <c r="C107" s="449"/>
      <c r="D107" s="449"/>
      <c r="E107" s="449"/>
    </row>
    <row r="108" spans="1:5" ht="15.75" thickBot="1" x14ac:dyDescent="0.3">
      <c r="A108" s="542" t="s">
        <v>187</v>
      </c>
      <c r="B108" s="449"/>
      <c r="C108" s="449"/>
      <c r="D108" s="449"/>
      <c r="E108" s="449"/>
    </row>
    <row r="109" spans="1:5" ht="15.75" thickBot="1" x14ac:dyDescent="0.3">
      <c r="A109" s="532" t="s">
        <v>42</v>
      </c>
      <c r="B109" s="451">
        <f>B110+B111+B112+B113</f>
        <v>468</v>
      </c>
      <c r="C109" s="451">
        <f>C110+C111+C112+C113</f>
        <v>200</v>
      </c>
      <c r="D109" s="451">
        <f t="shared" ref="D109:E109" si="18">D110+D111+D112+D113</f>
        <v>0</v>
      </c>
      <c r="E109" s="451">
        <f t="shared" si="18"/>
        <v>0</v>
      </c>
    </row>
    <row r="110" spans="1:5" ht="15.75" thickBot="1" x14ac:dyDescent="0.3">
      <c r="A110" s="542" t="s">
        <v>175</v>
      </c>
      <c r="B110" s="449">
        <v>468</v>
      </c>
      <c r="C110" s="449">
        <v>200</v>
      </c>
      <c r="D110" s="449"/>
      <c r="E110" s="449"/>
    </row>
    <row r="111" spans="1:5" ht="15.75" thickBot="1" x14ac:dyDescent="0.3">
      <c r="A111" s="542" t="s">
        <v>185</v>
      </c>
      <c r="B111" s="451"/>
      <c r="C111" s="449"/>
      <c r="D111" s="449"/>
      <c r="E111" s="449"/>
    </row>
    <row r="112" spans="1:5" ht="15.75" thickBot="1" x14ac:dyDescent="0.3">
      <c r="A112" s="542" t="s">
        <v>186</v>
      </c>
      <c r="B112" s="451"/>
      <c r="C112" s="449"/>
      <c r="D112" s="449"/>
      <c r="E112" s="449"/>
    </row>
    <row r="113" spans="1:5" ht="15.75" thickBot="1" x14ac:dyDescent="0.3">
      <c r="A113" s="542" t="s">
        <v>187</v>
      </c>
      <c r="B113" s="451"/>
      <c r="C113" s="449"/>
      <c r="D113" s="449"/>
      <c r="E113" s="449"/>
    </row>
    <row r="114" spans="1:5" ht="15.75" thickBot="1" x14ac:dyDescent="0.3">
      <c r="A114" s="546" t="s">
        <v>33</v>
      </c>
      <c r="B114" s="451">
        <f>B104+B109</f>
        <v>468</v>
      </c>
      <c r="C114" s="451">
        <f t="shared" ref="C114:E114" si="19">C104+C109</f>
        <v>200</v>
      </c>
      <c r="D114" s="451">
        <f t="shared" si="19"/>
        <v>0</v>
      </c>
      <c r="E114" s="451">
        <f t="shared" si="19"/>
        <v>0</v>
      </c>
    </row>
    <row r="115" spans="1:5" ht="15.75" thickBot="1" x14ac:dyDescent="0.3">
      <c r="A115" s="1998" t="s">
        <v>38</v>
      </c>
      <c r="B115" s="1838"/>
      <c r="C115" s="1838"/>
      <c r="D115" s="1838"/>
      <c r="E115" s="1999"/>
    </row>
    <row r="116" spans="1:5" ht="15.75" thickBot="1" x14ac:dyDescent="0.3">
      <c r="A116" s="1998" t="s">
        <v>39</v>
      </c>
      <c r="B116" s="1838"/>
      <c r="C116" s="1838"/>
      <c r="D116" s="1838"/>
      <c r="E116" s="1999"/>
    </row>
    <row r="117" spans="1:5" ht="15.75" thickBot="1" x14ac:dyDescent="0.3">
      <c r="A117" s="499" t="s">
        <v>52</v>
      </c>
      <c r="B117" s="1821" t="s">
        <v>1112</v>
      </c>
      <c r="C117" s="1840"/>
      <c r="D117" s="1822"/>
      <c r="E117" s="2000"/>
    </row>
    <row r="118" spans="1:5" ht="34.5" thickBot="1" x14ac:dyDescent="0.3">
      <c r="A118" s="499" t="s">
        <v>76</v>
      </c>
      <c r="B118" s="493" t="s">
        <v>1106</v>
      </c>
      <c r="C118" s="494" t="s">
        <v>180</v>
      </c>
      <c r="D118" s="1822" t="s">
        <v>1113</v>
      </c>
      <c r="E118" s="2000"/>
    </row>
    <row r="119" spans="1:5" ht="15.75" thickBot="1" x14ac:dyDescent="0.3">
      <c r="A119" s="501" t="s">
        <v>14</v>
      </c>
      <c r="B119" s="1824" t="s">
        <v>1114</v>
      </c>
      <c r="C119" s="1825"/>
      <c r="D119" s="1825"/>
      <c r="E119" s="2002"/>
    </row>
    <row r="120" spans="1:5" ht="15.75" thickBot="1" x14ac:dyDescent="0.3">
      <c r="A120" s="501" t="s">
        <v>15</v>
      </c>
      <c r="B120" s="1812" t="s">
        <v>50</v>
      </c>
      <c r="C120" s="1813"/>
      <c r="D120" s="1813"/>
      <c r="E120" s="1993"/>
    </row>
    <row r="121" spans="1:5" x14ac:dyDescent="0.25">
      <c r="A121" s="1994"/>
      <c r="B121" s="440">
        <v>2020</v>
      </c>
      <c r="C121" s="440">
        <v>2021</v>
      </c>
      <c r="D121" s="440">
        <v>2022</v>
      </c>
      <c r="E121" s="440">
        <v>2023</v>
      </c>
    </row>
    <row r="122" spans="1:5" ht="15.75" thickBot="1" x14ac:dyDescent="0.3">
      <c r="A122" s="1995"/>
      <c r="B122" s="365" t="s">
        <v>7</v>
      </c>
      <c r="C122" s="365" t="s">
        <v>8</v>
      </c>
      <c r="D122" s="365" t="s">
        <v>8</v>
      </c>
      <c r="E122" s="365" t="s">
        <v>8</v>
      </c>
    </row>
    <row r="123" spans="1:5" ht="15.75" thickBot="1" x14ac:dyDescent="0.3">
      <c r="A123" s="501" t="s">
        <v>16</v>
      </c>
      <c r="B123" s="444">
        <v>1</v>
      </c>
      <c r="C123" s="444"/>
      <c r="D123" s="444"/>
      <c r="E123" s="444"/>
    </row>
    <row r="124" spans="1:5" ht="15.75" thickBot="1" x14ac:dyDescent="0.3">
      <c r="A124" s="501" t="s">
        <v>17</v>
      </c>
      <c r="B124" s="444">
        <f>B137</f>
        <v>840</v>
      </c>
      <c r="C124" s="444">
        <f t="shared" ref="C124:E124" si="20">C137</f>
        <v>0</v>
      </c>
      <c r="D124" s="444">
        <f t="shared" si="20"/>
        <v>0</v>
      </c>
      <c r="E124" s="444">
        <f t="shared" si="20"/>
        <v>0</v>
      </c>
    </row>
    <row r="125" spans="1:5" ht="15.75" thickBot="1" x14ac:dyDescent="0.3">
      <c r="A125" s="501" t="s">
        <v>18</v>
      </c>
      <c r="B125" s="444">
        <f>B124/B123</f>
        <v>840</v>
      </c>
      <c r="C125" s="444" t="e">
        <f t="shared" ref="C125:E125" si="21">C124/C123</f>
        <v>#DIV/0!</v>
      </c>
      <c r="D125" s="444" t="e">
        <f t="shared" si="21"/>
        <v>#DIV/0!</v>
      </c>
      <c r="E125" s="444" t="e">
        <f t="shared" si="21"/>
        <v>#DIV/0!</v>
      </c>
    </row>
    <row r="126" spans="1:5" ht="15.75" thickBot="1" x14ac:dyDescent="0.3">
      <c r="A126" s="501" t="s">
        <v>19</v>
      </c>
      <c r="B126" s="446" t="s">
        <v>20</v>
      </c>
      <c r="C126" s="447">
        <f>C123/B123-1</f>
        <v>-1</v>
      </c>
      <c r="D126" s="447" t="e">
        <f t="shared" ref="D126:E128" si="22">D123/C123-1</f>
        <v>#DIV/0!</v>
      </c>
      <c r="E126" s="447" t="e">
        <f t="shared" si="22"/>
        <v>#DIV/0!</v>
      </c>
    </row>
    <row r="127" spans="1:5" ht="15.75" thickBot="1" x14ac:dyDescent="0.3">
      <c r="A127" s="501" t="s">
        <v>21</v>
      </c>
      <c r="B127" s="446" t="s">
        <v>20</v>
      </c>
      <c r="C127" s="447">
        <f>C124/B124-1</f>
        <v>-1</v>
      </c>
      <c r="D127" s="447" t="e">
        <f t="shared" si="22"/>
        <v>#DIV/0!</v>
      </c>
      <c r="E127" s="447" t="e">
        <f t="shared" si="22"/>
        <v>#DIV/0!</v>
      </c>
    </row>
    <row r="128" spans="1:5" ht="15.75" thickBot="1" x14ac:dyDescent="0.3">
      <c r="A128" s="501" t="s">
        <v>22</v>
      </c>
      <c r="B128" s="446" t="s">
        <v>20</v>
      </c>
      <c r="C128" s="447" t="e">
        <f>C125/B125-1</f>
        <v>#DIV/0!</v>
      </c>
      <c r="D128" s="447" t="e">
        <f t="shared" si="22"/>
        <v>#DIV/0!</v>
      </c>
      <c r="E128" s="447" t="e">
        <f t="shared" si="22"/>
        <v>#DIV/0!</v>
      </c>
    </row>
    <row r="129" spans="1:5" ht="15.75" thickBot="1" x14ac:dyDescent="0.3">
      <c r="A129" s="1996" t="s">
        <v>126</v>
      </c>
      <c r="B129" s="1816"/>
      <c r="C129" s="1816"/>
      <c r="D129" s="1816"/>
      <c r="E129" s="1997"/>
    </row>
    <row r="130" spans="1:5" x14ac:dyDescent="0.25">
      <c r="A130" s="1994"/>
      <c r="B130" s="440">
        <v>2020</v>
      </c>
      <c r="C130" s="440">
        <v>2021</v>
      </c>
      <c r="D130" s="440">
        <v>2022</v>
      </c>
      <c r="E130" s="440">
        <v>2023</v>
      </c>
    </row>
    <row r="131" spans="1:5" ht="15.75" thickBot="1" x14ac:dyDescent="0.3">
      <c r="A131" s="1995"/>
      <c r="B131" s="365" t="s">
        <v>7</v>
      </c>
      <c r="C131" s="365" t="s">
        <v>8</v>
      </c>
      <c r="D131" s="365" t="s">
        <v>8</v>
      </c>
      <c r="E131" s="365" t="s">
        <v>8</v>
      </c>
    </row>
    <row r="132" spans="1:5" ht="15.75" thickBot="1" x14ac:dyDescent="0.3">
      <c r="A132" s="532" t="s">
        <v>41</v>
      </c>
      <c r="B132" s="449">
        <f>B133+B134+B135+B136</f>
        <v>0</v>
      </c>
      <c r="C132" s="449">
        <f t="shared" ref="C132:E132" si="23">C133+C134+C135+C136</f>
        <v>0</v>
      </c>
      <c r="D132" s="449">
        <f t="shared" si="23"/>
        <v>0</v>
      </c>
      <c r="E132" s="449">
        <f t="shared" si="23"/>
        <v>0</v>
      </c>
    </row>
    <row r="133" spans="1:5" ht="15.75" thickBot="1" x14ac:dyDescent="0.3">
      <c r="A133" s="542" t="s">
        <v>175</v>
      </c>
      <c r="B133" s="449"/>
      <c r="C133" s="449"/>
      <c r="D133" s="449"/>
      <c r="E133" s="449"/>
    </row>
    <row r="134" spans="1:5" ht="15.75" thickBot="1" x14ac:dyDescent="0.3">
      <c r="A134" s="542" t="s">
        <v>185</v>
      </c>
      <c r="B134" s="449"/>
      <c r="C134" s="449"/>
      <c r="D134" s="449"/>
      <c r="E134" s="449"/>
    </row>
    <row r="135" spans="1:5" ht="15.75" thickBot="1" x14ac:dyDescent="0.3">
      <c r="A135" s="542" t="s">
        <v>186</v>
      </c>
      <c r="B135" s="449"/>
      <c r="C135" s="449"/>
      <c r="D135" s="449"/>
      <c r="E135" s="449"/>
    </row>
    <row r="136" spans="1:5" ht="15.75" thickBot="1" x14ac:dyDescent="0.3">
      <c r="A136" s="542" t="s">
        <v>187</v>
      </c>
      <c r="B136" s="449"/>
      <c r="C136" s="449"/>
      <c r="D136" s="449"/>
      <c r="E136" s="449"/>
    </row>
    <row r="137" spans="1:5" ht="15.75" thickBot="1" x14ac:dyDescent="0.3">
      <c r="A137" s="532" t="s">
        <v>42</v>
      </c>
      <c r="B137" s="451">
        <f>B138+B139+B140+B141</f>
        <v>840</v>
      </c>
      <c r="C137" s="451">
        <f t="shared" ref="C137:E137" si="24">C138+C139+C140+C141</f>
        <v>0</v>
      </c>
      <c r="D137" s="451">
        <f t="shared" si="24"/>
        <v>0</v>
      </c>
      <c r="E137" s="451">
        <f t="shared" si="24"/>
        <v>0</v>
      </c>
    </row>
    <row r="138" spans="1:5" ht="15.75" thickBot="1" x14ac:dyDescent="0.3">
      <c r="A138" s="542" t="s">
        <v>175</v>
      </c>
      <c r="B138" s="449">
        <v>840</v>
      </c>
      <c r="C138" s="449"/>
      <c r="D138" s="449"/>
      <c r="E138" s="449"/>
    </row>
    <row r="139" spans="1:5" ht="15.75" thickBot="1" x14ac:dyDescent="0.3">
      <c r="A139" s="542" t="s">
        <v>185</v>
      </c>
      <c r="B139" s="451"/>
      <c r="C139" s="449"/>
      <c r="D139" s="449"/>
      <c r="E139" s="449"/>
    </row>
    <row r="140" spans="1:5" ht="15.75" thickBot="1" x14ac:dyDescent="0.3">
      <c r="A140" s="542" t="s">
        <v>186</v>
      </c>
      <c r="B140" s="451"/>
      <c r="C140" s="449"/>
      <c r="D140" s="449"/>
      <c r="E140" s="449"/>
    </row>
    <row r="141" spans="1:5" ht="15.75" thickBot="1" x14ac:dyDescent="0.3">
      <c r="A141" s="542" t="s">
        <v>187</v>
      </c>
      <c r="B141" s="451"/>
      <c r="C141" s="449"/>
      <c r="D141" s="449"/>
      <c r="E141" s="449"/>
    </row>
    <row r="142" spans="1:5" ht="15.75" thickBot="1" x14ac:dyDescent="0.3">
      <c r="A142" s="546" t="s">
        <v>30</v>
      </c>
      <c r="B142" s="451">
        <f>B132+B137</f>
        <v>840</v>
      </c>
      <c r="C142" s="451">
        <f t="shared" ref="C142:E142" si="25">C132+C137</f>
        <v>0</v>
      </c>
      <c r="D142" s="451">
        <f t="shared" si="25"/>
        <v>0</v>
      </c>
      <c r="E142" s="451">
        <f t="shared" si="25"/>
        <v>0</v>
      </c>
    </row>
    <row r="143" spans="1:5" ht="15.75" thickBot="1" x14ac:dyDescent="0.3">
      <c r="A143" s="1998" t="s">
        <v>1115</v>
      </c>
      <c r="B143" s="1838"/>
      <c r="C143" s="1838"/>
      <c r="D143" s="1838"/>
      <c r="E143" s="1999"/>
    </row>
    <row r="144" spans="1:5" ht="15.75" thickBot="1" x14ac:dyDescent="0.3">
      <c r="A144" s="1998" t="s">
        <v>46</v>
      </c>
      <c r="B144" s="1838"/>
      <c r="C144" s="1838"/>
      <c r="D144" s="1838"/>
      <c r="E144" s="1999"/>
    </row>
    <row r="145" spans="1:5" ht="15.75" thickBot="1" x14ac:dyDescent="0.3">
      <c r="A145" s="499" t="s">
        <v>52</v>
      </c>
      <c r="B145" s="1821" t="s">
        <v>1116</v>
      </c>
      <c r="C145" s="1840"/>
      <c r="D145" s="1822"/>
      <c r="E145" s="2000"/>
    </row>
    <row r="146" spans="1:5" ht="34.5" thickBot="1" x14ac:dyDescent="0.3">
      <c r="A146" s="499" t="s">
        <v>76</v>
      </c>
      <c r="B146" s="493" t="s">
        <v>1117</v>
      </c>
      <c r="C146" s="494" t="s">
        <v>180</v>
      </c>
      <c r="D146" s="2066" t="s">
        <v>1118</v>
      </c>
      <c r="E146" s="2067"/>
    </row>
    <row r="147" spans="1:5" ht="15.75" thickBot="1" x14ac:dyDescent="0.3">
      <c r="A147" s="547"/>
      <c r="B147" s="1821"/>
      <c r="C147" s="1836"/>
      <c r="D147" s="1822"/>
      <c r="E147" s="2000"/>
    </row>
    <row r="148" spans="1:5" ht="15.75" thickBot="1" x14ac:dyDescent="0.3">
      <c r="A148" s="501" t="s">
        <v>14</v>
      </c>
      <c r="B148" s="1821" t="s">
        <v>1117</v>
      </c>
      <c r="C148" s="1840"/>
      <c r="D148" s="1822"/>
      <c r="E148" s="2000"/>
    </row>
    <row r="149" spans="1:5" ht="15.75" thickBot="1" x14ac:dyDescent="0.3">
      <c r="A149" s="501" t="s">
        <v>15</v>
      </c>
      <c r="B149" s="1812" t="s">
        <v>1119</v>
      </c>
      <c r="C149" s="1813"/>
      <c r="D149" s="1813"/>
      <c r="E149" s="1993"/>
    </row>
    <row r="150" spans="1:5" x14ac:dyDescent="0.25">
      <c r="A150" s="1994"/>
      <c r="B150" s="440">
        <v>2020</v>
      </c>
      <c r="C150" s="440">
        <v>2021</v>
      </c>
      <c r="D150" s="440">
        <v>2022</v>
      </c>
      <c r="E150" s="440">
        <v>2023</v>
      </c>
    </row>
    <row r="151" spans="1:5" ht="15.75" thickBot="1" x14ac:dyDescent="0.3">
      <c r="A151" s="1995"/>
      <c r="B151" s="365" t="s">
        <v>7</v>
      </c>
      <c r="C151" s="365" t="s">
        <v>8</v>
      </c>
      <c r="D151" s="365" t="s">
        <v>8</v>
      </c>
      <c r="E151" s="365" t="s">
        <v>8</v>
      </c>
    </row>
    <row r="152" spans="1:5" ht="15.75" thickBot="1" x14ac:dyDescent="0.3">
      <c r="A152" s="501" t="s">
        <v>16</v>
      </c>
      <c r="B152" s="444"/>
      <c r="C152" s="444">
        <v>1</v>
      </c>
      <c r="D152" s="444">
        <v>1</v>
      </c>
      <c r="E152" s="444">
        <v>1</v>
      </c>
    </row>
    <row r="153" spans="1:5" ht="15.75" thickBot="1" x14ac:dyDescent="0.3">
      <c r="A153" s="501" t="s">
        <v>17</v>
      </c>
      <c r="B153" s="444">
        <f>B166</f>
        <v>0</v>
      </c>
      <c r="C153" s="444">
        <f t="shared" ref="C153:E153" si="26">C166</f>
        <v>54000</v>
      </c>
      <c r="D153" s="444">
        <f t="shared" si="26"/>
        <v>58626</v>
      </c>
      <c r="E153" s="444">
        <f t="shared" si="26"/>
        <v>55997</v>
      </c>
    </row>
    <row r="154" spans="1:5" ht="15.75" thickBot="1" x14ac:dyDescent="0.3">
      <c r="A154" s="501" t="s">
        <v>18</v>
      </c>
      <c r="B154" s="444" t="e">
        <f>B153/B152</f>
        <v>#DIV/0!</v>
      </c>
      <c r="C154" s="444">
        <f t="shared" ref="C154:E154" si="27">C153/C152</f>
        <v>54000</v>
      </c>
      <c r="D154" s="444">
        <f t="shared" si="27"/>
        <v>58626</v>
      </c>
      <c r="E154" s="444">
        <f t="shared" si="27"/>
        <v>55997</v>
      </c>
    </row>
    <row r="155" spans="1:5" ht="15.75" thickBot="1" x14ac:dyDescent="0.3">
      <c r="A155" s="501" t="s">
        <v>19</v>
      </c>
      <c r="B155" s="446" t="s">
        <v>20</v>
      </c>
      <c r="C155" s="447" t="e">
        <f>C152/B152-1</f>
        <v>#DIV/0!</v>
      </c>
      <c r="D155" s="447">
        <f t="shared" ref="D155:E157" si="28">D152/C152-1</f>
        <v>0</v>
      </c>
      <c r="E155" s="447">
        <f t="shared" si="28"/>
        <v>0</v>
      </c>
    </row>
    <row r="156" spans="1:5" ht="15.75" thickBot="1" x14ac:dyDescent="0.3">
      <c r="A156" s="501" t="s">
        <v>21</v>
      </c>
      <c r="B156" s="446" t="s">
        <v>20</v>
      </c>
      <c r="C156" s="447" t="e">
        <f>C153/B153-1</f>
        <v>#DIV/0!</v>
      </c>
      <c r="D156" s="447">
        <f t="shared" si="28"/>
        <v>8.5666666666666558E-2</v>
      </c>
      <c r="E156" s="447">
        <f t="shared" si="28"/>
        <v>-4.4843584757616073E-2</v>
      </c>
    </row>
    <row r="157" spans="1:5" ht="15.75" thickBot="1" x14ac:dyDescent="0.3">
      <c r="A157" s="501" t="s">
        <v>22</v>
      </c>
      <c r="B157" s="446" t="s">
        <v>20</v>
      </c>
      <c r="C157" s="447" t="e">
        <f>C154/B154-1</f>
        <v>#DIV/0!</v>
      </c>
      <c r="D157" s="447">
        <f t="shared" si="28"/>
        <v>8.5666666666666558E-2</v>
      </c>
      <c r="E157" s="447">
        <f t="shared" si="28"/>
        <v>-4.4843584757616073E-2</v>
      </c>
    </row>
    <row r="158" spans="1:5" ht="15.75" thickBot="1" x14ac:dyDescent="0.3">
      <c r="A158" s="1996" t="s">
        <v>126</v>
      </c>
      <c r="B158" s="1816"/>
      <c r="C158" s="1816"/>
      <c r="D158" s="1816"/>
      <c r="E158" s="1997"/>
    </row>
    <row r="159" spans="1:5" x14ac:dyDescent="0.25">
      <c r="A159" s="1994"/>
      <c r="B159" s="440">
        <v>2020</v>
      </c>
      <c r="C159" s="440">
        <v>2021</v>
      </c>
      <c r="D159" s="440">
        <v>2022</v>
      </c>
      <c r="E159" s="440">
        <v>2023</v>
      </c>
    </row>
    <row r="160" spans="1:5" ht="15.75" thickBot="1" x14ac:dyDescent="0.3">
      <c r="A160" s="1995"/>
      <c r="B160" s="365" t="s">
        <v>7</v>
      </c>
      <c r="C160" s="365" t="s">
        <v>8</v>
      </c>
      <c r="D160" s="365" t="s">
        <v>8</v>
      </c>
      <c r="E160" s="365" t="s">
        <v>8</v>
      </c>
    </row>
    <row r="161" spans="1:5" ht="15.75" thickBot="1" x14ac:dyDescent="0.3">
      <c r="A161" s="532" t="s">
        <v>41</v>
      </c>
      <c r="B161" s="449">
        <f>B162+B163+B164+B165</f>
        <v>0</v>
      </c>
      <c r="C161" s="449">
        <f t="shared" ref="C161:E161" si="29">C162+C163+C164+C165</f>
        <v>0</v>
      </c>
      <c r="D161" s="449">
        <f t="shared" si="29"/>
        <v>0</v>
      </c>
      <c r="E161" s="449">
        <f t="shared" si="29"/>
        <v>0</v>
      </c>
    </row>
    <row r="162" spans="1:5" ht="15.75" thickBot="1" x14ac:dyDescent="0.3">
      <c r="A162" s="542" t="s">
        <v>175</v>
      </c>
      <c r="B162" s="449"/>
      <c r="C162" s="449"/>
      <c r="D162" s="449"/>
      <c r="E162" s="449"/>
    </row>
    <row r="163" spans="1:5" ht="15.75" thickBot="1" x14ac:dyDescent="0.3">
      <c r="A163" s="542" t="s">
        <v>185</v>
      </c>
      <c r="B163" s="449"/>
      <c r="C163" s="449"/>
      <c r="D163" s="449"/>
      <c r="E163" s="449"/>
    </row>
    <row r="164" spans="1:5" ht="15.75" thickBot="1" x14ac:dyDescent="0.3">
      <c r="A164" s="542" t="s">
        <v>186</v>
      </c>
      <c r="B164" s="449"/>
      <c r="C164" s="449"/>
      <c r="D164" s="449"/>
      <c r="E164" s="449"/>
    </row>
    <row r="165" spans="1:5" ht="15.75" thickBot="1" x14ac:dyDescent="0.3">
      <c r="A165" s="542" t="s">
        <v>187</v>
      </c>
      <c r="B165" s="449"/>
      <c r="C165" s="449"/>
      <c r="D165" s="449"/>
      <c r="E165" s="449"/>
    </row>
    <row r="166" spans="1:5" ht="15.75" thickBot="1" x14ac:dyDescent="0.3">
      <c r="A166" s="532" t="s">
        <v>42</v>
      </c>
      <c r="B166" s="451">
        <f>B167+B168+B169+B170</f>
        <v>0</v>
      </c>
      <c r="C166" s="451">
        <f t="shared" ref="C166:E166" si="30">C167+C168+C169+C170</f>
        <v>54000</v>
      </c>
      <c r="D166" s="451">
        <f t="shared" si="30"/>
        <v>58626</v>
      </c>
      <c r="E166" s="451">
        <f t="shared" si="30"/>
        <v>55997</v>
      </c>
    </row>
    <row r="167" spans="1:5" ht="15.75" thickBot="1" x14ac:dyDescent="0.3">
      <c r="A167" s="542" t="s">
        <v>175</v>
      </c>
      <c r="B167" s="451">
        <v>0</v>
      </c>
      <c r="C167" s="449">
        <v>54000</v>
      </c>
      <c r="D167" s="449">
        <v>58626</v>
      </c>
      <c r="E167" s="449">
        <v>55997</v>
      </c>
    </row>
    <row r="168" spans="1:5" ht="15.75" thickBot="1" x14ac:dyDescent="0.3">
      <c r="A168" s="542" t="s">
        <v>185</v>
      </c>
      <c r="B168" s="451"/>
      <c r="C168" s="449"/>
      <c r="D168" s="449"/>
      <c r="E168" s="449"/>
    </row>
    <row r="169" spans="1:5" ht="15.75" thickBot="1" x14ac:dyDescent="0.3">
      <c r="A169" s="542" t="s">
        <v>186</v>
      </c>
      <c r="B169" s="451"/>
      <c r="C169" s="449"/>
      <c r="D169" s="449"/>
      <c r="E169" s="449"/>
    </row>
    <row r="170" spans="1:5" ht="15.75" thickBot="1" x14ac:dyDescent="0.3">
      <c r="A170" s="542" t="s">
        <v>187</v>
      </c>
      <c r="B170" s="451"/>
      <c r="C170" s="449"/>
      <c r="D170" s="449"/>
      <c r="E170" s="449"/>
    </row>
    <row r="171" spans="1:5" ht="15.75" thickBot="1" x14ac:dyDescent="0.3">
      <c r="A171" s="546" t="s">
        <v>30</v>
      </c>
      <c r="B171" s="451">
        <f>B161+B166</f>
        <v>0</v>
      </c>
      <c r="C171" s="451">
        <f t="shared" ref="C171:E171" si="31">C161+C166</f>
        <v>54000</v>
      </c>
      <c r="D171" s="451">
        <f t="shared" si="31"/>
        <v>58626</v>
      </c>
      <c r="E171" s="451">
        <f t="shared" si="31"/>
        <v>55997</v>
      </c>
    </row>
    <row r="172" spans="1:5" ht="60" customHeight="1" thickBot="1" x14ac:dyDescent="0.3">
      <c r="A172" s="538" t="s">
        <v>47</v>
      </c>
      <c r="B172" s="2072" t="s">
        <v>1120</v>
      </c>
      <c r="C172" s="2073"/>
      <c r="D172" s="2073"/>
      <c r="E172" s="2074"/>
    </row>
    <row r="173" spans="1:5" ht="15.75" thickBot="1" x14ac:dyDescent="0.3">
      <c r="A173" s="1824" t="s">
        <v>48</v>
      </c>
      <c r="B173" s="1825"/>
      <c r="C173" s="1825"/>
      <c r="D173" s="1825"/>
      <c r="E173" s="2002"/>
    </row>
    <row r="174" spans="1:5" ht="15.75" thickBot="1" x14ac:dyDescent="0.3">
      <c r="A174" s="543" t="s">
        <v>1121</v>
      </c>
      <c r="B174" s="349">
        <v>0.9</v>
      </c>
      <c r="C174" s="349">
        <v>0.85</v>
      </c>
      <c r="D174" s="349">
        <v>0.95</v>
      </c>
      <c r="E174" s="349">
        <v>1</v>
      </c>
    </row>
    <row r="175" spans="1:5" ht="23.25" thickBot="1" x14ac:dyDescent="0.3">
      <c r="A175" s="543" t="s">
        <v>1122</v>
      </c>
      <c r="B175" s="349">
        <v>0.5</v>
      </c>
      <c r="C175" s="349">
        <v>0.5</v>
      </c>
      <c r="D175" s="349">
        <v>0.5</v>
      </c>
      <c r="E175" s="349">
        <v>0.5</v>
      </c>
    </row>
    <row r="176" spans="1:5" ht="23.25" thickBot="1" x14ac:dyDescent="0.3">
      <c r="A176" s="543" t="s">
        <v>1123</v>
      </c>
      <c r="B176" s="349">
        <v>0.4</v>
      </c>
      <c r="C176" s="349">
        <v>0.45</v>
      </c>
      <c r="D176" s="349">
        <v>0.5</v>
      </c>
      <c r="E176" s="349">
        <v>0.55000000000000004</v>
      </c>
    </row>
    <row r="177" spans="1:7" ht="23.25" thickBot="1" x14ac:dyDescent="0.3">
      <c r="A177" s="543" t="s">
        <v>1124</v>
      </c>
      <c r="B177" s="349">
        <v>0.6</v>
      </c>
      <c r="C177" s="349">
        <v>0.55000000000000004</v>
      </c>
      <c r="D177" s="349">
        <v>0.5</v>
      </c>
      <c r="E177" s="349">
        <v>0.45</v>
      </c>
    </row>
    <row r="178" spans="1:7" ht="15.75" thickBot="1" x14ac:dyDescent="0.3">
      <c r="A178" s="2003" t="s">
        <v>49</v>
      </c>
      <c r="B178" s="1899"/>
      <c r="C178" s="1899"/>
      <c r="D178" s="1899"/>
      <c r="E178" s="2004"/>
    </row>
    <row r="179" spans="1:7" ht="15.75" thickBot="1" x14ac:dyDescent="0.3">
      <c r="A179" s="1998" t="s">
        <v>12</v>
      </c>
      <c r="B179" s="1838"/>
      <c r="C179" s="1838"/>
      <c r="D179" s="1838"/>
      <c r="E179" s="1999"/>
    </row>
    <row r="180" spans="1:7" ht="21" customHeight="1" thickBot="1" x14ac:dyDescent="0.3">
      <c r="A180" s="499" t="s">
        <v>13</v>
      </c>
      <c r="B180" s="2071" t="s">
        <v>1125</v>
      </c>
      <c r="C180" s="1877"/>
      <c r="D180" s="1877"/>
      <c r="E180" s="2001"/>
    </row>
    <row r="181" spans="1:7" ht="21" customHeight="1" thickBot="1" x14ac:dyDescent="0.3">
      <c r="A181" s="501" t="s">
        <v>14</v>
      </c>
      <c r="B181" s="2071" t="s">
        <v>1125</v>
      </c>
      <c r="C181" s="1877"/>
      <c r="D181" s="1877"/>
      <c r="E181" s="2001"/>
    </row>
    <row r="182" spans="1:7" ht="15.75" thickBot="1" x14ac:dyDescent="0.3">
      <c r="A182" s="501" t="s">
        <v>15</v>
      </c>
      <c r="B182" s="1812" t="s">
        <v>1126</v>
      </c>
      <c r="C182" s="1813"/>
      <c r="D182" s="1813"/>
      <c r="E182" s="1993"/>
    </row>
    <row r="183" spans="1:7" x14ac:dyDescent="0.25">
      <c r="A183" s="1994"/>
      <c r="B183" s="440">
        <v>2020</v>
      </c>
      <c r="C183" s="440">
        <v>2021</v>
      </c>
      <c r="D183" s="440">
        <v>2022</v>
      </c>
      <c r="E183" s="440">
        <v>2023</v>
      </c>
    </row>
    <row r="184" spans="1:7" ht="15.75" thickBot="1" x14ac:dyDescent="0.3">
      <c r="A184" s="1995"/>
      <c r="B184" s="365" t="s">
        <v>7</v>
      </c>
      <c r="C184" s="365" t="s">
        <v>8</v>
      </c>
      <c r="D184" s="365" t="s">
        <v>8</v>
      </c>
      <c r="E184" s="365" t="s">
        <v>8</v>
      </c>
    </row>
    <row r="185" spans="1:7" ht="15.75" thickBot="1" x14ac:dyDescent="0.3">
      <c r="A185" s="501" t="s">
        <v>16</v>
      </c>
      <c r="B185" s="444">
        <v>110</v>
      </c>
      <c r="C185" s="444">
        <v>150</v>
      </c>
      <c r="D185" s="444">
        <v>160</v>
      </c>
      <c r="E185" s="444">
        <v>160</v>
      </c>
    </row>
    <row r="186" spans="1:7" ht="15.75" thickBot="1" x14ac:dyDescent="0.3">
      <c r="A186" s="501" t="s">
        <v>17</v>
      </c>
      <c r="B186" s="444">
        <f>B215</f>
        <v>16264</v>
      </c>
      <c r="C186" s="444">
        <f t="shared" ref="C186:E186" si="32">C215</f>
        <v>17614</v>
      </c>
      <c r="D186" s="444">
        <f>D215</f>
        <v>18703</v>
      </c>
      <c r="E186" s="444">
        <f t="shared" si="32"/>
        <v>18170</v>
      </c>
    </row>
    <row r="187" spans="1:7" ht="15.75" thickBot="1" x14ac:dyDescent="0.3">
      <c r="A187" s="501" t="s">
        <v>18</v>
      </c>
      <c r="B187" s="444">
        <f>B186/B185</f>
        <v>147.85454545454544</v>
      </c>
      <c r="C187" s="444">
        <f t="shared" ref="C187:E187" si="33">C186/C185</f>
        <v>117.42666666666666</v>
      </c>
      <c r="D187" s="444">
        <f t="shared" si="33"/>
        <v>116.89375</v>
      </c>
      <c r="E187" s="444">
        <f t="shared" si="33"/>
        <v>113.5625</v>
      </c>
    </row>
    <row r="188" spans="1:7" ht="15.75" thickBot="1" x14ac:dyDescent="0.3">
      <c r="A188" s="501" t="s">
        <v>19</v>
      </c>
      <c r="B188" s="446" t="s">
        <v>20</v>
      </c>
      <c r="C188" s="447">
        <f>C185/B185-1</f>
        <v>0.36363636363636354</v>
      </c>
      <c r="D188" s="447">
        <f t="shared" ref="D188:E190" si="34">D185/C185-1</f>
        <v>6.6666666666666652E-2</v>
      </c>
      <c r="E188" s="447">
        <f t="shared" si="34"/>
        <v>0</v>
      </c>
    </row>
    <row r="189" spans="1:7" ht="15.75" thickBot="1" x14ac:dyDescent="0.3">
      <c r="A189" s="501" t="s">
        <v>21</v>
      </c>
      <c r="B189" s="446" t="s">
        <v>20</v>
      </c>
      <c r="C189" s="447">
        <f>C186/B186-1</f>
        <v>8.3005410723069328E-2</v>
      </c>
      <c r="D189" s="447">
        <f t="shared" si="34"/>
        <v>6.1825820370160045E-2</v>
      </c>
      <c r="E189" s="447">
        <f t="shared" si="34"/>
        <v>-2.8498101908784657E-2</v>
      </c>
    </row>
    <row r="190" spans="1:7" ht="15.75" thickBot="1" x14ac:dyDescent="0.3">
      <c r="A190" s="501" t="s">
        <v>22</v>
      </c>
      <c r="B190" s="446" t="s">
        <v>20</v>
      </c>
      <c r="C190" s="447">
        <f>C187/B187-1</f>
        <v>-0.20579603213641573</v>
      </c>
      <c r="D190" s="447">
        <f t="shared" si="34"/>
        <v>-4.5382934029748467E-3</v>
      </c>
      <c r="E190" s="447">
        <f t="shared" si="34"/>
        <v>-2.8498101908784657E-2</v>
      </c>
      <c r="G190" s="548"/>
    </row>
    <row r="191" spans="1:7" ht="15.75" thickBot="1" x14ac:dyDescent="0.3">
      <c r="A191" s="1996" t="s">
        <v>123</v>
      </c>
      <c r="B191" s="1816"/>
      <c r="C191" s="1816"/>
      <c r="D191" s="1816"/>
      <c r="E191" s="1997"/>
    </row>
    <row r="192" spans="1:7" x14ac:dyDescent="0.25">
      <c r="A192" s="1994"/>
      <c r="B192" s="440">
        <v>2020</v>
      </c>
      <c r="C192" s="440">
        <v>2021</v>
      </c>
      <c r="D192" s="440">
        <v>2022</v>
      </c>
      <c r="E192" s="440">
        <v>2023</v>
      </c>
    </row>
    <row r="193" spans="1:5" ht="15.75" thickBot="1" x14ac:dyDescent="0.3">
      <c r="A193" s="1995"/>
      <c r="B193" s="365" t="s">
        <v>7</v>
      </c>
      <c r="C193" s="365" t="s">
        <v>8</v>
      </c>
      <c r="D193" s="365" t="s">
        <v>8</v>
      </c>
      <c r="E193" s="365" t="s">
        <v>8</v>
      </c>
    </row>
    <row r="194" spans="1:5" ht="15.75" thickBot="1" x14ac:dyDescent="0.3">
      <c r="A194" s="532" t="s">
        <v>23</v>
      </c>
      <c r="B194" s="449">
        <v>0</v>
      </c>
      <c r="C194" s="449">
        <v>0</v>
      </c>
      <c r="D194" s="449">
        <v>0</v>
      </c>
      <c r="E194" s="449">
        <v>0</v>
      </c>
    </row>
    <row r="195" spans="1:5" ht="15.75" thickBot="1" x14ac:dyDescent="0.3">
      <c r="A195" s="542" t="s">
        <v>175</v>
      </c>
      <c r="B195" s="451"/>
      <c r="C195" s="449"/>
      <c r="D195" s="449"/>
      <c r="E195" s="449"/>
    </row>
    <row r="196" spans="1:5" ht="15.75" thickBot="1" x14ac:dyDescent="0.3">
      <c r="A196" s="542" t="s">
        <v>176</v>
      </c>
      <c r="B196" s="451"/>
      <c r="C196" s="449"/>
      <c r="D196" s="452"/>
      <c r="E196" s="452"/>
    </row>
    <row r="197" spans="1:5" ht="21" customHeight="1" thickBot="1" x14ac:dyDescent="0.3">
      <c r="A197" s="532" t="s">
        <v>24</v>
      </c>
      <c r="B197" s="449"/>
      <c r="C197" s="449"/>
      <c r="D197" s="449"/>
      <c r="E197" s="449"/>
    </row>
    <row r="198" spans="1:5" ht="15.75" thickBot="1" x14ac:dyDescent="0.3">
      <c r="A198" s="542" t="s">
        <v>175</v>
      </c>
      <c r="B198" s="451"/>
      <c r="C198" s="449"/>
      <c r="D198" s="449"/>
      <c r="E198" s="449"/>
    </row>
    <row r="199" spans="1:5" ht="15.75" thickBot="1" x14ac:dyDescent="0.3">
      <c r="A199" s="542" t="s">
        <v>176</v>
      </c>
      <c r="B199" s="451"/>
      <c r="C199" s="449"/>
      <c r="D199" s="449"/>
      <c r="E199" s="449"/>
    </row>
    <row r="200" spans="1:5" ht="15.75" thickBot="1" x14ac:dyDescent="0.3">
      <c r="A200" s="532" t="s">
        <v>25</v>
      </c>
      <c r="B200" s="451">
        <f>B201</f>
        <v>16264</v>
      </c>
      <c r="C200" s="451">
        <f t="shared" ref="C200:E200" si="35">C201</f>
        <v>17614</v>
      </c>
      <c r="D200" s="451">
        <f t="shared" si="35"/>
        <v>18703</v>
      </c>
      <c r="E200" s="451">
        <f t="shared" si="35"/>
        <v>18170</v>
      </c>
    </row>
    <row r="201" spans="1:5" ht="15.75" thickBot="1" x14ac:dyDescent="0.3">
      <c r="A201" s="542" t="s">
        <v>175</v>
      </c>
      <c r="B201" s="549">
        <f>17264-1000</f>
        <v>16264</v>
      </c>
      <c r="C201" s="549">
        <f>300+2134+8536+165+6479</f>
        <v>17614</v>
      </c>
      <c r="D201" s="449">
        <f>300+2321+9284+165+6633</f>
        <v>18703</v>
      </c>
      <c r="E201" s="449">
        <f>300+2244+8976+165+6485</f>
        <v>18170</v>
      </c>
    </row>
    <row r="202" spans="1:5" ht="15.75" thickBot="1" x14ac:dyDescent="0.3">
      <c r="A202" s="542" t="s">
        <v>176</v>
      </c>
      <c r="B202" s="451"/>
      <c r="C202" s="449"/>
      <c r="D202" s="449"/>
      <c r="E202" s="449"/>
    </row>
    <row r="203" spans="1:5" ht="15.75" thickBot="1" x14ac:dyDescent="0.3">
      <c r="A203" s="532" t="s">
        <v>26</v>
      </c>
      <c r="B203" s="451"/>
      <c r="C203" s="449"/>
      <c r="D203" s="449"/>
      <c r="E203" s="449"/>
    </row>
    <row r="204" spans="1:5" ht="15.75" thickBot="1" x14ac:dyDescent="0.3">
      <c r="A204" s="542" t="s">
        <v>175</v>
      </c>
      <c r="B204" s="451"/>
      <c r="C204" s="449"/>
      <c r="D204" s="449"/>
      <c r="E204" s="449"/>
    </row>
    <row r="205" spans="1:5" ht="15.75" thickBot="1" x14ac:dyDescent="0.3">
      <c r="A205" s="542" t="s">
        <v>176</v>
      </c>
      <c r="B205" s="451"/>
      <c r="C205" s="449"/>
      <c r="D205" s="449"/>
      <c r="E205" s="449"/>
    </row>
    <row r="206" spans="1:5" ht="15.75" thickBot="1" x14ac:dyDescent="0.3">
      <c r="A206" s="532" t="s">
        <v>27</v>
      </c>
      <c r="B206" s="451"/>
      <c r="C206" s="449"/>
      <c r="D206" s="449"/>
      <c r="E206" s="449"/>
    </row>
    <row r="207" spans="1:5" ht="15.75" thickBot="1" x14ac:dyDescent="0.3">
      <c r="A207" s="542" t="s">
        <v>175</v>
      </c>
      <c r="B207" s="451"/>
      <c r="C207" s="449"/>
      <c r="D207" s="449"/>
      <c r="E207" s="449"/>
    </row>
    <row r="208" spans="1:5" ht="15.75" thickBot="1" x14ac:dyDescent="0.3">
      <c r="A208" s="542" t="s">
        <v>176</v>
      </c>
      <c r="B208" s="451"/>
      <c r="C208" s="449"/>
      <c r="D208" s="449"/>
      <c r="E208" s="449"/>
    </row>
    <row r="209" spans="1:5" ht="15.75" thickBot="1" x14ac:dyDescent="0.3">
      <c r="A209" s="532" t="s">
        <v>28</v>
      </c>
      <c r="B209" s="451"/>
      <c r="C209" s="449"/>
      <c r="D209" s="449"/>
      <c r="E209" s="449"/>
    </row>
    <row r="210" spans="1:5" ht="15.75" thickBot="1" x14ac:dyDescent="0.3">
      <c r="A210" s="542" t="s">
        <v>175</v>
      </c>
      <c r="B210" s="451"/>
      <c r="C210" s="449"/>
      <c r="D210" s="449"/>
      <c r="E210" s="449"/>
    </row>
    <row r="211" spans="1:5" ht="15.75" thickBot="1" x14ac:dyDescent="0.3">
      <c r="A211" s="542" t="s">
        <v>176</v>
      </c>
      <c r="B211" s="451"/>
      <c r="C211" s="449"/>
      <c r="D211" s="449"/>
      <c r="E211" s="449"/>
    </row>
    <row r="212" spans="1:5" ht="24.75" thickBot="1" x14ac:dyDescent="0.3">
      <c r="A212" s="532" t="s">
        <v>29</v>
      </c>
      <c r="B212" s="451">
        <v>0</v>
      </c>
      <c r="C212" s="449"/>
      <c r="D212" s="449">
        <f>C212*1.03*0.99</f>
        <v>0</v>
      </c>
      <c r="E212" s="449">
        <f>D212*1.03*0.99</f>
        <v>0</v>
      </c>
    </row>
    <row r="213" spans="1:5" ht="15.75" thickBot="1" x14ac:dyDescent="0.3">
      <c r="A213" s="542" t="s">
        <v>175</v>
      </c>
      <c r="B213" s="451"/>
      <c r="C213" s="545"/>
      <c r="D213" s="545"/>
      <c r="E213" s="545"/>
    </row>
    <row r="214" spans="1:5" ht="15.75" thickBot="1" x14ac:dyDescent="0.3">
      <c r="A214" s="542" t="s">
        <v>176</v>
      </c>
      <c r="B214" s="451"/>
      <c r="C214" s="544"/>
      <c r="D214" s="545"/>
      <c r="E214" s="545"/>
    </row>
    <row r="215" spans="1:5" ht="15.75" thickBot="1" x14ac:dyDescent="0.3">
      <c r="A215" s="533" t="s">
        <v>30</v>
      </c>
      <c r="B215" s="451">
        <f>B212+B209+B206+B203+B200+B197+B194</f>
        <v>16264</v>
      </c>
      <c r="C215" s="451">
        <f t="shared" ref="C215:E215" si="36">C212+C209+C206+C203+C200+C197+C194</f>
        <v>17614</v>
      </c>
      <c r="D215" s="451">
        <f t="shared" si="36"/>
        <v>18703</v>
      </c>
      <c r="E215" s="451">
        <f t="shared" si="36"/>
        <v>18170</v>
      </c>
    </row>
    <row r="216" spans="1:5" ht="15.75" thickBot="1" x14ac:dyDescent="0.3">
      <c r="A216" s="534" t="s">
        <v>31</v>
      </c>
      <c r="B216" s="459">
        <f>IF(B215-B186=0,0,"Error")</f>
        <v>0</v>
      </c>
      <c r="C216" s="459">
        <f>IF(C215-C186=0,0,"Error")</f>
        <v>0</v>
      </c>
      <c r="D216" s="459">
        <f>IF(D215-D186=0,0,"Error")</f>
        <v>0</v>
      </c>
      <c r="E216" s="459">
        <f>IF(E215-E186=0,0,"Error")</f>
        <v>0</v>
      </c>
    </row>
    <row r="217" spans="1:5" ht="68.25" customHeight="1" thickBot="1" x14ac:dyDescent="0.3">
      <c r="A217" s="538" t="s">
        <v>1127</v>
      </c>
      <c r="B217" s="2068" t="s">
        <v>1128</v>
      </c>
      <c r="C217" s="2069"/>
      <c r="D217" s="2069"/>
      <c r="E217" s="2070"/>
    </row>
    <row r="218" spans="1:5" ht="15.75" thickBot="1" x14ac:dyDescent="0.3">
      <c r="A218" s="1824" t="s">
        <v>1129</v>
      </c>
      <c r="B218" s="1825"/>
      <c r="C218" s="1825"/>
      <c r="D218" s="1825"/>
      <c r="E218" s="2002"/>
    </row>
    <row r="219" spans="1:5" ht="23.25" thickBot="1" x14ac:dyDescent="0.3">
      <c r="A219" s="543" t="s">
        <v>1130</v>
      </c>
      <c r="B219" s="349">
        <v>0.45</v>
      </c>
      <c r="C219" s="349">
        <v>0.5</v>
      </c>
      <c r="D219" s="349">
        <v>0.55000000000000004</v>
      </c>
      <c r="E219" s="349">
        <v>0.6</v>
      </c>
    </row>
    <row r="220" spans="1:5" ht="23.25" thickBot="1" x14ac:dyDescent="0.3">
      <c r="A220" s="550" t="s">
        <v>1131</v>
      </c>
      <c r="B220" s="349">
        <v>0.45</v>
      </c>
      <c r="C220" s="349">
        <v>0.5</v>
      </c>
      <c r="D220" s="349">
        <v>0.55000000000000004</v>
      </c>
      <c r="E220" s="349">
        <v>0.6</v>
      </c>
    </row>
    <row r="221" spans="1:5" ht="15.75" thickBot="1" x14ac:dyDescent="0.3">
      <c r="A221" s="551" t="s">
        <v>1132</v>
      </c>
      <c r="B221" s="349">
        <v>7.0000000000000007E-2</v>
      </c>
      <c r="C221" s="349">
        <v>0.08</v>
      </c>
      <c r="D221" s="349">
        <v>0.09</v>
      </c>
      <c r="E221" s="349">
        <v>0.1</v>
      </c>
    </row>
    <row r="222" spans="1:5" ht="15.75" thickBot="1" x14ac:dyDescent="0.3">
      <c r="A222" s="2003" t="s">
        <v>11</v>
      </c>
      <c r="B222" s="1899"/>
      <c r="C222" s="1899"/>
      <c r="D222" s="1899"/>
      <c r="E222" s="2004"/>
    </row>
    <row r="223" spans="1:5" ht="15.75" thickBot="1" x14ac:dyDescent="0.3">
      <c r="A223" s="1998" t="s">
        <v>12</v>
      </c>
      <c r="B223" s="1838"/>
      <c r="C223" s="1838"/>
      <c r="D223" s="1838"/>
      <c r="E223" s="1999"/>
    </row>
    <row r="224" spans="1:5" ht="15.75" thickBot="1" x14ac:dyDescent="0.3">
      <c r="A224" s="499" t="s">
        <v>13</v>
      </c>
      <c r="B224" s="2071" t="s">
        <v>1133</v>
      </c>
      <c r="C224" s="1877"/>
      <c r="D224" s="1877"/>
      <c r="E224" s="2001"/>
    </row>
    <row r="225" spans="1:5" ht="15.75" customHeight="1" thickBot="1" x14ac:dyDescent="0.3">
      <c r="A225" s="501" t="s">
        <v>14</v>
      </c>
      <c r="B225" s="2071" t="s">
        <v>1133</v>
      </c>
      <c r="C225" s="1877"/>
      <c r="D225" s="1877"/>
      <c r="E225" s="2001"/>
    </row>
    <row r="226" spans="1:5" ht="15.75" thickBot="1" x14ac:dyDescent="0.3">
      <c r="A226" s="501" t="s">
        <v>15</v>
      </c>
      <c r="B226" s="1812" t="s">
        <v>1134</v>
      </c>
      <c r="C226" s="1813"/>
      <c r="D226" s="1813"/>
      <c r="E226" s="1993"/>
    </row>
    <row r="227" spans="1:5" x14ac:dyDescent="0.25">
      <c r="A227" s="1994"/>
      <c r="B227" s="440">
        <v>2020</v>
      </c>
      <c r="C227" s="440">
        <v>2021</v>
      </c>
      <c r="D227" s="440">
        <v>2022</v>
      </c>
      <c r="E227" s="440">
        <v>2023</v>
      </c>
    </row>
    <row r="228" spans="1:5" ht="15.75" thickBot="1" x14ac:dyDescent="0.3">
      <c r="A228" s="1995"/>
      <c r="B228" s="365" t="s">
        <v>7</v>
      </c>
      <c r="C228" s="365" t="s">
        <v>8</v>
      </c>
      <c r="D228" s="365" t="s">
        <v>8</v>
      </c>
      <c r="E228" s="365" t="s">
        <v>8</v>
      </c>
    </row>
    <row r="229" spans="1:5" ht="15.75" thickBot="1" x14ac:dyDescent="0.3">
      <c r="A229" s="501" t="s">
        <v>16</v>
      </c>
      <c r="B229" s="444">
        <v>3</v>
      </c>
      <c r="C229" s="444">
        <v>5</v>
      </c>
      <c r="D229" s="444">
        <v>5</v>
      </c>
      <c r="E229" s="444">
        <v>5</v>
      </c>
    </row>
    <row r="230" spans="1:5" ht="15.75" thickBot="1" x14ac:dyDescent="0.3">
      <c r="A230" s="501" t="s">
        <v>17</v>
      </c>
      <c r="B230" s="444">
        <f>B259</f>
        <v>1608</v>
      </c>
      <c r="C230" s="444">
        <f t="shared" ref="C230:E230" si="37">C259</f>
        <v>2126</v>
      </c>
      <c r="D230" s="444">
        <f t="shared" si="37"/>
        <v>2151</v>
      </c>
      <c r="E230" s="444">
        <f t="shared" si="37"/>
        <v>2126</v>
      </c>
    </row>
    <row r="231" spans="1:5" ht="15.75" thickBot="1" x14ac:dyDescent="0.3">
      <c r="A231" s="501" t="s">
        <v>18</v>
      </c>
      <c r="B231" s="444">
        <f>B230/B229</f>
        <v>536</v>
      </c>
      <c r="C231" s="444">
        <f t="shared" ref="C231:E231" si="38">C230/C229</f>
        <v>425.2</v>
      </c>
      <c r="D231" s="444">
        <f t="shared" si="38"/>
        <v>430.2</v>
      </c>
      <c r="E231" s="444">
        <f t="shared" si="38"/>
        <v>425.2</v>
      </c>
    </row>
    <row r="232" spans="1:5" ht="15.75" thickBot="1" x14ac:dyDescent="0.3">
      <c r="A232" s="501" t="s">
        <v>19</v>
      </c>
      <c r="B232" s="446" t="s">
        <v>20</v>
      </c>
      <c r="C232" s="447">
        <f>C229/B229-1</f>
        <v>0.66666666666666674</v>
      </c>
      <c r="D232" s="447">
        <f t="shared" ref="D232:E234" si="39">D229/C229-1</f>
        <v>0</v>
      </c>
      <c r="E232" s="447">
        <f t="shared" si="39"/>
        <v>0</v>
      </c>
    </row>
    <row r="233" spans="1:5" ht="15.75" thickBot="1" x14ac:dyDescent="0.3">
      <c r="A233" s="501" t="s">
        <v>21</v>
      </c>
      <c r="B233" s="446" t="s">
        <v>20</v>
      </c>
      <c r="C233" s="447">
        <f>C230/B230-1</f>
        <v>0.32213930348258701</v>
      </c>
      <c r="D233" s="447">
        <f t="shared" si="39"/>
        <v>1.175917215428024E-2</v>
      </c>
      <c r="E233" s="447">
        <f t="shared" si="39"/>
        <v>-1.1622501162250165E-2</v>
      </c>
    </row>
    <row r="234" spans="1:5" ht="15.75" thickBot="1" x14ac:dyDescent="0.3">
      <c r="A234" s="501" t="s">
        <v>22</v>
      </c>
      <c r="B234" s="446" t="s">
        <v>20</v>
      </c>
      <c r="C234" s="447">
        <f>C231/B231-1</f>
        <v>-0.20671641791044781</v>
      </c>
      <c r="D234" s="447">
        <f t="shared" si="39"/>
        <v>1.175917215428024E-2</v>
      </c>
      <c r="E234" s="447">
        <f t="shared" si="39"/>
        <v>-1.1622501162250165E-2</v>
      </c>
    </row>
    <row r="235" spans="1:5" ht="15.75" thickBot="1" x14ac:dyDescent="0.3">
      <c r="A235" s="1996" t="s">
        <v>123</v>
      </c>
      <c r="B235" s="1816"/>
      <c r="C235" s="1816"/>
      <c r="D235" s="1816"/>
      <c r="E235" s="1997"/>
    </row>
    <row r="236" spans="1:5" x14ac:dyDescent="0.25">
      <c r="A236" s="1994"/>
      <c r="B236" s="440">
        <v>2020</v>
      </c>
      <c r="C236" s="440">
        <v>2021</v>
      </c>
      <c r="D236" s="440">
        <v>2022</v>
      </c>
      <c r="E236" s="440">
        <v>2023</v>
      </c>
    </row>
    <row r="237" spans="1:5" ht="15.75" thickBot="1" x14ac:dyDescent="0.3">
      <c r="A237" s="1995"/>
      <c r="B237" s="365" t="s">
        <v>7</v>
      </c>
      <c r="C237" s="365" t="s">
        <v>8</v>
      </c>
      <c r="D237" s="365" t="s">
        <v>8</v>
      </c>
      <c r="E237" s="365" t="s">
        <v>8</v>
      </c>
    </row>
    <row r="238" spans="1:5" ht="15.75" thickBot="1" x14ac:dyDescent="0.3">
      <c r="A238" s="532" t="s">
        <v>23</v>
      </c>
      <c r="B238" s="449"/>
      <c r="C238" s="449"/>
      <c r="D238" s="449"/>
      <c r="E238" s="449"/>
    </row>
    <row r="239" spans="1:5" ht="15.75" thickBot="1" x14ac:dyDescent="0.3">
      <c r="A239" s="542" t="s">
        <v>175</v>
      </c>
      <c r="B239" s="451"/>
      <c r="C239" s="449"/>
      <c r="D239" s="449"/>
      <c r="E239" s="449"/>
    </row>
    <row r="240" spans="1:5" ht="15.75" thickBot="1" x14ac:dyDescent="0.3">
      <c r="A240" s="542" t="s">
        <v>176</v>
      </c>
      <c r="B240" s="451"/>
      <c r="C240" s="449">
        <v>0</v>
      </c>
      <c r="D240" s="452"/>
      <c r="E240" s="452"/>
    </row>
    <row r="241" spans="1:5" ht="21" customHeight="1" thickBot="1" x14ac:dyDescent="0.3">
      <c r="A241" s="532" t="s">
        <v>24</v>
      </c>
      <c r="B241" s="449"/>
      <c r="C241" s="449"/>
      <c r="D241" s="449"/>
      <c r="E241" s="449"/>
    </row>
    <row r="242" spans="1:5" ht="15.75" thickBot="1" x14ac:dyDescent="0.3">
      <c r="A242" s="542" t="s">
        <v>175</v>
      </c>
      <c r="B242" s="451"/>
      <c r="C242" s="449"/>
      <c r="D242" s="449"/>
      <c r="E242" s="449"/>
    </row>
    <row r="243" spans="1:5" ht="15.75" thickBot="1" x14ac:dyDescent="0.3">
      <c r="A243" s="542" t="s">
        <v>176</v>
      </c>
      <c r="B243" s="451"/>
      <c r="C243" s="449"/>
      <c r="D243" s="449"/>
      <c r="E243" s="449"/>
    </row>
    <row r="244" spans="1:5" ht="15.75" thickBot="1" x14ac:dyDescent="0.3">
      <c r="A244" s="532" t="s">
        <v>25</v>
      </c>
      <c r="B244" s="451">
        <f>B245</f>
        <v>1608</v>
      </c>
      <c r="C244" s="451">
        <f t="shared" ref="C244:E244" si="40">C245</f>
        <v>2126</v>
      </c>
      <c r="D244" s="451">
        <f t="shared" si="40"/>
        <v>2151</v>
      </c>
      <c r="E244" s="451">
        <f t="shared" si="40"/>
        <v>2126</v>
      </c>
    </row>
    <row r="245" spans="1:5" ht="15.75" thickBot="1" x14ac:dyDescent="0.3">
      <c r="A245" s="542" t="s">
        <v>175</v>
      </c>
      <c r="B245" s="449">
        <v>1608</v>
      </c>
      <c r="C245" s="449">
        <f>666+380+1080</f>
        <v>2126</v>
      </c>
      <c r="D245" s="449">
        <f>666+380+1105</f>
        <v>2151</v>
      </c>
      <c r="E245" s="449">
        <f>666+380+1080</f>
        <v>2126</v>
      </c>
    </row>
    <row r="246" spans="1:5" ht="15.75" thickBot="1" x14ac:dyDescent="0.3">
      <c r="A246" s="542" t="s">
        <v>176</v>
      </c>
      <c r="B246" s="451"/>
      <c r="C246" s="449"/>
      <c r="D246" s="449"/>
      <c r="E246" s="449"/>
    </row>
    <row r="247" spans="1:5" ht="15.75" thickBot="1" x14ac:dyDescent="0.3">
      <c r="A247" s="532" t="s">
        <v>26</v>
      </c>
      <c r="B247" s="451"/>
      <c r="C247" s="449"/>
      <c r="D247" s="449"/>
      <c r="E247" s="449"/>
    </row>
    <row r="248" spans="1:5" ht="15.75" thickBot="1" x14ac:dyDescent="0.3">
      <c r="A248" s="542" t="s">
        <v>175</v>
      </c>
      <c r="B248" s="451"/>
      <c r="C248" s="449"/>
      <c r="D248" s="449"/>
      <c r="E248" s="449"/>
    </row>
    <row r="249" spans="1:5" ht="15.75" thickBot="1" x14ac:dyDescent="0.3">
      <c r="A249" s="542" t="s">
        <v>176</v>
      </c>
      <c r="B249" s="451"/>
      <c r="C249" s="449"/>
      <c r="D249" s="449"/>
      <c r="E249" s="449"/>
    </row>
    <row r="250" spans="1:5" ht="15.75" thickBot="1" x14ac:dyDescent="0.3">
      <c r="A250" s="532" t="s">
        <v>27</v>
      </c>
      <c r="B250" s="451"/>
      <c r="C250" s="449"/>
      <c r="D250" s="449"/>
      <c r="E250" s="449"/>
    </row>
    <row r="251" spans="1:5" ht="15.75" thickBot="1" x14ac:dyDescent="0.3">
      <c r="A251" s="542" t="s">
        <v>175</v>
      </c>
      <c r="B251" s="451"/>
      <c r="C251" s="449"/>
      <c r="D251" s="449"/>
      <c r="E251" s="449"/>
    </row>
    <row r="252" spans="1:5" ht="15.75" thickBot="1" x14ac:dyDescent="0.3">
      <c r="A252" s="542" t="s">
        <v>176</v>
      </c>
      <c r="B252" s="451"/>
      <c r="C252" s="449"/>
      <c r="D252" s="449"/>
      <c r="E252" s="449"/>
    </row>
    <row r="253" spans="1:5" ht="15.75" thickBot="1" x14ac:dyDescent="0.3">
      <c r="A253" s="532" t="s">
        <v>28</v>
      </c>
      <c r="B253" s="451"/>
      <c r="C253" s="449"/>
      <c r="D253" s="449"/>
      <c r="E253" s="449"/>
    </row>
    <row r="254" spans="1:5" ht="15.75" thickBot="1" x14ac:dyDescent="0.3">
      <c r="A254" s="542" t="s">
        <v>175</v>
      </c>
      <c r="B254" s="451"/>
      <c r="C254" s="449"/>
      <c r="D254" s="449"/>
      <c r="E254" s="449"/>
    </row>
    <row r="255" spans="1:5" ht="15.75" thickBot="1" x14ac:dyDescent="0.3">
      <c r="A255" s="542" t="s">
        <v>176</v>
      </c>
      <c r="B255" s="451"/>
      <c r="C255" s="449"/>
      <c r="D255" s="449"/>
      <c r="E255" s="449"/>
    </row>
    <row r="256" spans="1:5" ht="24.75" thickBot="1" x14ac:dyDescent="0.3">
      <c r="A256" s="532" t="s">
        <v>29</v>
      </c>
      <c r="B256" s="451">
        <v>0</v>
      </c>
      <c r="C256" s="449"/>
      <c r="D256" s="449">
        <f>C256*1.03*0.99</f>
        <v>0</v>
      </c>
      <c r="E256" s="449">
        <f>D256*1.03*0.99</f>
        <v>0</v>
      </c>
    </row>
    <row r="257" spans="1:5" ht="15.75" thickBot="1" x14ac:dyDescent="0.3">
      <c r="A257" s="542" t="s">
        <v>175</v>
      </c>
      <c r="B257" s="451"/>
      <c r="C257" s="449"/>
      <c r="D257" s="545"/>
      <c r="E257" s="545"/>
    </row>
    <row r="258" spans="1:5" ht="15.75" thickBot="1" x14ac:dyDescent="0.3">
      <c r="A258" s="542" t="s">
        <v>176</v>
      </c>
      <c r="B258" s="451"/>
      <c r="C258" s="544"/>
      <c r="D258" s="545"/>
      <c r="E258" s="545"/>
    </row>
    <row r="259" spans="1:5" ht="15.75" thickBot="1" x14ac:dyDescent="0.3">
      <c r="A259" s="533" t="s">
        <v>30</v>
      </c>
      <c r="B259" s="451">
        <f>B256+B253+B250+B247+B244+B241+B238</f>
        <v>1608</v>
      </c>
      <c r="C259" s="451">
        <f t="shared" ref="C259:E259" si="41">C256+C253+C250+C247+C244+C241+C238</f>
        <v>2126</v>
      </c>
      <c r="D259" s="451">
        <f t="shared" si="41"/>
        <v>2151</v>
      </c>
      <c r="E259" s="451">
        <f t="shared" si="41"/>
        <v>2126</v>
      </c>
    </row>
    <row r="260" spans="1:5" ht="15.75" thickBot="1" x14ac:dyDescent="0.3">
      <c r="A260" s="534" t="s">
        <v>31</v>
      </c>
      <c r="B260" s="459">
        <f>IF(B259-B230=0,0,"Error")</f>
        <v>0</v>
      </c>
      <c r="C260" s="459">
        <f>IF(C259-C230=0,0,"Error")</f>
        <v>0</v>
      </c>
      <c r="D260" s="459">
        <f>IF(D259-D230=0,0,"Error")</f>
        <v>0</v>
      </c>
      <c r="E260" s="459">
        <f>IF(E259-E230=0,0,"Error")</f>
        <v>0</v>
      </c>
    </row>
    <row r="261" spans="1:5" ht="15.75" thickBot="1" x14ac:dyDescent="0.3">
      <c r="A261" s="552" t="s">
        <v>32</v>
      </c>
      <c r="B261" s="1876" t="s">
        <v>1135</v>
      </c>
      <c r="C261" s="1877"/>
      <c r="D261" s="1877"/>
      <c r="E261" s="2001"/>
    </row>
    <row r="262" spans="1:5" ht="15.75" thickBot="1" x14ac:dyDescent="0.3">
      <c r="A262" s="501" t="s">
        <v>14</v>
      </c>
      <c r="B262" s="1876" t="s">
        <v>1135</v>
      </c>
      <c r="C262" s="1877"/>
      <c r="D262" s="1877"/>
      <c r="E262" s="2001"/>
    </row>
    <row r="263" spans="1:5" ht="15.75" thickBot="1" x14ac:dyDescent="0.3">
      <c r="A263" s="501" t="s">
        <v>15</v>
      </c>
      <c r="B263" s="1812" t="s">
        <v>1134</v>
      </c>
      <c r="C263" s="1813"/>
      <c r="D263" s="1813"/>
      <c r="E263" s="1993"/>
    </row>
    <row r="264" spans="1:5" x14ac:dyDescent="0.25">
      <c r="A264" s="1994"/>
      <c r="B264" s="440">
        <v>2020</v>
      </c>
      <c r="C264" s="440">
        <v>2021</v>
      </c>
      <c r="D264" s="440">
        <v>2022</v>
      </c>
      <c r="E264" s="440">
        <v>2023</v>
      </c>
    </row>
    <row r="265" spans="1:5" ht="15.75" thickBot="1" x14ac:dyDescent="0.3">
      <c r="A265" s="1995"/>
      <c r="B265" s="365" t="s">
        <v>7</v>
      </c>
      <c r="C265" s="365" t="s">
        <v>8</v>
      </c>
      <c r="D265" s="365" t="s">
        <v>8</v>
      </c>
      <c r="E265" s="365" t="s">
        <v>8</v>
      </c>
    </row>
    <row r="266" spans="1:5" ht="15.75" thickBot="1" x14ac:dyDescent="0.3">
      <c r="A266" s="501" t="s">
        <v>16</v>
      </c>
      <c r="B266" s="446">
        <v>3</v>
      </c>
      <c r="C266" s="446">
        <v>4</v>
      </c>
      <c r="D266" s="446">
        <v>4</v>
      </c>
      <c r="E266" s="446">
        <v>4</v>
      </c>
    </row>
    <row r="267" spans="1:5" ht="15.75" thickBot="1" x14ac:dyDescent="0.3">
      <c r="A267" s="501" t="s">
        <v>17</v>
      </c>
      <c r="B267" s="444">
        <f>B296</f>
        <v>612</v>
      </c>
      <c r="C267" s="444">
        <f t="shared" ref="C267:E267" si="42">C296</f>
        <v>2744</v>
      </c>
      <c r="D267" s="444">
        <f t="shared" si="42"/>
        <v>2770</v>
      </c>
      <c r="E267" s="444">
        <f t="shared" si="42"/>
        <v>2745</v>
      </c>
    </row>
    <row r="268" spans="1:5" ht="15.75" thickBot="1" x14ac:dyDescent="0.3">
      <c r="A268" s="501" t="s">
        <v>18</v>
      </c>
      <c r="B268" s="444">
        <f>B267/B266</f>
        <v>204</v>
      </c>
      <c r="C268" s="444">
        <f>C267/C266</f>
        <v>686</v>
      </c>
      <c r="D268" s="444">
        <f>D267/D266</f>
        <v>692.5</v>
      </c>
      <c r="E268" s="444">
        <f>E267/E266</f>
        <v>686.25</v>
      </c>
    </row>
    <row r="269" spans="1:5" ht="15.75" thickBot="1" x14ac:dyDescent="0.3">
      <c r="A269" s="501" t="s">
        <v>19</v>
      </c>
      <c r="B269" s="446"/>
      <c r="C269" s="447">
        <f>C266/B266-1</f>
        <v>0.33333333333333326</v>
      </c>
      <c r="D269" s="447">
        <f>D266/C266-1</f>
        <v>0</v>
      </c>
      <c r="E269" s="447">
        <f>E266/D266-1</f>
        <v>0</v>
      </c>
    </row>
    <row r="270" spans="1:5" ht="15.75" thickBot="1" x14ac:dyDescent="0.3">
      <c r="A270" s="501" t="s">
        <v>21</v>
      </c>
      <c r="B270" s="446"/>
      <c r="C270" s="447">
        <f>C267/B267-1</f>
        <v>3.4836601307189543</v>
      </c>
      <c r="D270" s="447">
        <f t="shared" ref="D270:E271" si="43">D267/C267-1</f>
        <v>9.475218658892226E-3</v>
      </c>
      <c r="E270" s="447">
        <f t="shared" si="43"/>
        <v>-9.0252707581227609E-3</v>
      </c>
    </row>
    <row r="271" spans="1:5" ht="15.75" thickBot="1" x14ac:dyDescent="0.3">
      <c r="A271" s="501" t="s">
        <v>22</v>
      </c>
      <c r="B271" s="446"/>
      <c r="C271" s="447">
        <f>C268/B268-1</f>
        <v>2.3627450980392157</v>
      </c>
      <c r="D271" s="447">
        <f t="shared" si="43"/>
        <v>9.475218658892226E-3</v>
      </c>
      <c r="E271" s="447">
        <f t="shared" si="43"/>
        <v>-9.0252707581227609E-3</v>
      </c>
    </row>
    <row r="272" spans="1:5" ht="15.75" thickBot="1" x14ac:dyDescent="0.3">
      <c r="A272" s="1996" t="s">
        <v>124</v>
      </c>
      <c r="B272" s="1816"/>
      <c r="C272" s="1816"/>
      <c r="D272" s="1816"/>
      <c r="E272" s="1997"/>
    </row>
    <row r="273" spans="1:5" x14ac:dyDescent="0.25">
      <c r="A273" s="1994"/>
      <c r="B273" s="440">
        <v>2020</v>
      </c>
      <c r="C273" s="440">
        <v>2021</v>
      </c>
      <c r="D273" s="440">
        <v>2022</v>
      </c>
      <c r="E273" s="440">
        <v>2023</v>
      </c>
    </row>
    <row r="274" spans="1:5" ht="15.75" thickBot="1" x14ac:dyDescent="0.3">
      <c r="A274" s="1995"/>
      <c r="B274" s="365" t="s">
        <v>7</v>
      </c>
      <c r="C274" s="365" t="s">
        <v>8</v>
      </c>
      <c r="D274" s="365" t="s">
        <v>8</v>
      </c>
      <c r="E274" s="365" t="s">
        <v>8</v>
      </c>
    </row>
    <row r="275" spans="1:5" ht="15.75" thickBot="1" x14ac:dyDescent="0.3">
      <c r="A275" s="532" t="s">
        <v>23</v>
      </c>
      <c r="B275" s="449"/>
      <c r="C275" s="449"/>
      <c r="D275" s="449"/>
      <c r="E275" s="449"/>
    </row>
    <row r="276" spans="1:5" ht="15.75" thickBot="1" x14ac:dyDescent="0.3">
      <c r="A276" s="542" t="s">
        <v>175</v>
      </c>
      <c r="B276" s="451"/>
      <c r="C276" s="449"/>
      <c r="D276" s="449"/>
      <c r="E276" s="449"/>
    </row>
    <row r="277" spans="1:5" ht="15.75" thickBot="1" x14ac:dyDescent="0.3">
      <c r="A277" s="542" t="s">
        <v>176</v>
      </c>
      <c r="B277" s="451"/>
      <c r="C277" s="449"/>
      <c r="D277" s="452"/>
      <c r="E277" s="452"/>
    </row>
    <row r="278" spans="1:5" ht="24.75" thickBot="1" x14ac:dyDescent="0.3">
      <c r="A278" s="532" t="s">
        <v>24</v>
      </c>
      <c r="B278" s="449"/>
      <c r="C278" s="449"/>
      <c r="D278" s="449"/>
      <c r="E278" s="449"/>
    </row>
    <row r="279" spans="1:5" ht="15.75" thickBot="1" x14ac:dyDescent="0.3">
      <c r="A279" s="542" t="s">
        <v>175</v>
      </c>
      <c r="B279" s="451"/>
      <c r="C279" s="449"/>
      <c r="D279" s="449"/>
      <c r="E279" s="449"/>
    </row>
    <row r="280" spans="1:5" ht="15.75" thickBot="1" x14ac:dyDescent="0.3">
      <c r="A280" s="542" t="s">
        <v>176</v>
      </c>
      <c r="B280" s="451"/>
      <c r="C280" s="449"/>
      <c r="D280" s="449"/>
      <c r="E280" s="449"/>
    </row>
    <row r="281" spans="1:5" ht="15.75" thickBot="1" x14ac:dyDescent="0.3">
      <c r="A281" s="532" t="s">
        <v>25</v>
      </c>
      <c r="B281" s="451">
        <f>B282</f>
        <v>612</v>
      </c>
      <c r="C281" s="451">
        <f t="shared" ref="C281:E281" si="44">C282</f>
        <v>2744</v>
      </c>
      <c r="D281" s="451">
        <f t="shared" si="44"/>
        <v>2770</v>
      </c>
      <c r="E281" s="451">
        <f t="shared" si="44"/>
        <v>2745</v>
      </c>
    </row>
    <row r="282" spans="1:5" ht="15.75" thickBot="1" x14ac:dyDescent="0.3">
      <c r="A282" s="542" t="s">
        <v>175</v>
      </c>
      <c r="B282" s="449">
        <v>612</v>
      </c>
      <c r="C282" s="449">
        <f>1304+360+1080</f>
        <v>2744</v>
      </c>
      <c r="D282" s="449">
        <f>1304+360+1106</f>
        <v>2770</v>
      </c>
      <c r="E282" s="449">
        <f>1304+360+1081</f>
        <v>2745</v>
      </c>
    </row>
    <row r="283" spans="1:5" ht="15.75" thickBot="1" x14ac:dyDescent="0.3">
      <c r="A283" s="542" t="s">
        <v>176</v>
      </c>
      <c r="B283" s="451"/>
      <c r="C283" s="449"/>
      <c r="D283" s="449"/>
      <c r="E283" s="449"/>
    </row>
    <row r="284" spans="1:5" ht="15.75" thickBot="1" x14ac:dyDescent="0.3">
      <c r="A284" s="532" t="s">
        <v>26</v>
      </c>
      <c r="B284" s="451"/>
      <c r="C284" s="449"/>
      <c r="D284" s="449"/>
      <c r="E284" s="449"/>
    </row>
    <row r="285" spans="1:5" ht="15.75" thickBot="1" x14ac:dyDescent="0.3">
      <c r="A285" s="542" t="s">
        <v>175</v>
      </c>
      <c r="B285" s="451"/>
      <c r="C285" s="449"/>
      <c r="D285" s="449"/>
      <c r="E285" s="449"/>
    </row>
    <row r="286" spans="1:5" ht="15.75" thickBot="1" x14ac:dyDescent="0.3">
      <c r="A286" s="542" t="s">
        <v>176</v>
      </c>
      <c r="B286" s="451"/>
      <c r="C286" s="449"/>
      <c r="D286" s="449"/>
      <c r="E286" s="449"/>
    </row>
    <row r="287" spans="1:5" ht="15.75" thickBot="1" x14ac:dyDescent="0.3">
      <c r="A287" s="532" t="s">
        <v>27</v>
      </c>
      <c r="B287" s="451"/>
      <c r="C287" s="449"/>
      <c r="D287" s="449"/>
      <c r="E287" s="449"/>
    </row>
    <row r="288" spans="1:5" ht="15.75" thickBot="1" x14ac:dyDescent="0.3">
      <c r="A288" s="542" t="s">
        <v>175</v>
      </c>
      <c r="B288" s="451"/>
      <c r="C288" s="449"/>
      <c r="D288" s="449"/>
      <c r="E288" s="449"/>
    </row>
    <row r="289" spans="1:5" ht="15.75" thickBot="1" x14ac:dyDescent="0.3">
      <c r="A289" s="542" t="s">
        <v>176</v>
      </c>
      <c r="B289" s="451"/>
      <c r="C289" s="449"/>
      <c r="D289" s="449"/>
      <c r="E289" s="449"/>
    </row>
    <row r="290" spans="1:5" ht="15.75" thickBot="1" x14ac:dyDescent="0.3">
      <c r="A290" s="532" t="s">
        <v>28</v>
      </c>
      <c r="B290" s="451"/>
      <c r="C290" s="449"/>
      <c r="D290" s="449"/>
      <c r="E290" s="449"/>
    </row>
    <row r="291" spans="1:5" ht="15.75" thickBot="1" x14ac:dyDescent="0.3">
      <c r="A291" s="542" t="s">
        <v>175</v>
      </c>
      <c r="B291" s="451"/>
      <c r="C291" s="449"/>
      <c r="D291" s="449"/>
      <c r="E291" s="449"/>
    </row>
    <row r="292" spans="1:5" ht="15.75" thickBot="1" x14ac:dyDescent="0.3">
      <c r="A292" s="542" t="s">
        <v>176</v>
      </c>
      <c r="B292" s="451"/>
      <c r="C292" s="449"/>
      <c r="D292" s="449"/>
      <c r="E292" s="449"/>
    </row>
    <row r="293" spans="1:5" ht="24.75" thickBot="1" x14ac:dyDescent="0.3">
      <c r="A293" s="532" t="s">
        <v>29</v>
      </c>
      <c r="B293" s="451"/>
      <c r="C293" s="449"/>
      <c r="D293" s="449"/>
      <c r="E293" s="449"/>
    </row>
    <row r="294" spans="1:5" ht="15.75" thickBot="1" x14ac:dyDescent="0.3">
      <c r="A294" s="542" t="s">
        <v>175</v>
      </c>
      <c r="B294" s="451"/>
      <c r="C294" s="449"/>
      <c r="D294" s="449"/>
      <c r="E294" s="449"/>
    </row>
    <row r="295" spans="1:5" ht="15.75" thickBot="1" x14ac:dyDescent="0.3">
      <c r="A295" s="542" t="s">
        <v>176</v>
      </c>
      <c r="B295" s="451"/>
      <c r="C295" s="449"/>
      <c r="D295" s="449"/>
      <c r="E295" s="449"/>
    </row>
    <row r="296" spans="1:5" ht="15.75" thickBot="1" x14ac:dyDescent="0.3">
      <c r="A296" s="553" t="s">
        <v>33</v>
      </c>
      <c r="B296" s="451">
        <f>B293+B290+B287+B284+B281+B278+B275</f>
        <v>612</v>
      </c>
      <c r="C296" s="451">
        <f t="shared" ref="C296:E296" si="45">C293+C290+C287+C284+C281+C278+C275</f>
        <v>2744</v>
      </c>
      <c r="D296" s="451">
        <f t="shared" si="45"/>
        <v>2770</v>
      </c>
      <c r="E296" s="451">
        <f t="shared" si="45"/>
        <v>2745</v>
      </c>
    </row>
    <row r="297" spans="1:5" ht="15.75" thickBot="1" x14ac:dyDescent="0.3">
      <c r="A297" s="534" t="s">
        <v>31</v>
      </c>
      <c r="B297" s="459">
        <f>IF(B296-B267=0,0,"Error")</f>
        <v>0</v>
      </c>
      <c r="C297" s="459">
        <f>IF(C296-C267=0,0,"Error")</f>
        <v>0</v>
      </c>
      <c r="D297" s="459">
        <f>IF(D296-D267=0,0,"Error")</f>
        <v>0</v>
      </c>
      <c r="E297" s="459">
        <f>IF(E296-E267=0,0,"Error")</f>
        <v>0</v>
      </c>
    </row>
    <row r="298" spans="1:5" ht="15.75" thickBot="1" x14ac:dyDescent="0.3">
      <c r="A298" s="1998" t="s">
        <v>45</v>
      </c>
      <c r="B298" s="1838"/>
      <c r="C298" s="1838"/>
      <c r="D298" s="1838"/>
      <c r="E298" s="1999"/>
    </row>
    <row r="299" spans="1:5" ht="15.75" thickBot="1" x14ac:dyDescent="0.3">
      <c r="A299" s="1998" t="s">
        <v>39</v>
      </c>
      <c r="B299" s="1838"/>
      <c r="C299" s="1838"/>
      <c r="D299" s="1838"/>
      <c r="E299" s="1999"/>
    </row>
    <row r="300" spans="1:5" ht="15.75" thickBot="1" x14ac:dyDescent="0.3">
      <c r="A300" s="535" t="s">
        <v>44</v>
      </c>
      <c r="B300" s="2065" t="s">
        <v>1136</v>
      </c>
      <c r="C300" s="2066"/>
      <c r="D300" s="2066"/>
      <c r="E300" s="2067"/>
    </row>
    <row r="301" spans="1:5" ht="34.5" thickBot="1" x14ac:dyDescent="0.3">
      <c r="A301" s="499" t="s">
        <v>13</v>
      </c>
      <c r="B301" s="554" t="s">
        <v>256</v>
      </c>
      <c r="C301" s="555" t="s">
        <v>180</v>
      </c>
      <c r="D301" s="556" t="s">
        <v>1137</v>
      </c>
      <c r="E301" s="557"/>
    </row>
    <row r="302" spans="1:5" ht="15.75" customHeight="1" thickBot="1" x14ac:dyDescent="0.3">
      <c r="A302" s="501" t="s">
        <v>14</v>
      </c>
      <c r="B302" s="1824" t="s">
        <v>1138</v>
      </c>
      <c r="C302" s="1825"/>
      <c r="D302" s="1825"/>
      <c r="E302" s="2002"/>
    </row>
    <row r="303" spans="1:5" ht="15.75" thickBot="1" x14ac:dyDescent="0.3">
      <c r="A303" s="501" t="s">
        <v>15</v>
      </c>
      <c r="B303" s="1812" t="s">
        <v>1119</v>
      </c>
      <c r="C303" s="1813"/>
      <c r="D303" s="1813"/>
      <c r="E303" s="1993"/>
    </row>
    <row r="304" spans="1:5" ht="0.75" customHeight="1" thickBot="1" x14ac:dyDescent="0.3">
      <c r="A304" s="558"/>
      <c r="B304" s="1990"/>
      <c r="C304" s="1991"/>
      <c r="D304" s="1991"/>
      <c r="E304" s="1992"/>
    </row>
    <row r="305" spans="1:11" ht="12" customHeight="1" x14ac:dyDescent="0.25">
      <c r="A305" s="1994"/>
      <c r="B305" s="440">
        <v>2020</v>
      </c>
      <c r="C305" s="440">
        <v>2021</v>
      </c>
      <c r="D305" s="440">
        <v>2022</v>
      </c>
      <c r="E305" s="440">
        <v>2023</v>
      </c>
    </row>
    <row r="306" spans="1:11" ht="15.75" customHeight="1" thickBot="1" x14ac:dyDescent="0.3">
      <c r="A306" s="1995"/>
      <c r="B306" s="365" t="s">
        <v>7</v>
      </c>
      <c r="C306" s="365" t="s">
        <v>8</v>
      </c>
      <c r="D306" s="365" t="s">
        <v>8</v>
      </c>
      <c r="E306" s="365" t="s">
        <v>8</v>
      </c>
    </row>
    <row r="307" spans="1:11" ht="15.75" thickBot="1" x14ac:dyDescent="0.3">
      <c r="A307" s="501" t="s">
        <v>16</v>
      </c>
      <c r="B307" s="444">
        <v>100</v>
      </c>
      <c r="C307" s="444">
        <v>62</v>
      </c>
      <c r="D307" s="444">
        <v>62</v>
      </c>
      <c r="E307" s="444">
        <v>62</v>
      </c>
    </row>
    <row r="308" spans="1:11" ht="15.75" thickBot="1" x14ac:dyDescent="0.3">
      <c r="A308" s="501" t="s">
        <v>17</v>
      </c>
      <c r="B308" s="444">
        <f>B321</f>
        <v>300</v>
      </c>
      <c r="C308" s="444">
        <f t="shared" ref="C308:E308" si="46">C321</f>
        <v>250</v>
      </c>
      <c r="D308" s="444">
        <f t="shared" si="46"/>
        <v>250</v>
      </c>
      <c r="E308" s="444">
        <f t="shared" si="46"/>
        <v>250</v>
      </c>
    </row>
    <row r="309" spans="1:11" ht="15.75" thickBot="1" x14ac:dyDescent="0.3">
      <c r="A309" s="501" t="s">
        <v>18</v>
      </c>
      <c r="B309" s="444">
        <f>B308/B307</f>
        <v>3</v>
      </c>
      <c r="C309" s="444">
        <f t="shared" ref="C309:E309" si="47">C308/C307</f>
        <v>4.032258064516129</v>
      </c>
      <c r="D309" s="444">
        <f t="shared" si="47"/>
        <v>4.032258064516129</v>
      </c>
      <c r="E309" s="444">
        <f t="shared" si="47"/>
        <v>4.032258064516129</v>
      </c>
    </row>
    <row r="310" spans="1:11" ht="15.75" thickBot="1" x14ac:dyDescent="0.3">
      <c r="A310" s="501" t="s">
        <v>19</v>
      </c>
      <c r="B310" s="446" t="s">
        <v>20</v>
      </c>
      <c r="C310" s="447">
        <f>C307/B307-1</f>
        <v>-0.38</v>
      </c>
      <c r="D310" s="447">
        <f t="shared" ref="D310:E312" si="48">D307/C307-1</f>
        <v>0</v>
      </c>
      <c r="E310" s="447">
        <f t="shared" si="48"/>
        <v>0</v>
      </c>
      <c r="G310" s="379"/>
      <c r="H310" s="379"/>
      <c r="I310" s="379"/>
      <c r="J310" s="379"/>
      <c r="K310" s="379"/>
    </row>
    <row r="311" spans="1:11" ht="15.75" thickBot="1" x14ac:dyDescent="0.3">
      <c r="A311" s="501" t="s">
        <v>21</v>
      </c>
      <c r="B311" s="446" t="s">
        <v>20</v>
      </c>
      <c r="C311" s="447">
        <f>C308/B308-1</f>
        <v>-0.16666666666666663</v>
      </c>
      <c r="D311" s="447">
        <f t="shared" si="48"/>
        <v>0</v>
      </c>
      <c r="E311" s="447">
        <f t="shared" si="48"/>
        <v>0</v>
      </c>
    </row>
    <row r="312" spans="1:11" ht="15.75" thickBot="1" x14ac:dyDescent="0.3">
      <c r="A312" s="501" t="s">
        <v>22</v>
      </c>
      <c r="B312" s="446" t="s">
        <v>20</v>
      </c>
      <c r="C312" s="447">
        <f>C309/B309-1</f>
        <v>0.34408602150537626</v>
      </c>
      <c r="D312" s="447">
        <f t="shared" si="48"/>
        <v>0</v>
      </c>
      <c r="E312" s="447">
        <f t="shared" si="48"/>
        <v>0</v>
      </c>
    </row>
    <row r="313" spans="1:11" ht="15.75" customHeight="1" thickBot="1" x14ac:dyDescent="0.3">
      <c r="A313" s="1996" t="s">
        <v>125</v>
      </c>
      <c r="B313" s="1816"/>
      <c r="C313" s="1816"/>
      <c r="D313" s="1816"/>
      <c r="E313" s="1997"/>
    </row>
    <row r="314" spans="1:11" ht="11.25" customHeight="1" x14ac:dyDescent="0.25">
      <c r="A314" s="1994"/>
      <c r="B314" s="440">
        <v>2020</v>
      </c>
      <c r="C314" s="440">
        <v>2021</v>
      </c>
      <c r="D314" s="440">
        <v>2022</v>
      </c>
      <c r="E314" s="440">
        <v>2023</v>
      </c>
    </row>
    <row r="315" spans="1:11" ht="13.5" customHeight="1" thickBot="1" x14ac:dyDescent="0.3">
      <c r="A315" s="1995"/>
      <c r="B315" s="365" t="s">
        <v>7</v>
      </c>
      <c r="C315" s="365" t="s">
        <v>8</v>
      </c>
      <c r="D315" s="365" t="s">
        <v>8</v>
      </c>
      <c r="E315" s="365" t="s">
        <v>8</v>
      </c>
    </row>
    <row r="316" spans="1:11" ht="13.5" customHeight="1" thickBot="1" x14ac:dyDescent="0.3">
      <c r="A316" s="532" t="s">
        <v>41</v>
      </c>
      <c r="B316" s="449">
        <f>B317+B318+B319+B320</f>
        <v>0</v>
      </c>
      <c r="C316" s="449">
        <f t="shared" ref="C316:E316" si="49">C317+C318+C319+C320</f>
        <v>0</v>
      </c>
      <c r="D316" s="449">
        <f t="shared" si="49"/>
        <v>0</v>
      </c>
      <c r="E316" s="449">
        <f t="shared" si="49"/>
        <v>0</v>
      </c>
    </row>
    <row r="317" spans="1:11" ht="13.5" customHeight="1" thickBot="1" x14ac:dyDescent="0.3">
      <c r="A317" s="542" t="s">
        <v>175</v>
      </c>
      <c r="B317" s="449"/>
      <c r="C317" s="449"/>
      <c r="D317" s="449"/>
      <c r="E317" s="449"/>
    </row>
    <row r="318" spans="1:11" ht="13.5" customHeight="1" thickBot="1" x14ac:dyDescent="0.3">
      <c r="A318" s="542" t="s">
        <v>185</v>
      </c>
      <c r="B318" s="449"/>
      <c r="C318" s="449"/>
      <c r="D318" s="449"/>
      <c r="E318" s="449"/>
    </row>
    <row r="319" spans="1:11" ht="13.5" customHeight="1" thickBot="1" x14ac:dyDescent="0.3">
      <c r="A319" s="542" t="s">
        <v>186</v>
      </c>
      <c r="B319" s="449"/>
      <c r="C319" s="449"/>
      <c r="D319" s="449"/>
      <c r="E319" s="449"/>
    </row>
    <row r="320" spans="1:11" ht="13.5" customHeight="1" thickBot="1" x14ac:dyDescent="0.3">
      <c r="A320" s="542" t="s">
        <v>187</v>
      </c>
      <c r="B320" s="449"/>
      <c r="C320" s="449"/>
      <c r="D320" s="449"/>
      <c r="E320" s="449"/>
    </row>
    <row r="321" spans="1:9" ht="13.5" customHeight="1" thickBot="1" x14ac:dyDescent="0.3">
      <c r="A321" s="532" t="s">
        <v>42</v>
      </c>
      <c r="B321" s="451">
        <f t="shared" ref="B321:E321" si="50">B322+B323+B324+B325</f>
        <v>300</v>
      </c>
      <c r="C321" s="451">
        <f t="shared" si="50"/>
        <v>250</v>
      </c>
      <c r="D321" s="451">
        <f t="shared" si="50"/>
        <v>250</v>
      </c>
      <c r="E321" s="451">
        <f t="shared" si="50"/>
        <v>250</v>
      </c>
    </row>
    <row r="322" spans="1:9" ht="13.5" customHeight="1" thickBot="1" x14ac:dyDescent="0.3">
      <c r="A322" s="542" t="s">
        <v>175</v>
      </c>
      <c r="B322" s="449">
        <v>300</v>
      </c>
      <c r="C322" s="449">
        <v>250</v>
      </c>
      <c r="D322" s="449">
        <v>250</v>
      </c>
      <c r="E322" s="449">
        <v>250</v>
      </c>
    </row>
    <row r="323" spans="1:9" ht="13.5" customHeight="1" thickBot="1" x14ac:dyDescent="0.3">
      <c r="A323" s="542" t="s">
        <v>185</v>
      </c>
      <c r="B323" s="451"/>
      <c r="C323" s="449"/>
      <c r="D323" s="449"/>
      <c r="E323" s="449"/>
    </row>
    <row r="324" spans="1:9" ht="13.5" customHeight="1" thickBot="1" x14ac:dyDescent="0.3">
      <c r="A324" s="542" t="s">
        <v>186</v>
      </c>
      <c r="B324" s="451"/>
      <c r="C324" s="449"/>
      <c r="D324" s="449"/>
      <c r="E324" s="449"/>
    </row>
    <row r="325" spans="1:9" ht="13.5" customHeight="1" thickBot="1" x14ac:dyDescent="0.3">
      <c r="A325" s="542" t="s">
        <v>187</v>
      </c>
      <c r="B325" s="451"/>
      <c r="C325" s="449"/>
      <c r="D325" s="449"/>
      <c r="E325" s="449"/>
    </row>
    <row r="326" spans="1:9" ht="13.5" customHeight="1" thickBot="1" x14ac:dyDescent="0.3">
      <c r="A326" s="546" t="s">
        <v>30</v>
      </c>
      <c r="B326" s="451">
        <f>B316+B321</f>
        <v>300</v>
      </c>
      <c r="C326" s="451">
        <f t="shared" ref="C326:E326" si="51">C316+C321</f>
        <v>250</v>
      </c>
      <c r="D326" s="451">
        <f t="shared" si="51"/>
        <v>250</v>
      </c>
      <c r="E326" s="451">
        <f t="shared" si="51"/>
        <v>250</v>
      </c>
    </row>
    <row r="327" spans="1:9" ht="15.75" thickBot="1" x14ac:dyDescent="0.3">
      <c r="A327" s="536"/>
      <c r="B327" s="537"/>
      <c r="C327" s="537"/>
      <c r="D327" s="537"/>
      <c r="E327" s="537"/>
    </row>
    <row r="328" spans="1:9" ht="27" customHeight="1" thickBot="1" x14ac:dyDescent="0.3">
      <c r="A328" s="538" t="s">
        <v>53</v>
      </c>
      <c r="B328" s="511">
        <f>B308+B267+B230+B186+B153+B124+B31+B96+B71</f>
        <v>190000</v>
      </c>
      <c r="C328" s="511">
        <f t="shared" ref="C328:E328" si="52">C308+C267+C230+C186+C153+C124+C31+C96+C71</f>
        <v>250500</v>
      </c>
      <c r="D328" s="511">
        <f t="shared" si="52"/>
        <v>250000</v>
      </c>
      <c r="E328" s="511">
        <f t="shared" si="52"/>
        <v>255000</v>
      </c>
    </row>
    <row r="329" spans="1:9" ht="24.75" thickBot="1" x14ac:dyDescent="0.3">
      <c r="A329" s="538" t="s">
        <v>54</v>
      </c>
      <c r="B329" s="511">
        <f>B326+B296+B259+B215+B171+B142+B60+B114+B89</f>
        <v>190000</v>
      </c>
      <c r="C329" s="511">
        <f t="shared" ref="C329:E329" si="53">C326+C296+C259+C215+C171+C142+C60+C114+C89</f>
        <v>250500</v>
      </c>
      <c r="D329" s="511">
        <f t="shared" si="53"/>
        <v>250000</v>
      </c>
      <c r="E329" s="511">
        <f t="shared" si="53"/>
        <v>255000</v>
      </c>
    </row>
    <row r="330" spans="1:9" ht="15.75" thickBot="1" x14ac:dyDescent="0.3">
      <c r="A330" s="532" t="s">
        <v>23</v>
      </c>
      <c r="B330" s="513">
        <f t="shared" ref="B330:E332" si="54">B275+B238+B194+B39</f>
        <v>57400</v>
      </c>
      <c r="C330" s="513">
        <f t="shared" si="54"/>
        <v>61503</v>
      </c>
      <c r="D330" s="513">
        <f t="shared" si="54"/>
        <v>61503</v>
      </c>
      <c r="E330" s="513">
        <f t="shared" si="54"/>
        <v>61503</v>
      </c>
      <c r="G330" s="379"/>
      <c r="H330" s="379"/>
      <c r="I330" s="379"/>
    </row>
    <row r="331" spans="1:9" ht="15.75" thickBot="1" x14ac:dyDescent="0.3">
      <c r="A331" s="542" t="s">
        <v>175</v>
      </c>
      <c r="B331" s="451">
        <f t="shared" si="54"/>
        <v>57400</v>
      </c>
      <c r="C331" s="451">
        <f t="shared" si="54"/>
        <v>61503</v>
      </c>
      <c r="D331" s="451">
        <f t="shared" si="54"/>
        <v>61503</v>
      </c>
      <c r="E331" s="451">
        <f t="shared" si="54"/>
        <v>61503</v>
      </c>
      <c r="G331" s="379"/>
      <c r="H331" s="559"/>
      <c r="I331" s="559"/>
    </row>
    <row r="332" spans="1:9" ht="15.75" thickBot="1" x14ac:dyDescent="0.3">
      <c r="A332" s="542" t="s">
        <v>193</v>
      </c>
      <c r="B332" s="451">
        <f t="shared" si="54"/>
        <v>0</v>
      </c>
      <c r="C332" s="451">
        <f t="shared" si="54"/>
        <v>0</v>
      </c>
      <c r="D332" s="451">
        <f t="shared" si="54"/>
        <v>0</v>
      </c>
      <c r="E332" s="451">
        <f t="shared" si="54"/>
        <v>0</v>
      </c>
      <c r="G332" s="379"/>
      <c r="H332" s="560"/>
      <c r="I332" s="560"/>
    </row>
    <row r="333" spans="1:9" ht="24.75" thickBot="1" x14ac:dyDescent="0.3">
      <c r="A333" s="532" t="s">
        <v>24</v>
      </c>
      <c r="B333" s="513">
        <f>B334+B335</f>
        <v>6600</v>
      </c>
      <c r="C333" s="513">
        <f t="shared" ref="C333:E333" si="55">C334+C335</f>
        <v>6907</v>
      </c>
      <c r="D333" s="513">
        <f t="shared" si="55"/>
        <v>6907</v>
      </c>
      <c r="E333" s="513">
        <f t="shared" si="55"/>
        <v>6907</v>
      </c>
    </row>
    <row r="334" spans="1:9" ht="15.75" thickBot="1" x14ac:dyDescent="0.3">
      <c r="A334" s="542" t="s">
        <v>175</v>
      </c>
      <c r="B334" s="449">
        <f>B279+B242+B198+B43</f>
        <v>6600</v>
      </c>
      <c r="C334" s="449">
        <f>C279+C242+C198+C43</f>
        <v>6907</v>
      </c>
      <c r="D334" s="449">
        <f>D279+D242+D198+D43</f>
        <v>6907</v>
      </c>
      <c r="E334" s="449">
        <f>E279+E242+E198+E43</f>
        <v>6907</v>
      </c>
      <c r="G334" s="561"/>
    </row>
    <row r="335" spans="1:9" ht="15.75" thickBot="1" x14ac:dyDescent="0.3">
      <c r="A335" s="542" t="s">
        <v>193</v>
      </c>
      <c r="B335" s="451">
        <f>B280+B243+B199+B41</f>
        <v>0</v>
      </c>
      <c r="C335" s="451">
        <f>C280+C243+C199+C41</f>
        <v>0</v>
      </c>
      <c r="D335" s="451">
        <f>D280+D243+D199+D41</f>
        <v>0</v>
      </c>
      <c r="E335" s="451">
        <f>E280+E243+E199+E41</f>
        <v>0</v>
      </c>
    </row>
    <row r="336" spans="1:9" ht="15.75" thickBot="1" x14ac:dyDescent="0.3">
      <c r="A336" s="532" t="s">
        <v>25</v>
      </c>
      <c r="B336" s="513">
        <f>B337+B338</f>
        <v>36300</v>
      </c>
      <c r="C336" s="513">
        <f>C337+C338</f>
        <v>57472</v>
      </c>
      <c r="D336" s="513">
        <f t="shared" ref="D336:E336" si="56">D337+D338</f>
        <v>64239</v>
      </c>
      <c r="E336" s="513">
        <f t="shared" si="56"/>
        <v>66130</v>
      </c>
    </row>
    <row r="337" spans="1:8" ht="15.75" thickBot="1" x14ac:dyDescent="0.3">
      <c r="A337" s="542" t="s">
        <v>175</v>
      </c>
      <c r="B337" s="451">
        <f t="shared" ref="B337:E338" si="57">B282+B245+B201+B46</f>
        <v>34440</v>
      </c>
      <c r="C337" s="451">
        <f t="shared" si="57"/>
        <v>55472</v>
      </c>
      <c r="D337" s="451">
        <f t="shared" si="57"/>
        <v>62239</v>
      </c>
      <c r="E337" s="451">
        <f t="shared" si="57"/>
        <v>64130</v>
      </c>
      <c r="G337" s="379"/>
      <c r="H337" s="379"/>
    </row>
    <row r="338" spans="1:8" ht="15.75" thickBot="1" x14ac:dyDescent="0.3">
      <c r="A338" s="542" t="s">
        <v>193</v>
      </c>
      <c r="B338" s="451">
        <f t="shared" si="57"/>
        <v>1860</v>
      </c>
      <c r="C338" s="451">
        <f t="shared" si="57"/>
        <v>2000</v>
      </c>
      <c r="D338" s="451">
        <f t="shared" si="57"/>
        <v>2000</v>
      </c>
      <c r="E338" s="451">
        <f t="shared" si="57"/>
        <v>2000</v>
      </c>
    </row>
    <row r="339" spans="1:8" ht="15.75" thickBot="1" x14ac:dyDescent="0.3">
      <c r="A339" s="532" t="s">
        <v>26</v>
      </c>
      <c r="B339" s="513">
        <f>B340+B341</f>
        <v>0</v>
      </c>
      <c r="C339" s="513">
        <f t="shared" ref="C339:E339" si="58">C340+C341</f>
        <v>0</v>
      </c>
      <c r="D339" s="513">
        <f t="shared" si="58"/>
        <v>0</v>
      </c>
      <c r="E339" s="513">
        <f t="shared" si="58"/>
        <v>0</v>
      </c>
    </row>
    <row r="340" spans="1:8" ht="15.75" thickBot="1" x14ac:dyDescent="0.3">
      <c r="A340" s="542" t="s">
        <v>175</v>
      </c>
      <c r="B340" s="449">
        <f>F289</f>
        <v>0</v>
      </c>
      <c r="C340" s="449">
        <f t="shared" ref="C340:E347" si="59">G289</f>
        <v>0</v>
      </c>
      <c r="D340" s="449">
        <f t="shared" si="59"/>
        <v>0</v>
      </c>
      <c r="E340" s="449">
        <f t="shared" si="59"/>
        <v>0</v>
      </c>
    </row>
    <row r="341" spans="1:8" ht="15.75" thickBot="1" x14ac:dyDescent="0.3">
      <c r="A341" s="542" t="s">
        <v>193</v>
      </c>
      <c r="B341" s="449">
        <f>F290</f>
        <v>0</v>
      </c>
      <c r="C341" s="449">
        <f t="shared" si="59"/>
        <v>0</v>
      </c>
      <c r="D341" s="449">
        <f t="shared" si="59"/>
        <v>0</v>
      </c>
      <c r="E341" s="449">
        <f t="shared" si="59"/>
        <v>0</v>
      </c>
    </row>
    <row r="342" spans="1:8" ht="15.75" thickBot="1" x14ac:dyDescent="0.3">
      <c r="A342" s="532" t="s">
        <v>27</v>
      </c>
      <c r="B342" s="449">
        <f>F291</f>
        <v>0</v>
      </c>
      <c r="C342" s="449">
        <f t="shared" si="59"/>
        <v>0</v>
      </c>
      <c r="D342" s="449">
        <f t="shared" si="59"/>
        <v>0</v>
      </c>
      <c r="E342" s="449">
        <f t="shared" si="59"/>
        <v>0</v>
      </c>
    </row>
    <row r="343" spans="1:8" ht="15.75" thickBot="1" x14ac:dyDescent="0.3">
      <c r="A343" s="542" t="s">
        <v>175</v>
      </c>
      <c r="B343" s="449">
        <f t="shared" ref="B343:B347" si="60">F292</f>
        <v>0</v>
      </c>
      <c r="C343" s="449">
        <f t="shared" si="59"/>
        <v>0</v>
      </c>
      <c r="D343" s="449">
        <f t="shared" si="59"/>
        <v>0</v>
      </c>
      <c r="E343" s="449">
        <f t="shared" si="59"/>
        <v>0</v>
      </c>
    </row>
    <row r="344" spans="1:8" ht="15.75" thickBot="1" x14ac:dyDescent="0.3">
      <c r="A344" s="542" t="s">
        <v>193</v>
      </c>
      <c r="B344" s="449">
        <f t="shared" si="60"/>
        <v>0</v>
      </c>
      <c r="C344" s="449">
        <f t="shared" si="59"/>
        <v>0</v>
      </c>
      <c r="D344" s="449">
        <f t="shared" si="59"/>
        <v>0</v>
      </c>
      <c r="E344" s="449">
        <f t="shared" si="59"/>
        <v>0</v>
      </c>
    </row>
    <row r="345" spans="1:8" ht="15.75" thickBot="1" x14ac:dyDescent="0.3">
      <c r="A345" s="532" t="s">
        <v>28</v>
      </c>
      <c r="B345" s="562">
        <f t="shared" si="60"/>
        <v>0</v>
      </c>
      <c r="C345" s="562">
        <f t="shared" si="59"/>
        <v>0</v>
      </c>
      <c r="D345" s="562">
        <f t="shared" si="59"/>
        <v>0</v>
      </c>
      <c r="E345" s="562">
        <f t="shared" si="59"/>
        <v>0</v>
      </c>
    </row>
    <row r="346" spans="1:8" ht="15.75" thickBot="1" x14ac:dyDescent="0.3">
      <c r="A346" s="542" t="s">
        <v>175</v>
      </c>
      <c r="B346" s="449">
        <f t="shared" si="60"/>
        <v>0</v>
      </c>
      <c r="C346" s="449">
        <f t="shared" si="59"/>
        <v>0</v>
      </c>
      <c r="D346" s="449">
        <f t="shared" si="59"/>
        <v>0</v>
      </c>
      <c r="E346" s="449">
        <f t="shared" si="59"/>
        <v>0</v>
      </c>
    </row>
    <row r="347" spans="1:8" ht="15.75" thickBot="1" x14ac:dyDescent="0.3">
      <c r="A347" s="542" t="s">
        <v>193</v>
      </c>
      <c r="B347" s="449">
        <f t="shared" si="60"/>
        <v>0</v>
      </c>
      <c r="C347" s="449">
        <f t="shared" si="59"/>
        <v>0</v>
      </c>
      <c r="D347" s="449">
        <f t="shared" si="59"/>
        <v>0</v>
      </c>
      <c r="E347" s="449">
        <f t="shared" si="59"/>
        <v>0</v>
      </c>
    </row>
    <row r="348" spans="1:8" ht="24.75" thickBot="1" x14ac:dyDescent="0.3">
      <c r="A348" s="532" t="s">
        <v>29</v>
      </c>
      <c r="B348" s="513">
        <f>B349+B350</f>
        <v>86700</v>
      </c>
      <c r="C348" s="513">
        <f t="shared" ref="C348:E348" si="61">C349+C350</f>
        <v>64618</v>
      </c>
      <c r="D348" s="513">
        <f t="shared" si="61"/>
        <v>57351</v>
      </c>
      <c r="E348" s="513">
        <f t="shared" si="61"/>
        <v>60460</v>
      </c>
    </row>
    <row r="349" spans="1:8" ht="15.75" thickBot="1" x14ac:dyDescent="0.3">
      <c r="A349" s="542" t="s">
        <v>175</v>
      </c>
      <c r="B349" s="449">
        <f t="shared" ref="B349:E350" si="62">B294+B257+B213+B58</f>
        <v>86700</v>
      </c>
      <c r="C349" s="449">
        <f t="shared" si="62"/>
        <v>64618</v>
      </c>
      <c r="D349" s="449">
        <f t="shared" si="62"/>
        <v>57351</v>
      </c>
      <c r="E349" s="449">
        <f t="shared" si="62"/>
        <v>60460</v>
      </c>
    </row>
    <row r="350" spans="1:8" ht="15.75" thickBot="1" x14ac:dyDescent="0.3">
      <c r="A350" s="542" t="s">
        <v>193</v>
      </c>
      <c r="B350" s="449">
        <f t="shared" si="62"/>
        <v>0</v>
      </c>
      <c r="C350" s="449">
        <f t="shared" si="62"/>
        <v>0</v>
      </c>
      <c r="D350" s="449">
        <f t="shared" si="62"/>
        <v>0</v>
      </c>
      <c r="E350" s="449">
        <f t="shared" si="62"/>
        <v>0</v>
      </c>
    </row>
    <row r="351" spans="1:8" ht="15.75" thickBot="1" x14ac:dyDescent="0.3">
      <c r="A351" s="532" t="s">
        <v>55</v>
      </c>
      <c r="B351" s="513">
        <f>B352+B353+B354+B355</f>
        <v>0</v>
      </c>
      <c r="C351" s="513">
        <f t="shared" ref="C351:E351" si="63">C352+C353+C354+C355</f>
        <v>0</v>
      </c>
      <c r="D351" s="513">
        <f t="shared" si="63"/>
        <v>0</v>
      </c>
      <c r="E351" s="513">
        <f t="shared" si="63"/>
        <v>0</v>
      </c>
    </row>
    <row r="352" spans="1:8" ht="15.75" thickBot="1" x14ac:dyDescent="0.3">
      <c r="A352" s="542" t="s">
        <v>175</v>
      </c>
      <c r="B352" s="449"/>
      <c r="C352" s="449"/>
      <c r="D352" s="449"/>
      <c r="E352" s="449"/>
    </row>
    <row r="353" spans="1:5" ht="15.75" thickBot="1" x14ac:dyDescent="0.3">
      <c r="A353" s="542" t="s">
        <v>194</v>
      </c>
      <c r="B353" s="449"/>
      <c r="C353" s="449"/>
      <c r="D353" s="449"/>
      <c r="E353" s="449"/>
    </row>
    <row r="354" spans="1:5" ht="15.75" thickBot="1" x14ac:dyDescent="0.3">
      <c r="A354" s="542" t="s">
        <v>186</v>
      </c>
      <c r="B354" s="449"/>
      <c r="C354" s="449"/>
      <c r="D354" s="449"/>
      <c r="E354" s="449"/>
    </row>
    <row r="355" spans="1:5" ht="15.75" thickBot="1" x14ac:dyDescent="0.3">
      <c r="A355" s="542" t="s">
        <v>187</v>
      </c>
      <c r="B355" s="449"/>
      <c r="C355" s="449"/>
      <c r="D355" s="449"/>
      <c r="E355" s="449"/>
    </row>
    <row r="356" spans="1:5" ht="15.75" thickBot="1" x14ac:dyDescent="0.3">
      <c r="A356" s="532" t="s">
        <v>56</v>
      </c>
      <c r="B356" s="449">
        <f>B321+B166+B137+B109+B84</f>
        <v>3000</v>
      </c>
      <c r="C356" s="449">
        <f t="shared" ref="C356:E357" si="64">C321+C166+C137+C109+C84</f>
        <v>60000</v>
      </c>
      <c r="D356" s="449">
        <f t="shared" si="64"/>
        <v>60000</v>
      </c>
      <c r="E356" s="449">
        <f t="shared" si="64"/>
        <v>60000</v>
      </c>
    </row>
    <row r="357" spans="1:5" ht="15.75" thickBot="1" x14ac:dyDescent="0.3">
      <c r="A357" s="542" t="s">
        <v>175</v>
      </c>
      <c r="B357" s="449">
        <f>B322+B167+B138+B110+B85</f>
        <v>3000</v>
      </c>
      <c r="C357" s="449">
        <f t="shared" si="64"/>
        <v>60000</v>
      </c>
      <c r="D357" s="449">
        <f t="shared" si="64"/>
        <v>60000</v>
      </c>
      <c r="E357" s="449">
        <f t="shared" si="64"/>
        <v>60000</v>
      </c>
    </row>
    <row r="358" spans="1:5" ht="15.75" thickBot="1" x14ac:dyDescent="0.3">
      <c r="A358" s="542" t="s">
        <v>194</v>
      </c>
      <c r="B358" s="449"/>
      <c r="C358" s="449"/>
      <c r="D358" s="449"/>
      <c r="E358" s="449"/>
    </row>
    <row r="359" spans="1:5" ht="15.75" thickBot="1" x14ac:dyDescent="0.3">
      <c r="A359" s="542" t="s">
        <v>186</v>
      </c>
      <c r="B359" s="449"/>
      <c r="C359" s="449"/>
      <c r="D359" s="449"/>
      <c r="E359" s="449"/>
    </row>
    <row r="360" spans="1:5" ht="15.75" thickBot="1" x14ac:dyDescent="0.3">
      <c r="A360" s="542" t="s">
        <v>187</v>
      </c>
      <c r="B360" s="449"/>
      <c r="C360" s="449"/>
      <c r="D360" s="449"/>
      <c r="E360" s="449"/>
    </row>
    <row r="361" spans="1:5" ht="15.75" thickBot="1" x14ac:dyDescent="0.3">
      <c r="A361" s="534" t="s">
        <v>31</v>
      </c>
      <c r="B361" s="459">
        <f>IF(B329-B328=0,0,"Error")</f>
        <v>0</v>
      </c>
      <c r="C361" s="459">
        <f>IF(C329-C328=0,0,"Error")</f>
        <v>0</v>
      </c>
      <c r="D361" s="459">
        <f>IF(D329-D328=0,0,"Error")</f>
        <v>0</v>
      </c>
      <c r="E361" s="459">
        <f>IF(E329-E328=0,0,"Error")</f>
        <v>0</v>
      </c>
    </row>
    <row r="362" spans="1:5" x14ac:dyDescent="0.25">
      <c r="A362" s="559"/>
      <c r="B362" s="559"/>
      <c r="C362" s="559"/>
    </row>
    <row r="363" spans="1:5" x14ac:dyDescent="0.25">
      <c r="A363" s="563"/>
      <c r="B363" s="563"/>
      <c r="C363" s="563"/>
      <c r="D363" s="564"/>
      <c r="E363" s="564"/>
    </row>
  </sheetData>
  <mergeCells count="89">
    <mergeCell ref="A18:E18"/>
    <mergeCell ref="A1:E1"/>
    <mergeCell ref="A2:E2"/>
    <mergeCell ref="A3:E3"/>
    <mergeCell ref="B5:E5"/>
    <mergeCell ref="B6:E6"/>
    <mergeCell ref="B7:E7"/>
    <mergeCell ref="A8:E8"/>
    <mergeCell ref="A9:E11"/>
    <mergeCell ref="B12:E12"/>
    <mergeCell ref="A13:A14"/>
    <mergeCell ref="B17:E17"/>
    <mergeCell ref="D65:E65"/>
    <mergeCell ref="A23:E23"/>
    <mergeCell ref="A24:E24"/>
    <mergeCell ref="B25:E25"/>
    <mergeCell ref="B26:E26"/>
    <mergeCell ref="B27:E27"/>
    <mergeCell ref="A28:A29"/>
    <mergeCell ref="A36:E36"/>
    <mergeCell ref="A37:A38"/>
    <mergeCell ref="A62:E62"/>
    <mergeCell ref="A63:E63"/>
    <mergeCell ref="B64:E64"/>
    <mergeCell ref="A115:E115"/>
    <mergeCell ref="B66:E66"/>
    <mergeCell ref="B67:E67"/>
    <mergeCell ref="A68:A69"/>
    <mergeCell ref="A76:E76"/>
    <mergeCell ref="A77:A78"/>
    <mergeCell ref="D90:E90"/>
    <mergeCell ref="B91:E91"/>
    <mergeCell ref="B92:E92"/>
    <mergeCell ref="A93:A94"/>
    <mergeCell ref="A101:E101"/>
    <mergeCell ref="A102:A103"/>
    <mergeCell ref="D146:E146"/>
    <mergeCell ref="A116:E116"/>
    <mergeCell ref="B117:E117"/>
    <mergeCell ref="D118:E118"/>
    <mergeCell ref="B119:E119"/>
    <mergeCell ref="B120:E120"/>
    <mergeCell ref="A121:A122"/>
    <mergeCell ref="A129:E129"/>
    <mergeCell ref="A130:A131"/>
    <mergeCell ref="A143:E143"/>
    <mergeCell ref="A144:E144"/>
    <mergeCell ref="B145:E145"/>
    <mergeCell ref="B181:E181"/>
    <mergeCell ref="B147:E147"/>
    <mergeCell ref="B148:E148"/>
    <mergeCell ref="B149:E149"/>
    <mergeCell ref="A150:A151"/>
    <mergeCell ref="A158:E158"/>
    <mergeCell ref="A159:A160"/>
    <mergeCell ref="B172:E172"/>
    <mergeCell ref="A173:E173"/>
    <mergeCell ref="A178:E178"/>
    <mergeCell ref="A179:E179"/>
    <mergeCell ref="B180:E180"/>
    <mergeCell ref="A227:A228"/>
    <mergeCell ref="B182:E182"/>
    <mergeCell ref="A183:A184"/>
    <mergeCell ref="A191:E191"/>
    <mergeCell ref="A192:A193"/>
    <mergeCell ref="B217:E217"/>
    <mergeCell ref="A218:E218"/>
    <mergeCell ref="A222:E222"/>
    <mergeCell ref="A223:E223"/>
    <mergeCell ref="B224:E224"/>
    <mergeCell ref="B225:E225"/>
    <mergeCell ref="B226:E226"/>
    <mergeCell ref="B302:E302"/>
    <mergeCell ref="A235:E235"/>
    <mergeCell ref="A236:A237"/>
    <mergeCell ref="B261:E261"/>
    <mergeCell ref="B262:E262"/>
    <mergeCell ref="B263:E263"/>
    <mergeCell ref="A264:A265"/>
    <mergeCell ref="A272:E272"/>
    <mergeCell ref="A273:A274"/>
    <mergeCell ref="A298:E298"/>
    <mergeCell ref="A299:E299"/>
    <mergeCell ref="B300:E300"/>
    <mergeCell ref="B303:E303"/>
    <mergeCell ref="B304:E304"/>
    <mergeCell ref="A305:A306"/>
    <mergeCell ref="A313:E313"/>
    <mergeCell ref="A314:A315"/>
  </mergeCells>
  <pageMargins left="0.7" right="0.7" top="0.75" bottom="0.75" header="0.3" footer="0.3"/>
  <pageSetup orientation="portrait" horizontalDpi="4294967294" vertic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14"/>
  <sheetViews>
    <sheetView view="pageBreakPreview" zoomScale="60" zoomScaleNormal="100" workbookViewId="0">
      <selection activeCell="T38" sqref="T38"/>
    </sheetView>
  </sheetViews>
  <sheetFormatPr defaultRowHeight="12.75" x14ac:dyDescent="0.2"/>
  <cols>
    <col min="1" max="1" width="47" style="1003" customWidth="1"/>
    <col min="2" max="2" width="18" style="1003" customWidth="1"/>
    <col min="3" max="3" width="21.7109375" style="1003" customWidth="1"/>
    <col min="4" max="4" width="21.42578125" style="1003" customWidth="1"/>
    <col min="5" max="5" width="26.42578125" style="1003" customWidth="1"/>
    <col min="6" max="16384" width="9.140625" style="1003"/>
  </cols>
  <sheetData>
    <row r="1" spans="1:6" ht="15.75" x14ac:dyDescent="0.25">
      <c r="A1" s="1701" t="s">
        <v>1361</v>
      </c>
      <c r="B1" s="1701"/>
      <c r="C1" s="1701"/>
      <c r="D1" s="1701"/>
      <c r="E1" s="1701"/>
    </row>
    <row r="2" spans="1:6" ht="21" x14ac:dyDescent="0.35">
      <c r="A2" s="2124" t="s">
        <v>882</v>
      </c>
      <c r="B2" s="2124"/>
      <c r="C2" s="2124"/>
      <c r="D2" s="2124"/>
      <c r="E2" s="2124"/>
      <c r="F2" s="1127"/>
    </row>
    <row r="3" spans="1:6" ht="13.5" thickBot="1" x14ac:dyDescent="0.25"/>
    <row r="4" spans="1:6" ht="19.5" thickBot="1" x14ac:dyDescent="0.35">
      <c r="A4" s="1128" t="s">
        <v>0</v>
      </c>
      <c r="B4" s="2125" t="s">
        <v>291</v>
      </c>
      <c r="C4" s="2125"/>
      <c r="D4" s="2125"/>
      <c r="E4" s="2125"/>
      <c r="F4" s="1129"/>
    </row>
    <row r="5" spans="1:6" ht="19.5" thickBot="1" x14ac:dyDescent="0.35">
      <c r="A5" s="1128" t="s">
        <v>1</v>
      </c>
      <c r="B5" s="2126" t="s">
        <v>129</v>
      </c>
      <c r="C5" s="2127"/>
      <c r="D5" s="2127"/>
      <c r="E5" s="2128"/>
      <c r="F5" s="1129"/>
    </row>
    <row r="6" spans="1:6" ht="19.5" thickBot="1" x14ac:dyDescent="0.35">
      <c r="A6" s="1128" t="s">
        <v>3</v>
      </c>
      <c r="B6" s="2086" t="s">
        <v>843</v>
      </c>
      <c r="C6" s="2087"/>
      <c r="D6" s="2087"/>
      <c r="E6" s="2088"/>
      <c r="F6" s="1129"/>
    </row>
    <row r="7" spans="1:6" ht="19.5" thickBot="1" x14ac:dyDescent="0.35">
      <c r="A7" s="2129" t="s">
        <v>4</v>
      </c>
      <c r="B7" s="2130"/>
      <c r="C7" s="2130"/>
      <c r="D7" s="2130"/>
      <c r="E7" s="2131"/>
      <c r="F7" s="1129"/>
    </row>
    <row r="8" spans="1:6" ht="19.5" thickBot="1" x14ac:dyDescent="0.35">
      <c r="A8" s="2119" t="s">
        <v>148</v>
      </c>
      <c r="B8" s="2120"/>
      <c r="C8" s="2120"/>
      <c r="D8" s="2120"/>
      <c r="E8" s="2121"/>
      <c r="F8" s="1129"/>
    </row>
    <row r="9" spans="1:6" ht="19.5" thickBot="1" x14ac:dyDescent="0.35">
      <c r="A9" s="2119"/>
      <c r="B9" s="2120"/>
      <c r="C9" s="2120"/>
      <c r="D9" s="2120"/>
      <c r="E9" s="2121"/>
      <c r="F9" s="1129"/>
    </row>
    <row r="10" spans="1:6" ht="19.5" thickBot="1" x14ac:dyDescent="0.35">
      <c r="A10" s="2119"/>
      <c r="B10" s="2120"/>
      <c r="C10" s="2120"/>
      <c r="D10" s="2120"/>
      <c r="E10" s="2121"/>
      <c r="F10" s="1129"/>
    </row>
    <row r="11" spans="1:6" ht="19.5" thickBot="1" x14ac:dyDescent="0.35">
      <c r="A11" s="1130" t="s">
        <v>5</v>
      </c>
      <c r="B11" s="2122" t="s">
        <v>478</v>
      </c>
      <c r="C11" s="2113"/>
      <c r="D11" s="2113"/>
      <c r="E11" s="2114"/>
      <c r="F11" s="1129"/>
    </row>
    <row r="12" spans="1:6" ht="18.75" x14ac:dyDescent="0.3">
      <c r="A12" s="2081" t="s">
        <v>6</v>
      </c>
      <c r="B12" s="1131">
        <v>2020</v>
      </c>
      <c r="C12" s="1131">
        <v>2021</v>
      </c>
      <c r="D12" s="1131">
        <v>2022</v>
      </c>
      <c r="E12" s="1131">
        <v>2023</v>
      </c>
      <c r="F12" s="1129"/>
    </row>
    <row r="13" spans="1:6" ht="19.5" thickBot="1" x14ac:dyDescent="0.35">
      <c r="A13" s="2082"/>
      <c r="B13" s="1132" t="s">
        <v>7</v>
      </c>
      <c r="C13" s="1132" t="s">
        <v>8</v>
      </c>
      <c r="D13" s="1132" t="s">
        <v>8</v>
      </c>
      <c r="E13" s="1132" t="s">
        <v>8</v>
      </c>
      <c r="F13" s="1129"/>
    </row>
    <row r="14" spans="1:6" ht="38.25" thickBot="1" x14ac:dyDescent="0.35">
      <c r="A14" s="1133" t="s">
        <v>292</v>
      </c>
      <c r="B14" s="1134">
        <v>0.8</v>
      </c>
      <c r="C14" s="1134">
        <v>1</v>
      </c>
      <c r="D14" s="1134">
        <v>1</v>
      </c>
      <c r="E14" s="1134">
        <v>1</v>
      </c>
      <c r="F14" s="1129"/>
    </row>
    <row r="15" spans="1:6" ht="57" thickBot="1" x14ac:dyDescent="0.35">
      <c r="A15" s="1135" t="s">
        <v>293</v>
      </c>
      <c r="B15" s="1134">
        <v>1</v>
      </c>
      <c r="C15" s="1134">
        <v>1</v>
      </c>
      <c r="D15" s="1134">
        <v>1</v>
      </c>
      <c r="E15" s="1134">
        <v>1</v>
      </c>
      <c r="F15" s="1129"/>
    </row>
    <row r="16" spans="1:6" ht="38.25" thickBot="1" x14ac:dyDescent="0.35">
      <c r="A16" s="1136" t="s">
        <v>294</v>
      </c>
      <c r="B16" s="1134">
        <v>0.5</v>
      </c>
      <c r="C16" s="1134">
        <v>0.5</v>
      </c>
      <c r="D16" s="1134">
        <v>0.5</v>
      </c>
      <c r="E16" s="1134">
        <v>0.5</v>
      </c>
      <c r="F16" s="1129"/>
    </row>
    <row r="17" spans="1:6" ht="19.5" thickBot="1" x14ac:dyDescent="0.35">
      <c r="A17" s="1137" t="s">
        <v>9</v>
      </c>
      <c r="B17" s="2118" t="s">
        <v>593</v>
      </c>
      <c r="C17" s="2122"/>
      <c r="D17" s="2122"/>
      <c r="E17" s="2123"/>
      <c r="F17" s="1129"/>
    </row>
    <row r="18" spans="1:6" ht="19.5" thickBot="1" x14ac:dyDescent="0.35">
      <c r="A18" s="2086" t="s">
        <v>10</v>
      </c>
      <c r="B18" s="2087"/>
      <c r="C18" s="2087"/>
      <c r="D18" s="2087"/>
      <c r="E18" s="2088"/>
      <c r="F18" s="1129"/>
    </row>
    <row r="19" spans="1:6" ht="38.25" thickBot="1" x14ac:dyDescent="0.35">
      <c r="A19" s="1133" t="s">
        <v>292</v>
      </c>
      <c r="B19" s="1138">
        <v>4</v>
      </c>
      <c r="C19" s="1139" t="s">
        <v>295</v>
      </c>
      <c r="D19" s="1139" t="s">
        <v>295</v>
      </c>
      <c r="E19" s="1139" t="s">
        <v>295</v>
      </c>
      <c r="F19" s="1129"/>
    </row>
    <row r="20" spans="1:6" ht="19.5" thickBot="1" x14ac:dyDescent="0.35">
      <c r="A20" s="2100" t="s">
        <v>11</v>
      </c>
      <c r="B20" s="2101"/>
      <c r="C20" s="2101"/>
      <c r="D20" s="2101"/>
      <c r="E20" s="2102"/>
      <c r="F20" s="1129"/>
    </row>
    <row r="21" spans="1:6" ht="19.5" thickBot="1" x14ac:dyDescent="0.35">
      <c r="A21" s="2100" t="s">
        <v>12</v>
      </c>
      <c r="B21" s="2101"/>
      <c r="C21" s="2101"/>
      <c r="D21" s="2101"/>
      <c r="E21" s="2102"/>
      <c r="F21" s="1129"/>
    </row>
    <row r="22" spans="1:6" ht="19.5" thickBot="1" x14ac:dyDescent="0.35">
      <c r="A22" s="1140" t="s">
        <v>13</v>
      </c>
      <c r="B22" s="2118" t="s">
        <v>479</v>
      </c>
      <c r="C22" s="2113"/>
      <c r="D22" s="2113"/>
      <c r="E22" s="2114"/>
      <c r="F22" s="1129"/>
    </row>
    <row r="23" spans="1:6" ht="19.5" thickBot="1" x14ac:dyDescent="0.35">
      <c r="A23" s="1136" t="s">
        <v>14</v>
      </c>
      <c r="B23" s="2115" t="s">
        <v>296</v>
      </c>
      <c r="C23" s="2116"/>
      <c r="D23" s="2116"/>
      <c r="E23" s="2117"/>
      <c r="F23" s="1129"/>
    </row>
    <row r="24" spans="1:6" ht="19.5" thickBot="1" x14ac:dyDescent="0.35">
      <c r="A24" s="1136" t="s">
        <v>15</v>
      </c>
      <c r="B24" s="2089" t="s">
        <v>297</v>
      </c>
      <c r="C24" s="2090"/>
      <c r="D24" s="2090"/>
      <c r="E24" s="2091"/>
      <c r="F24" s="1129"/>
    </row>
    <row r="25" spans="1:6" ht="18.75" x14ac:dyDescent="0.3">
      <c r="A25" s="2081"/>
      <c r="B25" s="1141">
        <v>2020</v>
      </c>
      <c r="C25" s="1141">
        <v>2021</v>
      </c>
      <c r="D25" s="1141">
        <v>2022</v>
      </c>
      <c r="E25" s="1141">
        <v>2023</v>
      </c>
      <c r="F25" s="1129"/>
    </row>
    <row r="26" spans="1:6" ht="19.5" thickBot="1" x14ac:dyDescent="0.35">
      <c r="A26" s="2082"/>
      <c r="B26" s="1142" t="s">
        <v>7</v>
      </c>
      <c r="C26" s="1142" t="s">
        <v>8</v>
      </c>
      <c r="D26" s="1142" t="s">
        <v>8</v>
      </c>
      <c r="E26" s="1142" t="s">
        <v>8</v>
      </c>
      <c r="F26" s="1129"/>
    </row>
    <row r="27" spans="1:6" ht="19.5" thickBot="1" x14ac:dyDescent="0.35">
      <c r="A27" s="1136" t="s">
        <v>16</v>
      </c>
      <c r="B27" s="1143">
        <v>47</v>
      </c>
      <c r="C27" s="1143">
        <v>45</v>
      </c>
      <c r="D27" s="1143">
        <v>47</v>
      </c>
      <c r="E27" s="1143">
        <v>47</v>
      </c>
      <c r="F27" s="1129"/>
    </row>
    <row r="28" spans="1:6" ht="19.5" thickBot="1" x14ac:dyDescent="0.35">
      <c r="A28" s="1136" t="s">
        <v>17</v>
      </c>
      <c r="B28" s="1143">
        <v>86800</v>
      </c>
      <c r="C28" s="1143">
        <f>7992+1308+4000+90500</f>
        <v>103800</v>
      </c>
      <c r="D28" s="1143">
        <v>107800</v>
      </c>
      <c r="E28" s="1143">
        <v>113480</v>
      </c>
      <c r="F28" s="1129"/>
    </row>
    <row r="29" spans="1:6" ht="19.5" thickBot="1" x14ac:dyDescent="0.35">
      <c r="A29" s="1136" t="s">
        <v>18</v>
      </c>
      <c r="B29" s="1143">
        <f>B28/B27</f>
        <v>1846.8085106382978</v>
      </c>
      <c r="C29" s="1143">
        <f t="shared" ref="C29:E29" si="0">C28/C27</f>
        <v>2306.6666666666665</v>
      </c>
      <c r="D29" s="1143">
        <f t="shared" si="0"/>
        <v>2293.6170212765956</v>
      </c>
      <c r="E29" s="1143">
        <f t="shared" si="0"/>
        <v>2414.4680851063831</v>
      </c>
      <c r="F29" s="1129"/>
    </row>
    <row r="30" spans="1:6" ht="19.5" thickBot="1" x14ac:dyDescent="0.35">
      <c r="A30" s="1136" t="s">
        <v>19</v>
      </c>
      <c r="B30" s="1144" t="s">
        <v>20</v>
      </c>
      <c r="C30" s="1145">
        <f>C27/B27-1</f>
        <v>-4.2553191489361653E-2</v>
      </c>
      <c r="D30" s="1145">
        <f t="shared" ref="D30:E32" si="1">D27/C27-1</f>
        <v>4.4444444444444509E-2</v>
      </c>
      <c r="E30" s="1145">
        <f t="shared" si="1"/>
        <v>0</v>
      </c>
      <c r="F30" s="1129"/>
    </row>
    <row r="31" spans="1:6" ht="19.5" thickBot="1" x14ac:dyDescent="0.35">
      <c r="A31" s="1136" t="s">
        <v>21</v>
      </c>
      <c r="B31" s="1144" t="s">
        <v>20</v>
      </c>
      <c r="C31" s="1145">
        <f>C28/B28-1</f>
        <v>0.19585253456221197</v>
      </c>
      <c r="D31" s="1145">
        <f t="shared" si="1"/>
        <v>3.8535645472061564E-2</v>
      </c>
      <c r="E31" s="1145">
        <f t="shared" si="1"/>
        <v>5.2690166975881247E-2</v>
      </c>
      <c r="F31" s="1129"/>
    </row>
    <row r="32" spans="1:6" ht="19.5" thickBot="1" x14ac:dyDescent="0.35">
      <c r="A32" s="1136" t="s">
        <v>22</v>
      </c>
      <c r="B32" s="1144" t="s">
        <v>20</v>
      </c>
      <c r="C32" s="1145">
        <f>C29/B29-1</f>
        <v>0.24900153609831022</v>
      </c>
      <c r="D32" s="1145">
        <f t="shared" si="1"/>
        <v>-5.6573607182388574E-3</v>
      </c>
      <c r="E32" s="1145">
        <f t="shared" si="1"/>
        <v>5.2690166975881469E-2</v>
      </c>
      <c r="F32" s="1129"/>
    </row>
    <row r="33" spans="1:6" ht="19.5" thickBot="1" x14ac:dyDescent="0.35">
      <c r="A33" s="2092" t="s">
        <v>1362</v>
      </c>
      <c r="B33" s="2093"/>
      <c r="C33" s="2093"/>
      <c r="D33" s="2093"/>
      <c r="E33" s="2094"/>
      <c r="F33" s="1129"/>
    </row>
    <row r="34" spans="1:6" ht="18.75" x14ac:dyDescent="0.3">
      <c r="A34" s="2081"/>
      <c r="B34" s="1141">
        <v>2020</v>
      </c>
      <c r="C34" s="1141">
        <v>2021</v>
      </c>
      <c r="D34" s="1141">
        <v>2022</v>
      </c>
      <c r="E34" s="1141">
        <v>2023</v>
      </c>
      <c r="F34" s="1129"/>
    </row>
    <row r="35" spans="1:6" ht="19.5" thickBot="1" x14ac:dyDescent="0.35">
      <c r="A35" s="2082"/>
      <c r="B35" s="1142" t="s">
        <v>7</v>
      </c>
      <c r="C35" s="1142" t="s">
        <v>8</v>
      </c>
      <c r="D35" s="1142" t="s">
        <v>8</v>
      </c>
      <c r="E35" s="1142" t="s">
        <v>8</v>
      </c>
      <c r="F35" s="1129"/>
    </row>
    <row r="36" spans="1:6" ht="19.5" thickBot="1" x14ac:dyDescent="0.35">
      <c r="A36" s="1146" t="s">
        <v>23</v>
      </c>
      <c r="B36" s="1147">
        <f>B37+B38</f>
        <v>7992</v>
      </c>
      <c r="C36" s="1147">
        <f>C37+C38</f>
        <v>7992</v>
      </c>
      <c r="D36" s="1147">
        <f t="shared" ref="D36:E36" si="2">D37+D38</f>
        <v>7992</v>
      </c>
      <c r="E36" s="1147">
        <f t="shared" si="2"/>
        <v>7992</v>
      </c>
      <c r="F36" s="1129"/>
    </row>
    <row r="37" spans="1:6" ht="19.5" thickBot="1" x14ac:dyDescent="0.35">
      <c r="A37" s="1148" t="s">
        <v>175</v>
      </c>
      <c r="B37" s="1149">
        <v>7992</v>
      </c>
      <c r="C37" s="1149">
        <v>7992</v>
      </c>
      <c r="D37" s="1149">
        <v>7992</v>
      </c>
      <c r="E37" s="1149">
        <v>7992</v>
      </c>
      <c r="F37" s="1129"/>
    </row>
    <row r="38" spans="1:6" ht="19.5" thickBot="1" x14ac:dyDescent="0.35">
      <c r="A38" s="1148" t="s">
        <v>176</v>
      </c>
      <c r="B38" s="1149"/>
      <c r="C38" s="1149"/>
      <c r="D38" s="1149"/>
      <c r="E38" s="1149"/>
      <c r="F38" s="1129"/>
    </row>
    <row r="39" spans="1:6" ht="38.25" thickBot="1" x14ac:dyDescent="0.35">
      <c r="A39" s="1146" t="s">
        <v>24</v>
      </c>
      <c r="B39" s="1147">
        <f>B40+B41</f>
        <v>1308</v>
      </c>
      <c r="C39" s="1147">
        <f>C40+C41</f>
        <v>1308</v>
      </c>
      <c r="D39" s="1147">
        <f t="shared" ref="D39:E39" si="3">D40+D41</f>
        <v>1308</v>
      </c>
      <c r="E39" s="1147">
        <f t="shared" si="3"/>
        <v>1308</v>
      </c>
      <c r="F39" s="1129"/>
    </row>
    <row r="40" spans="1:6" ht="19.5" thickBot="1" x14ac:dyDescent="0.35">
      <c r="A40" s="1148" t="s">
        <v>175</v>
      </c>
      <c r="B40" s="1149">
        <v>1308</v>
      </c>
      <c r="C40" s="1149">
        <v>1308</v>
      </c>
      <c r="D40" s="1149">
        <v>1308</v>
      </c>
      <c r="E40" s="1149">
        <v>1308</v>
      </c>
      <c r="F40" s="1129"/>
    </row>
    <row r="41" spans="1:6" ht="19.5" thickBot="1" x14ac:dyDescent="0.35">
      <c r="A41" s="1148" t="s">
        <v>176</v>
      </c>
      <c r="B41" s="1149"/>
      <c r="C41" s="1147"/>
      <c r="D41" s="1147"/>
      <c r="E41" s="1147"/>
      <c r="F41" s="1129"/>
    </row>
    <row r="42" spans="1:6" ht="19.5" thickBot="1" x14ac:dyDescent="0.35">
      <c r="A42" s="1146" t="s">
        <v>25</v>
      </c>
      <c r="B42" s="1149">
        <f>B43+B44</f>
        <v>3500</v>
      </c>
      <c r="C42" s="1147">
        <f>C43+C44</f>
        <v>4000</v>
      </c>
      <c r="D42" s="1147">
        <f t="shared" ref="D42:E42" si="4">D43+D44</f>
        <v>4000</v>
      </c>
      <c r="E42" s="1147">
        <f t="shared" si="4"/>
        <v>4000</v>
      </c>
      <c r="F42" s="1129"/>
    </row>
    <row r="43" spans="1:6" ht="19.5" thickBot="1" x14ac:dyDescent="0.35">
      <c r="A43" s="1148" t="s">
        <v>175</v>
      </c>
      <c r="B43" s="1149">
        <v>3500</v>
      </c>
      <c r="C43" s="1149">
        <v>4000</v>
      </c>
      <c r="D43" s="1149">
        <v>4000</v>
      </c>
      <c r="E43" s="1149">
        <v>4000</v>
      </c>
      <c r="F43" s="1129"/>
    </row>
    <row r="44" spans="1:6" ht="19.5" thickBot="1" x14ac:dyDescent="0.35">
      <c r="A44" s="1148" t="s">
        <v>176</v>
      </c>
      <c r="B44" s="1149"/>
      <c r="C44" s="1147"/>
      <c r="D44" s="1147"/>
      <c r="E44" s="1147"/>
      <c r="F44" s="1129"/>
    </row>
    <row r="45" spans="1:6" ht="19.5" thickBot="1" x14ac:dyDescent="0.35">
      <c r="A45" s="1146" t="s">
        <v>26</v>
      </c>
      <c r="B45" s="1149"/>
      <c r="C45" s="1147"/>
      <c r="D45" s="1147"/>
      <c r="E45" s="1147"/>
      <c r="F45" s="1129"/>
    </row>
    <row r="46" spans="1:6" ht="19.5" thickBot="1" x14ac:dyDescent="0.35">
      <c r="A46" s="1148" t="s">
        <v>175</v>
      </c>
      <c r="B46" s="1149"/>
      <c r="C46" s="1147"/>
      <c r="D46" s="1147"/>
      <c r="E46" s="1147"/>
      <c r="F46" s="1129"/>
    </row>
    <row r="47" spans="1:6" ht="19.5" thickBot="1" x14ac:dyDescent="0.35">
      <c r="A47" s="1148" t="s">
        <v>176</v>
      </c>
      <c r="B47" s="1149"/>
      <c r="C47" s="1147"/>
      <c r="D47" s="1147"/>
      <c r="E47" s="1147"/>
      <c r="F47" s="1129"/>
    </row>
    <row r="48" spans="1:6" ht="19.5" thickBot="1" x14ac:dyDescent="0.35">
      <c r="A48" s="1146" t="s">
        <v>27</v>
      </c>
      <c r="B48" s="1149">
        <f>B49</f>
        <v>74000</v>
      </c>
      <c r="C48" s="1149">
        <v>90500</v>
      </c>
      <c r="D48" s="1149">
        <f t="shared" ref="D48:E48" si="5">D49</f>
        <v>94500</v>
      </c>
      <c r="E48" s="1149">
        <f t="shared" si="5"/>
        <v>100180</v>
      </c>
      <c r="F48" s="1129"/>
    </row>
    <row r="49" spans="1:6" ht="19.5" thickBot="1" x14ac:dyDescent="0.35">
      <c r="A49" s="1148" t="s">
        <v>175</v>
      </c>
      <c r="B49" s="1149">
        <v>74000</v>
      </c>
      <c r="C49" s="1147">
        <v>90500</v>
      </c>
      <c r="D49" s="1147">
        <v>94500</v>
      </c>
      <c r="E49" s="1147">
        <v>100180</v>
      </c>
      <c r="F49" s="1129"/>
    </row>
    <row r="50" spans="1:6" ht="19.5" thickBot="1" x14ac:dyDescent="0.35">
      <c r="A50" s="1148" t="s">
        <v>176</v>
      </c>
      <c r="B50" s="1149"/>
      <c r="C50" s="1147"/>
      <c r="D50" s="1147"/>
      <c r="E50" s="1147"/>
      <c r="F50" s="1129"/>
    </row>
    <row r="51" spans="1:6" ht="19.5" thickBot="1" x14ac:dyDescent="0.35">
      <c r="A51" s="1146" t="s">
        <v>28</v>
      </c>
      <c r="B51" s="1149">
        <f>B52+B53</f>
        <v>0</v>
      </c>
      <c r="C51" s="1147">
        <f t="shared" ref="C51:E51" si="6">C52+C53</f>
        <v>0</v>
      </c>
      <c r="D51" s="1147">
        <f t="shared" si="6"/>
        <v>0</v>
      </c>
      <c r="E51" s="1147">
        <f t="shared" si="6"/>
        <v>0</v>
      </c>
      <c r="F51" s="1129"/>
    </row>
    <row r="52" spans="1:6" ht="19.5" thickBot="1" x14ac:dyDescent="0.35">
      <c r="A52" s="1148" t="s">
        <v>175</v>
      </c>
      <c r="B52" s="1150"/>
      <c r="C52" s="1147">
        <v>0</v>
      </c>
      <c r="D52" s="1151">
        <v>0</v>
      </c>
      <c r="E52" s="1151">
        <v>0</v>
      </c>
      <c r="F52" s="1129"/>
    </row>
    <row r="53" spans="1:6" ht="19.5" thickBot="1" x14ac:dyDescent="0.35">
      <c r="A53" s="1148" t="s">
        <v>176</v>
      </c>
      <c r="B53" s="1149"/>
      <c r="C53" s="1147"/>
      <c r="D53" s="1147"/>
      <c r="E53" s="1147"/>
      <c r="F53" s="1129"/>
    </row>
    <row r="54" spans="1:6" ht="38.25" thickBot="1" x14ac:dyDescent="0.35">
      <c r="A54" s="1146" t="s">
        <v>29</v>
      </c>
      <c r="B54" s="1149">
        <v>0</v>
      </c>
      <c r="C54" s="1147">
        <v>0</v>
      </c>
      <c r="D54" s="1147">
        <f>C54*1.03*0.99</f>
        <v>0</v>
      </c>
      <c r="E54" s="1147">
        <f>D54*1.03*0.99</f>
        <v>0</v>
      </c>
      <c r="F54" s="1129"/>
    </row>
    <row r="55" spans="1:6" ht="19.5" thickBot="1" x14ac:dyDescent="0.35">
      <c r="A55" s="1148" t="s">
        <v>175</v>
      </c>
      <c r="B55" s="1149"/>
      <c r="C55" s="1152"/>
      <c r="D55" s="1152"/>
      <c r="E55" s="1152"/>
      <c r="F55" s="1129"/>
    </row>
    <row r="56" spans="1:6" ht="19.5" thickBot="1" x14ac:dyDescent="0.35">
      <c r="A56" s="1148" t="s">
        <v>176</v>
      </c>
      <c r="B56" s="1149"/>
      <c r="C56" s="1153"/>
      <c r="D56" s="1152"/>
      <c r="E56" s="1152"/>
      <c r="F56" s="1129"/>
    </row>
    <row r="57" spans="1:6" ht="19.5" thickBot="1" x14ac:dyDescent="0.35">
      <c r="A57" s="1154" t="s">
        <v>30</v>
      </c>
      <c r="B57" s="1149">
        <f>B54+B51+B48+B45+B42+B39+B36</f>
        <v>86800</v>
      </c>
      <c r="C57" s="1149">
        <f t="shared" ref="C57:E57" si="7">C54+C51+C48+C45+C42+C39+C36</f>
        <v>103800</v>
      </c>
      <c r="D57" s="1149">
        <f t="shared" si="7"/>
        <v>107800</v>
      </c>
      <c r="E57" s="1149">
        <f t="shared" si="7"/>
        <v>113480</v>
      </c>
      <c r="F57" s="1129"/>
    </row>
    <row r="58" spans="1:6" ht="19.5" thickBot="1" x14ac:dyDescent="0.35">
      <c r="A58" s="1155" t="s">
        <v>31</v>
      </c>
      <c r="B58" s="1156">
        <f>IF(B57-B28=0,0,"Error")</f>
        <v>0</v>
      </c>
      <c r="C58" s="1156">
        <f>IF(C57-C28=0,0,"Error")</f>
        <v>0</v>
      </c>
      <c r="D58" s="1156">
        <f>IF(D57-D28=0,0,"Error")</f>
        <v>0</v>
      </c>
      <c r="E58" s="1156">
        <f>IF(E57-E28=0,0,"Error")</f>
        <v>0</v>
      </c>
      <c r="F58" s="1129"/>
    </row>
    <row r="59" spans="1:6" ht="19.5" hidden="1" thickBot="1" x14ac:dyDescent="0.35">
      <c r="A59" s="1157" t="s">
        <v>1363</v>
      </c>
      <c r="B59" s="2112"/>
      <c r="C59" s="2113"/>
      <c r="D59" s="2113"/>
      <c r="E59" s="2114"/>
      <c r="F59" s="1129"/>
    </row>
    <row r="60" spans="1:6" ht="19.5" hidden="1" thickBot="1" x14ac:dyDescent="0.35">
      <c r="A60" s="1136" t="s">
        <v>14</v>
      </c>
      <c r="B60" s="2086"/>
      <c r="C60" s="2087"/>
      <c r="D60" s="2087"/>
      <c r="E60" s="2088"/>
      <c r="F60" s="1129"/>
    </row>
    <row r="61" spans="1:6" ht="19.5" hidden="1" thickBot="1" x14ac:dyDescent="0.35">
      <c r="A61" s="1136" t="s">
        <v>15</v>
      </c>
      <c r="B61" s="2089"/>
      <c r="C61" s="2090"/>
      <c r="D61" s="2090"/>
      <c r="E61" s="2091"/>
      <c r="F61" s="1129"/>
    </row>
    <row r="62" spans="1:6" ht="19.5" hidden="1" thickBot="1" x14ac:dyDescent="0.35">
      <c r="A62" s="2081"/>
      <c r="B62" s="1141">
        <v>2018</v>
      </c>
      <c r="C62" s="1141">
        <v>2019</v>
      </c>
      <c r="D62" s="1141">
        <v>2020</v>
      </c>
      <c r="E62" s="1141">
        <v>2021</v>
      </c>
      <c r="F62" s="1129"/>
    </row>
    <row r="63" spans="1:6" ht="19.5" hidden="1" thickBot="1" x14ac:dyDescent="0.35">
      <c r="A63" s="2082"/>
      <c r="B63" s="1142" t="s">
        <v>7</v>
      </c>
      <c r="C63" s="1142" t="s">
        <v>8</v>
      </c>
      <c r="D63" s="1142" t="s">
        <v>8</v>
      </c>
      <c r="E63" s="1142" t="s">
        <v>8</v>
      </c>
      <c r="F63" s="1129"/>
    </row>
    <row r="64" spans="1:6" ht="19.5" hidden="1" thickBot="1" x14ac:dyDescent="0.35">
      <c r="A64" s="1136" t="s">
        <v>16</v>
      </c>
      <c r="B64" s="1136"/>
      <c r="C64" s="1136"/>
      <c r="D64" s="1136"/>
      <c r="E64" s="1136"/>
      <c r="F64" s="1129"/>
    </row>
    <row r="65" spans="1:6" ht="19.5" hidden="1" thickBot="1" x14ac:dyDescent="0.35">
      <c r="A65" s="1136" t="s">
        <v>17</v>
      </c>
      <c r="B65" s="1143">
        <f>B94</f>
        <v>0</v>
      </c>
      <c r="C65" s="1143">
        <f t="shared" ref="C65:E65" si="8">C94</f>
        <v>0</v>
      </c>
      <c r="D65" s="1143">
        <f t="shared" si="8"/>
        <v>0</v>
      </c>
      <c r="E65" s="1143">
        <f t="shared" si="8"/>
        <v>0</v>
      </c>
      <c r="F65" s="1129"/>
    </row>
    <row r="66" spans="1:6" ht="19.5" hidden="1" thickBot="1" x14ac:dyDescent="0.35">
      <c r="A66" s="1136" t="s">
        <v>18</v>
      </c>
      <c r="B66" s="1143" t="e">
        <f>B65/B64</f>
        <v>#DIV/0!</v>
      </c>
      <c r="C66" s="1143" t="e">
        <f>C65/C64</f>
        <v>#DIV/0!</v>
      </c>
      <c r="D66" s="1143" t="e">
        <f>D65/D64</f>
        <v>#DIV/0!</v>
      </c>
      <c r="E66" s="1143" t="e">
        <f>E65/E64</f>
        <v>#DIV/0!</v>
      </c>
      <c r="F66" s="1129"/>
    </row>
    <row r="67" spans="1:6" ht="19.5" hidden="1" thickBot="1" x14ac:dyDescent="0.35">
      <c r="A67" s="1136" t="s">
        <v>19</v>
      </c>
      <c r="B67" s="1144"/>
      <c r="C67" s="1145" t="e">
        <f>C64/B64-1</f>
        <v>#DIV/0!</v>
      </c>
      <c r="D67" s="1145" t="e">
        <f>D64/C64-1</f>
        <v>#DIV/0!</v>
      </c>
      <c r="E67" s="1145" t="e">
        <f>E64/D64-1</f>
        <v>#DIV/0!</v>
      </c>
      <c r="F67" s="1129"/>
    </row>
    <row r="68" spans="1:6" ht="19.5" hidden="1" thickBot="1" x14ac:dyDescent="0.35">
      <c r="A68" s="1136" t="s">
        <v>21</v>
      </c>
      <c r="B68" s="1144"/>
      <c r="C68" s="1145" t="e">
        <f>C65/B65-1</f>
        <v>#DIV/0!</v>
      </c>
      <c r="D68" s="1145" t="e">
        <f t="shared" ref="D68:E69" si="9">D65/C65-1</f>
        <v>#DIV/0!</v>
      </c>
      <c r="E68" s="1145" t="e">
        <f t="shared" si="9"/>
        <v>#DIV/0!</v>
      </c>
      <c r="F68" s="1129"/>
    </row>
    <row r="69" spans="1:6" ht="19.5" hidden="1" thickBot="1" x14ac:dyDescent="0.35">
      <c r="A69" s="1136" t="s">
        <v>22</v>
      </c>
      <c r="B69" s="1144"/>
      <c r="C69" s="1145" t="e">
        <f>C66/B66-1</f>
        <v>#DIV/0!</v>
      </c>
      <c r="D69" s="1145" t="e">
        <f t="shared" si="9"/>
        <v>#DIV/0!</v>
      </c>
      <c r="E69" s="1145" t="e">
        <f t="shared" si="9"/>
        <v>#DIV/0!</v>
      </c>
      <c r="F69" s="1129"/>
    </row>
    <row r="70" spans="1:6" ht="19.5" hidden="1" thickBot="1" x14ac:dyDescent="0.35">
      <c r="A70" s="2092" t="s">
        <v>1364</v>
      </c>
      <c r="B70" s="2093"/>
      <c r="C70" s="2093"/>
      <c r="D70" s="2093"/>
      <c r="E70" s="2094"/>
      <c r="F70" s="1129"/>
    </row>
    <row r="71" spans="1:6" ht="19.5" hidden="1" thickBot="1" x14ac:dyDescent="0.35">
      <c r="A71" s="2081"/>
      <c r="B71" s="1141">
        <v>2018</v>
      </c>
      <c r="C71" s="1141">
        <v>2019</v>
      </c>
      <c r="D71" s="1141">
        <v>2020</v>
      </c>
      <c r="E71" s="1141">
        <v>2021</v>
      </c>
      <c r="F71" s="1129"/>
    </row>
    <row r="72" spans="1:6" ht="19.5" hidden="1" thickBot="1" x14ac:dyDescent="0.35">
      <c r="A72" s="2082"/>
      <c r="B72" s="1142" t="s">
        <v>7</v>
      </c>
      <c r="C72" s="1142" t="s">
        <v>8</v>
      </c>
      <c r="D72" s="1142" t="s">
        <v>8</v>
      </c>
      <c r="E72" s="1142" t="s">
        <v>8</v>
      </c>
      <c r="F72" s="1129"/>
    </row>
    <row r="73" spans="1:6" ht="19.5" hidden="1" thickBot="1" x14ac:dyDescent="0.35">
      <c r="A73" s="1146" t="s">
        <v>23</v>
      </c>
      <c r="B73" s="1147"/>
      <c r="C73" s="1147"/>
      <c r="D73" s="1147"/>
      <c r="E73" s="1147"/>
      <c r="F73" s="1129"/>
    </row>
    <row r="74" spans="1:6" ht="19.5" hidden="1" thickBot="1" x14ac:dyDescent="0.35">
      <c r="A74" s="1148" t="s">
        <v>175</v>
      </c>
      <c r="B74" s="1149"/>
      <c r="C74" s="1158"/>
      <c r="D74" s="1158"/>
      <c r="E74" s="1158"/>
      <c r="F74" s="1129"/>
    </row>
    <row r="75" spans="1:6" ht="19.5" hidden="1" thickBot="1" x14ac:dyDescent="0.35">
      <c r="A75" s="1148" t="s">
        <v>176</v>
      </c>
      <c r="B75" s="1149"/>
      <c r="C75" s="1158"/>
      <c r="D75" s="1158"/>
      <c r="E75" s="1158"/>
      <c r="F75" s="1129"/>
    </row>
    <row r="76" spans="1:6" ht="38.25" hidden="1" thickBot="1" x14ac:dyDescent="0.35">
      <c r="A76" s="1146" t="s">
        <v>24</v>
      </c>
      <c r="B76" s="1147"/>
      <c r="C76" s="1147"/>
      <c r="D76" s="1147"/>
      <c r="E76" s="1147"/>
      <c r="F76" s="1129"/>
    </row>
    <row r="77" spans="1:6" ht="19.5" hidden="1" thickBot="1" x14ac:dyDescent="0.35">
      <c r="A77" s="1148" t="s">
        <v>175</v>
      </c>
      <c r="B77" s="1149"/>
      <c r="C77" s="1147"/>
      <c r="D77" s="1147"/>
      <c r="E77" s="1147"/>
      <c r="F77" s="1129"/>
    </row>
    <row r="78" spans="1:6" ht="19.5" hidden="1" thickBot="1" x14ac:dyDescent="0.35">
      <c r="A78" s="1148" t="s">
        <v>176</v>
      </c>
      <c r="B78" s="1149"/>
      <c r="C78" s="1147"/>
      <c r="D78" s="1147"/>
      <c r="E78" s="1147"/>
      <c r="F78" s="1129"/>
    </row>
    <row r="79" spans="1:6" ht="19.5" hidden="1" thickBot="1" x14ac:dyDescent="0.35">
      <c r="A79" s="1146" t="s">
        <v>25</v>
      </c>
      <c r="B79" s="1149">
        <v>0</v>
      </c>
      <c r="C79" s="1147">
        <v>0</v>
      </c>
      <c r="D79" s="1147">
        <v>0</v>
      </c>
      <c r="E79" s="1147">
        <v>0</v>
      </c>
      <c r="F79" s="1129"/>
    </row>
    <row r="80" spans="1:6" ht="19.5" hidden="1" thickBot="1" x14ac:dyDescent="0.35">
      <c r="A80" s="1148" t="s">
        <v>175</v>
      </c>
      <c r="B80" s="1149"/>
      <c r="C80" s="1147"/>
      <c r="D80" s="1147"/>
      <c r="E80" s="1147"/>
      <c r="F80" s="1129"/>
    </row>
    <row r="81" spans="1:6" ht="19.5" hidden="1" thickBot="1" x14ac:dyDescent="0.35">
      <c r="A81" s="1148" t="s">
        <v>176</v>
      </c>
      <c r="B81" s="1149"/>
      <c r="C81" s="1147"/>
      <c r="D81" s="1147"/>
      <c r="E81" s="1147"/>
      <c r="F81" s="1129"/>
    </row>
    <row r="82" spans="1:6" ht="19.5" hidden="1" thickBot="1" x14ac:dyDescent="0.35">
      <c r="A82" s="1146" t="s">
        <v>26</v>
      </c>
      <c r="B82" s="1149"/>
      <c r="C82" s="1147"/>
      <c r="D82" s="1147"/>
      <c r="E82" s="1147"/>
      <c r="F82" s="1129"/>
    </row>
    <row r="83" spans="1:6" ht="19.5" hidden="1" thickBot="1" x14ac:dyDescent="0.35">
      <c r="A83" s="1148" t="s">
        <v>175</v>
      </c>
      <c r="B83" s="1149"/>
      <c r="C83" s="1147"/>
      <c r="D83" s="1147"/>
      <c r="E83" s="1147"/>
      <c r="F83" s="1129"/>
    </row>
    <row r="84" spans="1:6" ht="19.5" hidden="1" thickBot="1" x14ac:dyDescent="0.35">
      <c r="A84" s="1148" t="s">
        <v>176</v>
      </c>
      <c r="B84" s="1149"/>
      <c r="C84" s="1147"/>
      <c r="D84" s="1147"/>
      <c r="E84" s="1147"/>
      <c r="F84" s="1129"/>
    </row>
    <row r="85" spans="1:6" ht="19.5" hidden="1" thickBot="1" x14ac:dyDescent="0.35">
      <c r="A85" s="1146" t="s">
        <v>27</v>
      </c>
      <c r="B85" s="1149"/>
      <c r="C85" s="1147"/>
      <c r="D85" s="1147"/>
      <c r="E85" s="1147"/>
      <c r="F85" s="1129"/>
    </row>
    <row r="86" spans="1:6" ht="19.5" hidden="1" thickBot="1" x14ac:dyDescent="0.35">
      <c r="A86" s="1148" t="s">
        <v>175</v>
      </c>
      <c r="B86" s="1149"/>
      <c r="C86" s="1147"/>
      <c r="D86" s="1147"/>
      <c r="E86" s="1147"/>
      <c r="F86" s="1129"/>
    </row>
    <row r="87" spans="1:6" ht="19.5" hidden="1" thickBot="1" x14ac:dyDescent="0.35">
      <c r="A87" s="1148" t="s">
        <v>176</v>
      </c>
      <c r="B87" s="1149"/>
      <c r="C87" s="1147"/>
      <c r="D87" s="1147"/>
      <c r="E87" s="1147"/>
      <c r="F87" s="1129"/>
    </row>
    <row r="88" spans="1:6" ht="19.5" hidden="1" thickBot="1" x14ac:dyDescent="0.35">
      <c r="A88" s="1146" t="s">
        <v>28</v>
      </c>
      <c r="B88" s="1149"/>
      <c r="C88" s="1147"/>
      <c r="D88" s="1147"/>
      <c r="E88" s="1147"/>
      <c r="F88" s="1129"/>
    </row>
    <row r="89" spans="1:6" ht="19.5" hidden="1" thickBot="1" x14ac:dyDescent="0.35">
      <c r="A89" s="1148" t="s">
        <v>175</v>
      </c>
      <c r="B89" s="1149"/>
      <c r="C89" s="1147"/>
      <c r="D89" s="1147"/>
      <c r="E89" s="1147"/>
      <c r="F89" s="1129"/>
    </row>
    <row r="90" spans="1:6" ht="19.5" hidden="1" thickBot="1" x14ac:dyDescent="0.35">
      <c r="A90" s="1148" t="s">
        <v>176</v>
      </c>
      <c r="B90" s="1149"/>
      <c r="C90" s="1147"/>
      <c r="D90" s="1147"/>
      <c r="E90" s="1147"/>
      <c r="F90" s="1129"/>
    </row>
    <row r="91" spans="1:6" ht="38.25" hidden="1" thickBot="1" x14ac:dyDescent="0.35">
      <c r="A91" s="1146" t="s">
        <v>29</v>
      </c>
      <c r="B91" s="1149"/>
      <c r="C91" s="1147"/>
      <c r="D91" s="1147"/>
      <c r="E91" s="1147"/>
      <c r="F91" s="1129"/>
    </row>
    <row r="92" spans="1:6" ht="19.5" hidden="1" thickBot="1" x14ac:dyDescent="0.35">
      <c r="A92" s="1148" t="s">
        <v>175</v>
      </c>
      <c r="B92" s="1149"/>
      <c r="C92" s="1147"/>
      <c r="D92" s="1147"/>
      <c r="E92" s="1147"/>
      <c r="F92" s="1129"/>
    </row>
    <row r="93" spans="1:6" ht="19.5" hidden="1" thickBot="1" x14ac:dyDescent="0.35">
      <c r="A93" s="1148" t="s">
        <v>176</v>
      </c>
      <c r="B93" s="1149"/>
      <c r="C93" s="1147"/>
      <c r="D93" s="1147"/>
      <c r="E93" s="1147"/>
      <c r="F93" s="1129"/>
    </row>
    <row r="94" spans="1:6" ht="19.5" hidden="1" thickBot="1" x14ac:dyDescent="0.35">
      <c r="A94" s="1159" t="s">
        <v>51</v>
      </c>
      <c r="B94" s="1149">
        <f>B91+B88+B85+B82+B79+B76+B73</f>
        <v>0</v>
      </c>
      <c r="C94" s="1149">
        <f t="shared" ref="C94:E94" si="10">C91+C88+C85+C82+C79+C76+C73</f>
        <v>0</v>
      </c>
      <c r="D94" s="1149">
        <f t="shared" si="10"/>
        <v>0</v>
      </c>
      <c r="E94" s="1149">
        <f t="shared" si="10"/>
        <v>0</v>
      </c>
      <c r="F94" s="1129"/>
    </row>
    <row r="95" spans="1:6" ht="19.5" hidden="1" thickBot="1" x14ac:dyDescent="0.35">
      <c r="A95" s="1155" t="s">
        <v>31</v>
      </c>
      <c r="B95" s="1156">
        <f>IF(B94-B65=0,0,"Error")</f>
        <v>0</v>
      </c>
      <c r="C95" s="1156">
        <f>IF(C94-C65=0,0,"Error")</f>
        <v>0</v>
      </c>
      <c r="D95" s="1156">
        <f>IF(D94-D65=0,0,"Error")</f>
        <v>0</v>
      </c>
      <c r="E95" s="1156">
        <f>IF(E94-E65=0,0,"Error")</f>
        <v>0</v>
      </c>
      <c r="F95" s="1129"/>
    </row>
    <row r="96" spans="1:6" ht="19.5" hidden="1" thickBot="1" x14ac:dyDescent="0.35">
      <c r="A96" s="1157" t="s">
        <v>1365</v>
      </c>
      <c r="B96" s="2112"/>
      <c r="C96" s="2113"/>
      <c r="D96" s="2113"/>
      <c r="E96" s="2114"/>
      <c r="F96" s="1129"/>
    </row>
    <row r="97" spans="1:6" ht="19.5" hidden="1" thickBot="1" x14ac:dyDescent="0.35">
      <c r="A97" s="1136" t="s">
        <v>14</v>
      </c>
      <c r="B97" s="2086"/>
      <c r="C97" s="2087"/>
      <c r="D97" s="2087"/>
      <c r="E97" s="2088"/>
      <c r="F97" s="1129"/>
    </row>
    <row r="98" spans="1:6" ht="19.5" hidden="1" thickBot="1" x14ac:dyDescent="0.35">
      <c r="A98" s="1136" t="s">
        <v>15</v>
      </c>
      <c r="B98" s="2089"/>
      <c r="C98" s="2090"/>
      <c r="D98" s="2090"/>
      <c r="E98" s="2091"/>
      <c r="F98" s="1129"/>
    </row>
    <row r="99" spans="1:6" ht="19.5" hidden="1" thickBot="1" x14ac:dyDescent="0.35">
      <c r="A99" s="2081"/>
      <c r="B99" s="1141">
        <v>2018</v>
      </c>
      <c r="C99" s="1141">
        <v>2019</v>
      </c>
      <c r="D99" s="1141">
        <v>2020</v>
      </c>
      <c r="E99" s="1141">
        <v>2021</v>
      </c>
      <c r="F99" s="1129"/>
    </row>
    <row r="100" spans="1:6" ht="19.5" hidden="1" thickBot="1" x14ac:dyDescent="0.35">
      <c r="A100" s="2082"/>
      <c r="B100" s="1142" t="s">
        <v>7</v>
      </c>
      <c r="C100" s="1142" t="s">
        <v>8</v>
      </c>
      <c r="D100" s="1142" t="s">
        <v>8</v>
      </c>
      <c r="E100" s="1142" t="s">
        <v>8</v>
      </c>
      <c r="F100" s="1129"/>
    </row>
    <row r="101" spans="1:6" ht="19.5" hidden="1" thickBot="1" x14ac:dyDescent="0.35">
      <c r="A101" s="1136" t="s">
        <v>16</v>
      </c>
      <c r="B101" s="1160"/>
      <c r="C101" s="1160"/>
      <c r="D101" s="1160"/>
      <c r="E101" s="1160"/>
      <c r="F101" s="1129"/>
    </row>
    <row r="102" spans="1:6" ht="19.5" hidden="1" thickBot="1" x14ac:dyDescent="0.35">
      <c r="A102" s="1136" t="s">
        <v>17</v>
      </c>
      <c r="B102" s="1143">
        <f>B131</f>
        <v>0</v>
      </c>
      <c r="C102" s="1143">
        <f t="shared" ref="C102:E102" si="11">C131</f>
        <v>0</v>
      </c>
      <c r="D102" s="1143">
        <f t="shared" si="11"/>
        <v>0</v>
      </c>
      <c r="E102" s="1143">
        <f t="shared" si="11"/>
        <v>0</v>
      </c>
      <c r="F102" s="1129"/>
    </row>
    <row r="103" spans="1:6" ht="19.5" hidden="1" thickBot="1" x14ac:dyDescent="0.35">
      <c r="A103" s="1136" t="s">
        <v>18</v>
      </c>
      <c r="B103" s="1143" t="e">
        <f>B102/B101</f>
        <v>#DIV/0!</v>
      </c>
      <c r="C103" s="1143" t="e">
        <f>C102/C101</f>
        <v>#DIV/0!</v>
      </c>
      <c r="D103" s="1143" t="e">
        <f>D102/D101</f>
        <v>#DIV/0!</v>
      </c>
      <c r="E103" s="1143" t="e">
        <f>E102/E101</f>
        <v>#DIV/0!</v>
      </c>
      <c r="F103" s="1129"/>
    </row>
    <row r="104" spans="1:6" ht="19.5" hidden="1" thickBot="1" x14ac:dyDescent="0.35">
      <c r="A104" s="1136" t="s">
        <v>19</v>
      </c>
      <c r="B104" s="1144"/>
      <c r="C104" s="1145" t="e">
        <f>C101/B101-1</f>
        <v>#DIV/0!</v>
      </c>
      <c r="D104" s="1145" t="e">
        <f>D101/C101-1</f>
        <v>#DIV/0!</v>
      </c>
      <c r="E104" s="1145" t="e">
        <f>E101/D101-1</f>
        <v>#DIV/0!</v>
      </c>
      <c r="F104" s="1129"/>
    </row>
    <row r="105" spans="1:6" ht="19.5" hidden="1" thickBot="1" x14ac:dyDescent="0.35">
      <c r="A105" s="1136" t="s">
        <v>21</v>
      </c>
      <c r="B105" s="1144"/>
      <c r="C105" s="1145" t="e">
        <f>C102/B102-1</f>
        <v>#DIV/0!</v>
      </c>
      <c r="D105" s="1145" t="e">
        <f t="shared" ref="D105:E106" si="12">D102/C102-1</f>
        <v>#DIV/0!</v>
      </c>
      <c r="E105" s="1145" t="e">
        <f t="shared" si="12"/>
        <v>#DIV/0!</v>
      </c>
      <c r="F105" s="1129"/>
    </row>
    <row r="106" spans="1:6" ht="19.5" hidden="1" thickBot="1" x14ac:dyDescent="0.35">
      <c r="A106" s="1136" t="s">
        <v>22</v>
      </c>
      <c r="B106" s="1144"/>
      <c r="C106" s="1145" t="e">
        <f>C103/B103-1</f>
        <v>#DIV/0!</v>
      </c>
      <c r="D106" s="1145" t="e">
        <f t="shared" si="12"/>
        <v>#DIV/0!</v>
      </c>
      <c r="E106" s="1145" t="e">
        <f t="shared" si="12"/>
        <v>#DIV/0!</v>
      </c>
      <c r="F106" s="1129"/>
    </row>
    <row r="107" spans="1:6" ht="19.5" hidden="1" thickBot="1" x14ac:dyDescent="0.35">
      <c r="A107" s="2092" t="s">
        <v>1364</v>
      </c>
      <c r="B107" s="2093"/>
      <c r="C107" s="2093"/>
      <c r="D107" s="2093"/>
      <c r="E107" s="2094"/>
      <c r="F107" s="1129"/>
    </row>
    <row r="108" spans="1:6" ht="19.5" hidden="1" thickBot="1" x14ac:dyDescent="0.35">
      <c r="A108" s="2081"/>
      <c r="B108" s="1141">
        <v>2018</v>
      </c>
      <c r="C108" s="1141">
        <v>2019</v>
      </c>
      <c r="D108" s="1141">
        <v>2020</v>
      </c>
      <c r="E108" s="1141">
        <v>2021</v>
      </c>
      <c r="F108" s="1129"/>
    </row>
    <row r="109" spans="1:6" ht="19.5" hidden="1" thickBot="1" x14ac:dyDescent="0.35">
      <c r="A109" s="2082"/>
      <c r="B109" s="1142" t="s">
        <v>7</v>
      </c>
      <c r="C109" s="1142" t="s">
        <v>8</v>
      </c>
      <c r="D109" s="1142" t="s">
        <v>8</v>
      </c>
      <c r="E109" s="1142" t="s">
        <v>8</v>
      </c>
      <c r="F109" s="1129"/>
    </row>
    <row r="110" spans="1:6" ht="19.5" hidden="1" thickBot="1" x14ac:dyDescent="0.35">
      <c r="A110" s="1146" t="s">
        <v>23</v>
      </c>
      <c r="B110" s="1147"/>
      <c r="C110" s="1147"/>
      <c r="D110" s="1147"/>
      <c r="E110" s="1147"/>
      <c r="F110" s="1129"/>
    </row>
    <row r="111" spans="1:6" ht="19.5" hidden="1" thickBot="1" x14ac:dyDescent="0.35">
      <c r="A111" s="1148" t="s">
        <v>175</v>
      </c>
      <c r="B111" s="1149"/>
      <c r="C111" s="1158"/>
      <c r="D111" s="1158"/>
      <c r="E111" s="1158"/>
      <c r="F111" s="1129"/>
    </row>
    <row r="112" spans="1:6" ht="19.5" hidden="1" thickBot="1" x14ac:dyDescent="0.35">
      <c r="A112" s="1148" t="s">
        <v>176</v>
      </c>
      <c r="B112" s="1149"/>
      <c r="C112" s="1158"/>
      <c r="D112" s="1158"/>
      <c r="E112" s="1158"/>
      <c r="F112" s="1129"/>
    </row>
    <row r="113" spans="1:6" ht="38.25" hidden="1" thickBot="1" x14ac:dyDescent="0.35">
      <c r="A113" s="1146" t="s">
        <v>24</v>
      </c>
      <c r="B113" s="1147"/>
      <c r="C113" s="1147"/>
      <c r="D113" s="1147"/>
      <c r="E113" s="1147"/>
      <c r="F113" s="1129"/>
    </row>
    <row r="114" spans="1:6" ht="19.5" hidden="1" thickBot="1" x14ac:dyDescent="0.35">
      <c r="A114" s="1148" t="s">
        <v>175</v>
      </c>
      <c r="B114" s="1149"/>
      <c r="C114" s="1147"/>
      <c r="D114" s="1147"/>
      <c r="E114" s="1147"/>
      <c r="F114" s="1129"/>
    </row>
    <row r="115" spans="1:6" ht="19.5" hidden="1" thickBot="1" x14ac:dyDescent="0.35">
      <c r="A115" s="1148" t="s">
        <v>176</v>
      </c>
      <c r="B115" s="1149"/>
      <c r="C115" s="1147"/>
      <c r="D115" s="1147"/>
      <c r="E115" s="1147"/>
      <c r="F115" s="1129"/>
    </row>
    <row r="116" spans="1:6" ht="19.5" hidden="1" thickBot="1" x14ac:dyDescent="0.35">
      <c r="A116" s="1146" t="s">
        <v>25</v>
      </c>
      <c r="B116" s="1161">
        <v>0</v>
      </c>
      <c r="C116" s="1162">
        <v>0</v>
      </c>
      <c r="D116" s="1162">
        <v>0</v>
      </c>
      <c r="E116" s="1162">
        <v>0</v>
      </c>
      <c r="F116" s="1129"/>
    </row>
    <row r="117" spans="1:6" ht="19.5" hidden="1" thickBot="1" x14ac:dyDescent="0.35">
      <c r="A117" s="1148" t="s">
        <v>175</v>
      </c>
      <c r="B117" s="1149"/>
      <c r="C117" s="1147"/>
      <c r="D117" s="1147"/>
      <c r="E117" s="1147"/>
      <c r="F117" s="1129"/>
    </row>
    <row r="118" spans="1:6" ht="19.5" hidden="1" thickBot="1" x14ac:dyDescent="0.35">
      <c r="A118" s="1148" t="s">
        <v>176</v>
      </c>
      <c r="B118" s="1149"/>
      <c r="C118" s="1147"/>
      <c r="D118" s="1147"/>
      <c r="E118" s="1147"/>
      <c r="F118" s="1129"/>
    </row>
    <row r="119" spans="1:6" ht="19.5" hidden="1" thickBot="1" x14ac:dyDescent="0.35">
      <c r="A119" s="1146" t="s">
        <v>26</v>
      </c>
      <c r="B119" s="1149"/>
      <c r="C119" s="1147"/>
      <c r="D119" s="1147"/>
      <c r="E119" s="1147"/>
      <c r="F119" s="1129"/>
    </row>
    <row r="120" spans="1:6" ht="19.5" hidden="1" thickBot="1" x14ac:dyDescent="0.35">
      <c r="A120" s="1148" t="s">
        <v>175</v>
      </c>
      <c r="B120" s="1149"/>
      <c r="C120" s="1147"/>
      <c r="D120" s="1147"/>
      <c r="E120" s="1147"/>
      <c r="F120" s="1129"/>
    </row>
    <row r="121" spans="1:6" ht="19.5" hidden="1" thickBot="1" x14ac:dyDescent="0.35">
      <c r="A121" s="1148" t="s">
        <v>176</v>
      </c>
      <c r="B121" s="1149"/>
      <c r="C121" s="1147"/>
      <c r="D121" s="1147"/>
      <c r="E121" s="1147"/>
      <c r="F121" s="1129"/>
    </row>
    <row r="122" spans="1:6" ht="19.5" hidden="1" thickBot="1" x14ac:dyDescent="0.35">
      <c r="A122" s="1146" t="s">
        <v>27</v>
      </c>
      <c r="B122" s="1149"/>
      <c r="C122" s="1147"/>
      <c r="D122" s="1147"/>
      <c r="E122" s="1147"/>
      <c r="F122" s="1129"/>
    </row>
    <row r="123" spans="1:6" ht="19.5" hidden="1" thickBot="1" x14ac:dyDescent="0.35">
      <c r="A123" s="1148" t="s">
        <v>175</v>
      </c>
      <c r="B123" s="1149"/>
      <c r="C123" s="1147"/>
      <c r="D123" s="1147"/>
      <c r="E123" s="1147"/>
      <c r="F123" s="1129"/>
    </row>
    <row r="124" spans="1:6" ht="19.5" hidden="1" thickBot="1" x14ac:dyDescent="0.35">
      <c r="A124" s="1148" t="s">
        <v>176</v>
      </c>
      <c r="B124" s="1149"/>
      <c r="C124" s="1147"/>
      <c r="D124" s="1147"/>
      <c r="E124" s="1147"/>
      <c r="F124" s="1129"/>
    </row>
    <row r="125" spans="1:6" ht="19.5" hidden="1" thickBot="1" x14ac:dyDescent="0.35">
      <c r="A125" s="1146" t="s">
        <v>28</v>
      </c>
      <c r="B125" s="1149">
        <v>0</v>
      </c>
      <c r="C125" s="1147">
        <v>0</v>
      </c>
      <c r="D125" s="1147">
        <v>0</v>
      </c>
      <c r="E125" s="1147">
        <v>0</v>
      </c>
      <c r="F125" s="1129"/>
    </row>
    <row r="126" spans="1:6" ht="19.5" hidden="1" thickBot="1" x14ac:dyDescent="0.35">
      <c r="A126" s="1148" t="s">
        <v>175</v>
      </c>
      <c r="B126" s="1149"/>
      <c r="C126" s="1147"/>
      <c r="D126" s="1147"/>
      <c r="E126" s="1147"/>
      <c r="F126" s="1129"/>
    </row>
    <row r="127" spans="1:6" ht="19.5" hidden="1" thickBot="1" x14ac:dyDescent="0.35">
      <c r="A127" s="1148" t="s">
        <v>176</v>
      </c>
      <c r="B127" s="1149"/>
      <c r="C127" s="1147"/>
      <c r="D127" s="1147"/>
      <c r="E127" s="1147"/>
      <c r="F127" s="1129"/>
    </row>
    <row r="128" spans="1:6" ht="38.25" hidden="1" thickBot="1" x14ac:dyDescent="0.35">
      <c r="A128" s="1146" t="s">
        <v>29</v>
      </c>
      <c r="B128" s="1149"/>
      <c r="C128" s="1147"/>
      <c r="D128" s="1147"/>
      <c r="E128" s="1147"/>
      <c r="F128" s="1129"/>
    </row>
    <row r="129" spans="1:6" ht="19.5" hidden="1" thickBot="1" x14ac:dyDescent="0.35">
      <c r="A129" s="1148" t="s">
        <v>175</v>
      </c>
      <c r="B129" s="1149"/>
      <c r="C129" s="1147"/>
      <c r="D129" s="1147"/>
      <c r="E129" s="1147"/>
      <c r="F129" s="1129"/>
    </row>
    <row r="130" spans="1:6" ht="19.5" hidden="1" thickBot="1" x14ac:dyDescent="0.35">
      <c r="A130" s="1148" t="s">
        <v>176</v>
      </c>
      <c r="B130" s="1149"/>
      <c r="C130" s="1147"/>
      <c r="D130" s="1147"/>
      <c r="E130" s="1147"/>
      <c r="F130" s="1129"/>
    </row>
    <row r="131" spans="1:6" ht="19.5" hidden="1" thickBot="1" x14ac:dyDescent="0.35">
      <c r="A131" s="1159" t="s">
        <v>51</v>
      </c>
      <c r="B131" s="1149">
        <f>B128+B125+B122+B119+B116+B113+B110</f>
        <v>0</v>
      </c>
      <c r="C131" s="1149">
        <f t="shared" ref="C131:E131" si="13">C128+C125+C122+C119+C116+C113+C110</f>
        <v>0</v>
      </c>
      <c r="D131" s="1149">
        <f t="shared" si="13"/>
        <v>0</v>
      </c>
      <c r="E131" s="1149">
        <f t="shared" si="13"/>
        <v>0</v>
      </c>
      <c r="F131" s="1129"/>
    </row>
    <row r="132" spans="1:6" ht="19.5" hidden="1" thickBot="1" x14ac:dyDescent="0.35">
      <c r="A132" s="1155" t="s">
        <v>31</v>
      </c>
      <c r="B132" s="1156">
        <f>IF(B131-B102=0,0,"Error")</f>
        <v>0</v>
      </c>
      <c r="C132" s="1156">
        <f>IF(C131-C102=0,0,"Error")</f>
        <v>0</v>
      </c>
      <c r="D132" s="1156">
        <f>IF(D131-D102=0,0,"Error")</f>
        <v>0</v>
      </c>
      <c r="E132" s="1156">
        <f>IF(E131-E102=0,0,"Error")</f>
        <v>0</v>
      </c>
      <c r="F132" s="1129"/>
    </row>
    <row r="133" spans="1:6" ht="19.5" thickBot="1" x14ac:dyDescent="0.35">
      <c r="A133" s="1140" t="s">
        <v>32</v>
      </c>
      <c r="B133" s="2112" t="s">
        <v>298</v>
      </c>
      <c r="C133" s="2113"/>
      <c r="D133" s="2113"/>
      <c r="E133" s="2114"/>
      <c r="F133" s="1129"/>
    </row>
    <row r="134" spans="1:6" ht="19.5" thickBot="1" x14ac:dyDescent="0.35">
      <c r="A134" s="1136" t="s">
        <v>14</v>
      </c>
      <c r="B134" s="2115" t="s">
        <v>299</v>
      </c>
      <c r="C134" s="2116"/>
      <c r="D134" s="2116"/>
      <c r="E134" s="2117"/>
      <c r="F134" s="1129"/>
    </row>
    <row r="135" spans="1:6" ht="19.5" thickBot="1" x14ac:dyDescent="0.35">
      <c r="A135" s="1136" t="s">
        <v>15</v>
      </c>
      <c r="B135" s="2089" t="s">
        <v>300</v>
      </c>
      <c r="C135" s="2090"/>
      <c r="D135" s="2090"/>
      <c r="E135" s="2091"/>
      <c r="F135" s="1129"/>
    </row>
    <row r="136" spans="1:6" ht="18.75" x14ac:dyDescent="0.3">
      <c r="A136" s="2081"/>
      <c r="B136" s="1141">
        <v>2020</v>
      </c>
      <c r="C136" s="1141">
        <v>2021</v>
      </c>
      <c r="D136" s="1141">
        <v>2022</v>
      </c>
      <c r="E136" s="1141">
        <v>2023</v>
      </c>
      <c r="F136" s="1129"/>
    </row>
    <row r="137" spans="1:6" ht="19.5" thickBot="1" x14ac:dyDescent="0.35">
      <c r="A137" s="2082"/>
      <c r="B137" s="1142" t="s">
        <v>7</v>
      </c>
      <c r="C137" s="1142" t="s">
        <v>8</v>
      </c>
      <c r="D137" s="1142" t="s">
        <v>8</v>
      </c>
      <c r="E137" s="1142" t="s">
        <v>8</v>
      </c>
      <c r="F137" s="1129"/>
    </row>
    <row r="138" spans="1:6" ht="19.5" thickBot="1" x14ac:dyDescent="0.35">
      <c r="A138" s="1136" t="s">
        <v>16</v>
      </c>
      <c r="B138" s="1144">
        <v>17</v>
      </c>
      <c r="C138" s="1144">
        <v>12</v>
      </c>
      <c r="D138" s="1144">
        <v>12</v>
      </c>
      <c r="E138" s="1144">
        <v>15</v>
      </c>
      <c r="F138" s="1129"/>
    </row>
    <row r="139" spans="1:6" ht="19.5" thickBot="1" x14ac:dyDescent="0.35">
      <c r="A139" s="1136" t="s">
        <v>17</v>
      </c>
      <c r="B139" s="1143">
        <f>B168</f>
        <v>59420</v>
      </c>
      <c r="C139" s="1143">
        <f>C168</f>
        <v>53200</v>
      </c>
      <c r="D139" s="1143">
        <v>53200</v>
      </c>
      <c r="E139" s="1143">
        <v>57520</v>
      </c>
      <c r="F139" s="1129"/>
    </row>
    <row r="140" spans="1:6" ht="19.5" thickBot="1" x14ac:dyDescent="0.35">
      <c r="A140" s="1136" t="s">
        <v>18</v>
      </c>
      <c r="B140" s="1143">
        <f>B139/B138</f>
        <v>3495.294117647059</v>
      </c>
      <c r="C140" s="1143">
        <f t="shared" ref="C140:E140" si="14">C139/C138</f>
        <v>4433.333333333333</v>
      </c>
      <c r="D140" s="1143">
        <f t="shared" si="14"/>
        <v>4433.333333333333</v>
      </c>
      <c r="E140" s="1143">
        <f t="shared" si="14"/>
        <v>3834.6666666666665</v>
      </c>
      <c r="F140" s="1129"/>
    </row>
    <row r="141" spans="1:6" ht="19.5" thickBot="1" x14ac:dyDescent="0.35">
      <c r="A141" s="1136" t="s">
        <v>19</v>
      </c>
      <c r="B141" s="1144" t="s">
        <v>20</v>
      </c>
      <c r="C141" s="1145">
        <f>C138/B138-1</f>
        <v>-0.29411764705882348</v>
      </c>
      <c r="D141" s="1145">
        <f t="shared" ref="D141:E143" si="15">D138/C138-1</f>
        <v>0</v>
      </c>
      <c r="E141" s="1145">
        <f t="shared" si="15"/>
        <v>0.25</v>
      </c>
      <c r="F141" s="1129"/>
    </row>
    <row r="142" spans="1:6" ht="19.5" thickBot="1" x14ac:dyDescent="0.35">
      <c r="A142" s="1136" t="s">
        <v>21</v>
      </c>
      <c r="B142" s="1144" t="s">
        <v>20</v>
      </c>
      <c r="C142" s="1145">
        <f>C139/B139-1</f>
        <v>-0.10467855940760684</v>
      </c>
      <c r="D142" s="1145">
        <f t="shared" si="15"/>
        <v>0</v>
      </c>
      <c r="E142" s="1145">
        <f t="shared" si="15"/>
        <v>8.1203007518797055E-2</v>
      </c>
      <c r="F142" s="1129"/>
    </row>
    <row r="143" spans="1:6" ht="19.5" thickBot="1" x14ac:dyDescent="0.35">
      <c r="A143" s="1136" t="s">
        <v>22</v>
      </c>
      <c r="B143" s="1144" t="s">
        <v>20</v>
      </c>
      <c r="C143" s="1145">
        <f>C140/B140-1</f>
        <v>0.26837204083922339</v>
      </c>
      <c r="D143" s="1145">
        <f t="shared" si="15"/>
        <v>0</v>
      </c>
      <c r="E143" s="1145">
        <f t="shared" si="15"/>
        <v>-0.1350375939849624</v>
      </c>
      <c r="F143" s="1129"/>
    </row>
    <row r="144" spans="1:6" ht="19.5" thickBot="1" x14ac:dyDescent="0.35">
      <c r="A144" s="2092" t="s">
        <v>1362</v>
      </c>
      <c r="B144" s="2093"/>
      <c r="C144" s="2093"/>
      <c r="D144" s="2093"/>
      <c r="E144" s="2094"/>
      <c r="F144" s="1129"/>
    </row>
    <row r="145" spans="1:6" ht="18.75" x14ac:dyDescent="0.3">
      <c r="A145" s="2081"/>
      <c r="B145" s="1141">
        <v>2020</v>
      </c>
      <c r="C145" s="1141">
        <v>2021</v>
      </c>
      <c r="D145" s="1141">
        <v>2022</v>
      </c>
      <c r="E145" s="1141">
        <v>2023</v>
      </c>
      <c r="F145" s="1129"/>
    </row>
    <row r="146" spans="1:6" ht="19.5" thickBot="1" x14ac:dyDescent="0.35">
      <c r="A146" s="2082"/>
      <c r="B146" s="1142" t="s">
        <v>7</v>
      </c>
      <c r="C146" s="1142" t="s">
        <v>8</v>
      </c>
      <c r="D146" s="1142" t="s">
        <v>8</v>
      </c>
      <c r="E146" s="1142" t="s">
        <v>8</v>
      </c>
      <c r="F146" s="1129"/>
    </row>
    <row r="147" spans="1:6" ht="19.5" thickBot="1" x14ac:dyDescent="0.35">
      <c r="A147" s="1146" t="s">
        <v>23</v>
      </c>
      <c r="B147" s="1147">
        <f>B148+B149</f>
        <v>0</v>
      </c>
      <c r="C147" s="1147">
        <f>C148+C149</f>
        <v>0</v>
      </c>
      <c r="D147" s="1147">
        <f t="shared" ref="D147:E147" si="16">D148+D149</f>
        <v>0</v>
      </c>
      <c r="E147" s="1147">
        <f t="shared" si="16"/>
        <v>0</v>
      </c>
      <c r="F147" s="1129"/>
    </row>
    <row r="148" spans="1:6" ht="19.5" thickBot="1" x14ac:dyDescent="0.35">
      <c r="A148" s="1148" t="s">
        <v>175</v>
      </c>
      <c r="B148" s="1149"/>
      <c r="C148" s="1149"/>
      <c r="D148" s="1149"/>
      <c r="E148" s="1149"/>
      <c r="F148" s="1129"/>
    </row>
    <row r="149" spans="1:6" ht="19.5" thickBot="1" x14ac:dyDescent="0.35">
      <c r="A149" s="1148" t="s">
        <v>176</v>
      </c>
      <c r="B149" s="1149"/>
      <c r="C149" s="1149"/>
      <c r="D149" s="1149"/>
      <c r="E149" s="1149"/>
      <c r="F149" s="1129"/>
    </row>
    <row r="150" spans="1:6" ht="38.25" thickBot="1" x14ac:dyDescent="0.35">
      <c r="A150" s="1146" t="s">
        <v>24</v>
      </c>
      <c r="B150" s="1147">
        <f>B151+B152</f>
        <v>0</v>
      </c>
      <c r="C150" s="1147">
        <f>C151+C152</f>
        <v>0</v>
      </c>
      <c r="D150" s="1147">
        <f t="shared" ref="D150:E150" si="17">D151+D152</f>
        <v>0</v>
      </c>
      <c r="E150" s="1147">
        <f t="shared" si="17"/>
        <v>0</v>
      </c>
      <c r="F150" s="1129"/>
    </row>
    <row r="151" spans="1:6" ht="19.5" thickBot="1" x14ac:dyDescent="0.35">
      <c r="A151" s="1148" t="s">
        <v>175</v>
      </c>
      <c r="B151" s="1149"/>
      <c r="C151" s="1149"/>
      <c r="D151" s="1149"/>
      <c r="E151" s="1149"/>
      <c r="F151" s="1129"/>
    </row>
    <row r="152" spans="1:6" ht="19.5" thickBot="1" x14ac:dyDescent="0.35">
      <c r="A152" s="1148" t="s">
        <v>176</v>
      </c>
      <c r="B152" s="1149"/>
      <c r="C152" s="1147"/>
      <c r="D152" s="1147"/>
      <c r="E152" s="1147"/>
      <c r="F152" s="1129"/>
    </row>
    <row r="153" spans="1:6" ht="19.5" thickBot="1" x14ac:dyDescent="0.35">
      <c r="A153" s="1146" t="s">
        <v>25</v>
      </c>
      <c r="B153" s="1149">
        <f>B154+B155</f>
        <v>0</v>
      </c>
      <c r="C153" s="1147">
        <f>C154+C155</f>
        <v>0</v>
      </c>
      <c r="D153" s="1147">
        <f t="shared" ref="D153:E153" si="18">D154+D155</f>
        <v>0</v>
      </c>
      <c r="E153" s="1147">
        <f t="shared" si="18"/>
        <v>0</v>
      </c>
      <c r="F153" s="1129"/>
    </row>
    <row r="154" spans="1:6" ht="19.5" thickBot="1" x14ac:dyDescent="0.35">
      <c r="A154" s="1148" t="s">
        <v>175</v>
      </c>
      <c r="B154" s="1149"/>
      <c r="C154" s="1149"/>
      <c r="D154" s="1149"/>
      <c r="E154" s="1149"/>
      <c r="F154" s="1129"/>
    </row>
    <row r="155" spans="1:6" ht="19.5" thickBot="1" x14ac:dyDescent="0.35">
      <c r="A155" s="1148" t="s">
        <v>176</v>
      </c>
      <c r="B155" s="1149"/>
      <c r="C155" s="1147"/>
      <c r="D155" s="1147"/>
      <c r="E155" s="1147"/>
      <c r="F155" s="1129"/>
    </row>
    <row r="156" spans="1:6" ht="19.5" thickBot="1" x14ac:dyDescent="0.35">
      <c r="A156" s="1146" t="s">
        <v>26</v>
      </c>
      <c r="B156" s="1149"/>
      <c r="C156" s="1147"/>
      <c r="D156" s="1147"/>
      <c r="E156" s="1147"/>
      <c r="F156" s="1129"/>
    </row>
    <row r="157" spans="1:6" ht="19.5" thickBot="1" x14ac:dyDescent="0.35">
      <c r="A157" s="1148" t="s">
        <v>175</v>
      </c>
      <c r="B157" s="1149"/>
      <c r="C157" s="1147"/>
      <c r="D157" s="1147"/>
      <c r="E157" s="1147"/>
      <c r="F157" s="1129"/>
    </row>
    <row r="158" spans="1:6" ht="19.5" thickBot="1" x14ac:dyDescent="0.35">
      <c r="A158" s="1148" t="s">
        <v>176</v>
      </c>
      <c r="B158" s="1149"/>
      <c r="C158" s="1147"/>
      <c r="D158" s="1147"/>
      <c r="E158" s="1147"/>
      <c r="F158" s="1129"/>
    </row>
    <row r="159" spans="1:6" ht="19.5" thickBot="1" x14ac:dyDescent="0.35">
      <c r="A159" s="1146" t="s">
        <v>27</v>
      </c>
      <c r="B159" s="1149">
        <f>B160</f>
        <v>40820</v>
      </c>
      <c r="C159" s="1149">
        <f t="shared" ref="C159" si="19">C160</f>
        <v>35500</v>
      </c>
      <c r="D159" s="1149">
        <v>35500</v>
      </c>
      <c r="E159" s="1149">
        <f t="shared" ref="E159" si="20">E160</f>
        <v>39820</v>
      </c>
      <c r="F159" s="1129"/>
    </row>
    <row r="160" spans="1:6" ht="19.5" thickBot="1" x14ac:dyDescent="0.35">
      <c r="A160" s="1148" t="s">
        <v>175</v>
      </c>
      <c r="B160" s="1149">
        <v>40820</v>
      </c>
      <c r="C160" s="1147">
        <v>35500</v>
      </c>
      <c r="D160" s="1147">
        <v>35500</v>
      </c>
      <c r="E160" s="1147">
        <v>39820</v>
      </c>
      <c r="F160" s="1129"/>
    </row>
    <row r="161" spans="1:6" ht="19.5" thickBot="1" x14ac:dyDescent="0.35">
      <c r="A161" s="1148" t="s">
        <v>176</v>
      </c>
      <c r="B161" s="1149"/>
      <c r="C161" s="1147"/>
      <c r="D161" s="1147"/>
      <c r="E161" s="1147"/>
      <c r="F161" s="1129"/>
    </row>
    <row r="162" spans="1:6" ht="19.5" thickBot="1" x14ac:dyDescent="0.35">
      <c r="A162" s="1146" t="s">
        <v>28</v>
      </c>
      <c r="B162" s="1149">
        <f>B163+B164</f>
        <v>18600</v>
      </c>
      <c r="C162" s="1147">
        <f t="shared" ref="C162:E162" si="21">C163+C164</f>
        <v>17700</v>
      </c>
      <c r="D162" s="1147">
        <f t="shared" si="21"/>
        <v>17700</v>
      </c>
      <c r="E162" s="1147">
        <f t="shared" si="21"/>
        <v>17700</v>
      </c>
      <c r="F162" s="1129"/>
    </row>
    <row r="163" spans="1:6" ht="19.5" thickBot="1" x14ac:dyDescent="0.35">
      <c r="A163" s="1148" t="s">
        <v>175</v>
      </c>
      <c r="B163" s="1150">
        <v>18600</v>
      </c>
      <c r="C163" s="1147">
        <v>17700</v>
      </c>
      <c r="D163" s="1147">
        <v>17700</v>
      </c>
      <c r="E163" s="1147">
        <v>17700</v>
      </c>
      <c r="F163" s="1129"/>
    </row>
    <row r="164" spans="1:6" ht="19.5" thickBot="1" x14ac:dyDescent="0.35">
      <c r="A164" s="1148" t="s">
        <v>176</v>
      </c>
      <c r="B164" s="1149"/>
      <c r="C164" s="1147"/>
      <c r="D164" s="1147"/>
      <c r="E164" s="1147"/>
      <c r="F164" s="1129"/>
    </row>
    <row r="165" spans="1:6" ht="38.25" thickBot="1" x14ac:dyDescent="0.35">
      <c r="A165" s="1146" t="s">
        <v>29</v>
      </c>
      <c r="B165" s="1149">
        <v>0</v>
      </c>
      <c r="C165" s="1147">
        <v>0</v>
      </c>
      <c r="D165" s="1147">
        <f>C165*1.03*0.99</f>
        <v>0</v>
      </c>
      <c r="E165" s="1147">
        <f>D165*1.03*0.99</f>
        <v>0</v>
      </c>
      <c r="F165" s="1129"/>
    </row>
    <row r="166" spans="1:6" ht="19.5" thickBot="1" x14ac:dyDescent="0.35">
      <c r="A166" s="1148" t="s">
        <v>175</v>
      </c>
      <c r="B166" s="1149"/>
      <c r="C166" s="1152"/>
      <c r="D166" s="1152"/>
      <c r="E166" s="1152"/>
      <c r="F166" s="1129"/>
    </row>
    <row r="167" spans="1:6" ht="19.5" thickBot="1" x14ac:dyDescent="0.35">
      <c r="A167" s="1148" t="s">
        <v>176</v>
      </c>
      <c r="B167" s="1149"/>
      <c r="C167" s="1153"/>
      <c r="D167" s="1152"/>
      <c r="E167" s="1152"/>
      <c r="F167" s="1129"/>
    </row>
    <row r="168" spans="1:6" ht="19.5" thickBot="1" x14ac:dyDescent="0.35">
      <c r="A168" s="1154" t="s">
        <v>30</v>
      </c>
      <c r="B168" s="1149">
        <f>B165+B162+B159+B156+B153+B150+B147</f>
        <v>59420</v>
      </c>
      <c r="C168" s="1149">
        <f>C165+C162+C159+C156+C153+C150+C147</f>
        <v>53200</v>
      </c>
      <c r="D168" s="1149">
        <f t="shared" ref="D168:E168" si="22">D165+D162+D159+D156+D153+D150+D147</f>
        <v>53200</v>
      </c>
      <c r="E168" s="1149">
        <f t="shared" si="22"/>
        <v>57520</v>
      </c>
      <c r="F168" s="1129"/>
    </row>
    <row r="169" spans="1:6" ht="19.5" thickBot="1" x14ac:dyDescent="0.35">
      <c r="A169" s="1155" t="s">
        <v>31</v>
      </c>
      <c r="B169" s="1156">
        <f>IF(B168-B139=0,0,"Error")</f>
        <v>0</v>
      </c>
      <c r="C169" s="1156">
        <f>IF(C168-C139=0,0,"Error")</f>
        <v>0</v>
      </c>
      <c r="D169" s="1156">
        <f>IF(D168-D139=0,0,"Error")</f>
        <v>0</v>
      </c>
      <c r="E169" s="1156">
        <f>IF(E168-E139=0,0,"Error")</f>
        <v>0</v>
      </c>
      <c r="F169" s="1129"/>
    </row>
    <row r="170" spans="1:6" ht="19.5" thickBot="1" x14ac:dyDescent="0.35">
      <c r="A170" s="2100" t="s">
        <v>38</v>
      </c>
      <c r="B170" s="2101"/>
      <c r="C170" s="2101"/>
      <c r="D170" s="2101"/>
      <c r="E170" s="2102"/>
      <c r="F170" s="1129"/>
    </row>
    <row r="171" spans="1:6" ht="19.5" thickBot="1" x14ac:dyDescent="0.35">
      <c r="A171" s="2100" t="s">
        <v>39</v>
      </c>
      <c r="B171" s="2101"/>
      <c r="C171" s="2101"/>
      <c r="D171" s="2101"/>
      <c r="E171" s="2102"/>
      <c r="F171" s="1129"/>
    </row>
    <row r="172" spans="1:6" ht="19.5" thickBot="1" x14ac:dyDescent="0.35">
      <c r="A172" s="1140" t="s">
        <v>52</v>
      </c>
      <c r="B172" s="2106" t="s">
        <v>141</v>
      </c>
      <c r="C172" s="2107"/>
      <c r="D172" s="2108"/>
      <c r="E172" s="2109"/>
      <c r="F172" s="1129"/>
    </row>
    <row r="173" spans="1:6" ht="57" thickBot="1" x14ac:dyDescent="0.35">
      <c r="A173" s="1140" t="s">
        <v>76</v>
      </c>
      <c r="B173" s="1140" t="s">
        <v>301</v>
      </c>
      <c r="C173" s="1163" t="s">
        <v>180</v>
      </c>
      <c r="D173" s="2110" t="s">
        <v>302</v>
      </c>
      <c r="E173" s="2111"/>
      <c r="F173" s="1129"/>
    </row>
    <row r="174" spans="1:6" ht="19.5" thickBot="1" x14ac:dyDescent="0.35">
      <c r="A174" s="1164"/>
      <c r="B174" s="2083"/>
      <c r="C174" s="2098"/>
      <c r="D174" s="2084"/>
      <c r="E174" s="2085"/>
      <c r="F174" s="1129"/>
    </row>
    <row r="175" spans="1:6" ht="19.5" thickBot="1" x14ac:dyDescent="0.35">
      <c r="A175" s="1136" t="s">
        <v>14</v>
      </c>
      <c r="B175" s="2086" t="s">
        <v>303</v>
      </c>
      <c r="C175" s="2087"/>
      <c r="D175" s="2087"/>
      <c r="E175" s="2088"/>
      <c r="F175" s="1129"/>
    </row>
    <row r="176" spans="1:6" ht="19.5" thickBot="1" x14ac:dyDescent="0.35">
      <c r="A176" s="1136" t="s">
        <v>15</v>
      </c>
      <c r="B176" s="2089" t="s">
        <v>304</v>
      </c>
      <c r="C176" s="2090"/>
      <c r="D176" s="2090"/>
      <c r="E176" s="2091"/>
      <c r="F176" s="1129"/>
    </row>
    <row r="177" spans="1:6" ht="18.75" x14ac:dyDescent="0.3">
      <c r="A177" s="2081"/>
      <c r="B177" s="1141">
        <v>2020</v>
      </c>
      <c r="C177" s="1141">
        <v>2021</v>
      </c>
      <c r="D177" s="1141">
        <v>2022</v>
      </c>
      <c r="E177" s="1141">
        <v>2023</v>
      </c>
      <c r="F177" s="1129"/>
    </row>
    <row r="178" spans="1:6" ht="19.5" thickBot="1" x14ac:dyDescent="0.35">
      <c r="A178" s="2082"/>
      <c r="B178" s="1142" t="s">
        <v>7</v>
      </c>
      <c r="C178" s="1142" t="s">
        <v>8</v>
      </c>
      <c r="D178" s="1142" t="s">
        <v>8</v>
      </c>
      <c r="E178" s="1142" t="s">
        <v>8</v>
      </c>
      <c r="F178" s="1129"/>
    </row>
    <row r="179" spans="1:6" ht="19.5" thickBot="1" x14ac:dyDescent="0.35">
      <c r="A179" s="1136" t="s">
        <v>16</v>
      </c>
      <c r="B179" s="1143">
        <v>8</v>
      </c>
      <c r="C179" s="1143">
        <v>8</v>
      </c>
      <c r="D179" s="1143">
        <v>0</v>
      </c>
      <c r="E179" s="1143">
        <v>2</v>
      </c>
      <c r="F179" s="1129"/>
    </row>
    <row r="180" spans="1:6" ht="19.5" thickBot="1" x14ac:dyDescent="0.35">
      <c r="A180" s="1136" t="s">
        <v>17</v>
      </c>
      <c r="B180" s="1143">
        <v>800</v>
      </c>
      <c r="C180" s="1143">
        <f t="shared" ref="C180:E180" si="23">C198</f>
        <v>800</v>
      </c>
      <c r="D180" s="1143">
        <f t="shared" si="23"/>
        <v>0</v>
      </c>
      <c r="E180" s="1143">
        <f t="shared" si="23"/>
        <v>1000</v>
      </c>
      <c r="F180" s="1129"/>
    </row>
    <row r="181" spans="1:6" ht="19.5" thickBot="1" x14ac:dyDescent="0.35">
      <c r="A181" s="1136" t="s">
        <v>18</v>
      </c>
      <c r="B181" s="1143">
        <f>B180/B179</f>
        <v>100</v>
      </c>
      <c r="C181" s="1143">
        <f t="shared" ref="C181:E181" si="24">C180/C179</f>
        <v>100</v>
      </c>
      <c r="D181" s="1143" t="e">
        <f t="shared" si="24"/>
        <v>#DIV/0!</v>
      </c>
      <c r="E181" s="1143">
        <f t="shared" si="24"/>
        <v>500</v>
      </c>
      <c r="F181" s="1129"/>
    </row>
    <row r="182" spans="1:6" ht="19.5" thickBot="1" x14ac:dyDescent="0.35">
      <c r="A182" s="1136" t="s">
        <v>19</v>
      </c>
      <c r="B182" s="1144" t="s">
        <v>20</v>
      </c>
      <c r="C182" s="1145">
        <f>C179/B179-1</f>
        <v>0</v>
      </c>
      <c r="D182" s="1145">
        <f t="shared" ref="D182:E184" si="25">D179/C179-1</f>
        <v>-1</v>
      </c>
      <c r="E182" s="1145" t="e">
        <f t="shared" si="25"/>
        <v>#DIV/0!</v>
      </c>
      <c r="F182" s="1129"/>
    </row>
    <row r="183" spans="1:6" ht="19.5" thickBot="1" x14ac:dyDescent="0.35">
      <c r="A183" s="1136" t="s">
        <v>21</v>
      </c>
      <c r="B183" s="1144" t="s">
        <v>20</v>
      </c>
      <c r="C183" s="1145">
        <f>C180/B180-1</f>
        <v>0</v>
      </c>
      <c r="D183" s="1145">
        <f t="shared" si="25"/>
        <v>-1</v>
      </c>
      <c r="E183" s="1145" t="e">
        <f t="shared" si="25"/>
        <v>#DIV/0!</v>
      </c>
      <c r="F183" s="1129"/>
    </row>
    <row r="184" spans="1:6" ht="19.5" thickBot="1" x14ac:dyDescent="0.35">
      <c r="A184" s="1136" t="s">
        <v>22</v>
      </c>
      <c r="B184" s="1144" t="s">
        <v>20</v>
      </c>
      <c r="C184" s="1145">
        <f>C181/B181-1</f>
        <v>0</v>
      </c>
      <c r="D184" s="1145" t="e">
        <f t="shared" si="25"/>
        <v>#DIV/0!</v>
      </c>
      <c r="E184" s="1145" t="e">
        <f t="shared" si="25"/>
        <v>#DIV/0!</v>
      </c>
      <c r="F184" s="1129"/>
    </row>
    <row r="185" spans="1:6" ht="19.5" thickBot="1" x14ac:dyDescent="0.35">
      <c r="A185" s="2092" t="s">
        <v>1366</v>
      </c>
      <c r="B185" s="2093"/>
      <c r="C185" s="2093"/>
      <c r="D185" s="2093"/>
      <c r="E185" s="2094"/>
      <c r="F185" s="1129"/>
    </row>
    <row r="186" spans="1:6" ht="18.75" x14ac:dyDescent="0.3">
      <c r="A186" s="2081"/>
      <c r="B186" s="1141">
        <v>2020</v>
      </c>
      <c r="C186" s="1141">
        <v>2021</v>
      </c>
      <c r="D186" s="1141">
        <v>2022</v>
      </c>
      <c r="E186" s="1141">
        <v>2023</v>
      </c>
      <c r="F186" s="1129"/>
    </row>
    <row r="187" spans="1:6" ht="19.5" thickBot="1" x14ac:dyDescent="0.35">
      <c r="A187" s="2082"/>
      <c r="B187" s="1142" t="s">
        <v>7</v>
      </c>
      <c r="C187" s="1142" t="s">
        <v>8</v>
      </c>
      <c r="D187" s="1142" t="s">
        <v>8</v>
      </c>
      <c r="E187" s="1142" t="s">
        <v>8</v>
      </c>
      <c r="F187" s="1129"/>
    </row>
    <row r="188" spans="1:6" ht="19.5" thickBot="1" x14ac:dyDescent="0.35">
      <c r="A188" s="1146" t="s">
        <v>41</v>
      </c>
      <c r="B188" s="1147">
        <f>B189+B190+B191+B192</f>
        <v>0</v>
      </c>
      <c r="C188" s="1147">
        <f t="shared" ref="C188:E188" si="26">C189+C190+C191+C192</f>
        <v>0</v>
      </c>
      <c r="D188" s="1147">
        <f t="shared" si="26"/>
        <v>0</v>
      </c>
      <c r="E188" s="1147">
        <f t="shared" si="26"/>
        <v>0</v>
      </c>
      <c r="F188" s="1129"/>
    </row>
    <row r="189" spans="1:6" ht="19.5" thickBot="1" x14ac:dyDescent="0.35">
      <c r="A189" s="1148" t="s">
        <v>175</v>
      </c>
      <c r="B189" s="1147"/>
      <c r="C189" s="1147"/>
      <c r="D189" s="1147"/>
      <c r="E189" s="1147"/>
      <c r="F189" s="1129"/>
    </row>
    <row r="190" spans="1:6" ht="19.5" thickBot="1" x14ac:dyDescent="0.35">
      <c r="A190" s="1148" t="s">
        <v>185</v>
      </c>
      <c r="B190" s="1147"/>
      <c r="C190" s="1147"/>
      <c r="D190" s="1147"/>
      <c r="E190" s="1147"/>
      <c r="F190" s="1129"/>
    </row>
    <row r="191" spans="1:6" ht="19.5" thickBot="1" x14ac:dyDescent="0.35">
      <c r="A191" s="1148" t="s">
        <v>186</v>
      </c>
      <c r="B191" s="1147"/>
      <c r="C191" s="1147"/>
      <c r="D191" s="1147"/>
      <c r="E191" s="1147"/>
      <c r="F191" s="1129"/>
    </row>
    <row r="192" spans="1:6" ht="19.5" thickBot="1" x14ac:dyDescent="0.35">
      <c r="A192" s="1148" t="s">
        <v>187</v>
      </c>
      <c r="B192" s="1147"/>
      <c r="C192" s="1147"/>
      <c r="D192" s="1147"/>
      <c r="E192" s="1147"/>
      <c r="F192" s="1129"/>
    </row>
    <row r="193" spans="1:6" ht="19.5" thickBot="1" x14ac:dyDescent="0.35">
      <c r="A193" s="1146" t="s">
        <v>42</v>
      </c>
      <c r="B193" s="1149">
        <f>B194+B195+B196+B197</f>
        <v>800</v>
      </c>
      <c r="C193" s="1149">
        <f t="shared" ref="C193:E193" si="27">C194+C195+C196+C197</f>
        <v>800</v>
      </c>
      <c r="D193" s="1149">
        <f t="shared" si="27"/>
        <v>0</v>
      </c>
      <c r="E193" s="1149">
        <f t="shared" si="27"/>
        <v>1000</v>
      </c>
      <c r="F193" s="1129"/>
    </row>
    <row r="194" spans="1:6" ht="19.5" thickBot="1" x14ac:dyDescent="0.35">
      <c r="A194" s="1148" t="s">
        <v>175</v>
      </c>
      <c r="B194" s="1149">
        <v>800</v>
      </c>
      <c r="C194" s="1149">
        <v>800</v>
      </c>
      <c r="D194" s="1149">
        <v>0</v>
      </c>
      <c r="E194" s="1149">
        <v>1000</v>
      </c>
      <c r="F194" s="1129"/>
    </row>
    <row r="195" spans="1:6" ht="19.5" thickBot="1" x14ac:dyDescent="0.35">
      <c r="A195" s="1148" t="s">
        <v>185</v>
      </c>
      <c r="B195" s="1149"/>
      <c r="C195" s="1147"/>
      <c r="D195" s="1147"/>
      <c r="E195" s="1147"/>
      <c r="F195" s="1129"/>
    </row>
    <row r="196" spans="1:6" ht="19.5" thickBot="1" x14ac:dyDescent="0.35">
      <c r="A196" s="1148" t="s">
        <v>186</v>
      </c>
      <c r="B196" s="1149"/>
      <c r="C196" s="1147"/>
      <c r="D196" s="1147"/>
      <c r="E196" s="1147"/>
      <c r="F196" s="1129"/>
    </row>
    <row r="197" spans="1:6" ht="19.5" thickBot="1" x14ac:dyDescent="0.35">
      <c r="A197" s="1148" t="s">
        <v>187</v>
      </c>
      <c r="B197" s="1149"/>
      <c r="C197" s="1147"/>
      <c r="D197" s="1147"/>
      <c r="E197" s="1147"/>
      <c r="F197" s="1129"/>
    </row>
    <row r="198" spans="1:6" ht="19.5" thickBot="1" x14ac:dyDescent="0.35">
      <c r="A198" s="1165" t="s">
        <v>30</v>
      </c>
      <c r="B198" s="1149">
        <f>B188+B193</f>
        <v>800</v>
      </c>
      <c r="C198" s="1149">
        <f t="shared" ref="C198:E198" si="28">C188+C193</f>
        <v>800</v>
      </c>
      <c r="D198" s="1149">
        <f t="shared" si="28"/>
        <v>0</v>
      </c>
      <c r="E198" s="1149">
        <f t="shared" si="28"/>
        <v>1000</v>
      </c>
      <c r="F198" s="1129"/>
    </row>
    <row r="199" spans="1:6" ht="57" thickBot="1" x14ac:dyDescent="0.35">
      <c r="A199" s="1140" t="s">
        <v>32</v>
      </c>
      <c r="B199" s="1166" t="s">
        <v>305</v>
      </c>
      <c r="C199" s="1167" t="s">
        <v>180</v>
      </c>
      <c r="D199" s="2104" t="s">
        <v>1367</v>
      </c>
      <c r="E199" s="2105"/>
      <c r="F199" s="1129"/>
    </row>
    <row r="200" spans="1:6" ht="19.5" thickBot="1" x14ac:dyDescent="0.35">
      <c r="A200" s="1136" t="s">
        <v>14</v>
      </c>
      <c r="B200" s="2086" t="s">
        <v>306</v>
      </c>
      <c r="C200" s="2103"/>
      <c r="D200" s="2087"/>
      <c r="E200" s="2088"/>
      <c r="F200" s="1129"/>
    </row>
    <row r="201" spans="1:6" ht="19.5" thickBot="1" x14ac:dyDescent="0.35">
      <c r="A201" s="1136" t="s">
        <v>15</v>
      </c>
      <c r="B201" s="2089" t="s">
        <v>307</v>
      </c>
      <c r="C201" s="2090"/>
      <c r="D201" s="2090"/>
      <c r="E201" s="2091"/>
      <c r="F201" s="1129"/>
    </row>
    <row r="202" spans="1:6" ht="18.75" x14ac:dyDescent="0.3">
      <c r="A202" s="2081"/>
      <c r="B202" s="1141">
        <v>2020</v>
      </c>
      <c r="C202" s="1141">
        <v>2021</v>
      </c>
      <c r="D202" s="1141">
        <v>2022</v>
      </c>
      <c r="E202" s="1141">
        <v>2023</v>
      </c>
      <c r="F202" s="1129"/>
    </row>
    <row r="203" spans="1:6" ht="19.5" thickBot="1" x14ac:dyDescent="0.35">
      <c r="A203" s="2082"/>
      <c r="B203" s="1142" t="s">
        <v>7</v>
      </c>
      <c r="C203" s="1142" t="s">
        <v>8</v>
      </c>
      <c r="D203" s="1142" t="s">
        <v>8</v>
      </c>
      <c r="E203" s="1142" t="s">
        <v>8</v>
      </c>
      <c r="F203" s="1129"/>
    </row>
    <row r="204" spans="1:6" ht="19.5" thickBot="1" x14ac:dyDescent="0.35">
      <c r="A204" s="1136" t="s">
        <v>16</v>
      </c>
      <c r="B204" s="1143">
        <v>4</v>
      </c>
      <c r="C204" s="1168">
        <f>2+2</f>
        <v>4</v>
      </c>
      <c r="D204" s="1143">
        <v>5</v>
      </c>
      <c r="E204" s="1143">
        <v>0</v>
      </c>
      <c r="F204" s="1129"/>
    </row>
    <row r="205" spans="1:6" ht="19.5" thickBot="1" x14ac:dyDescent="0.35">
      <c r="A205" s="1136" t="s">
        <v>17</v>
      </c>
      <c r="B205" s="1143">
        <f>B223</f>
        <v>13600</v>
      </c>
      <c r="C205" s="1143">
        <f t="shared" ref="C205:E205" si="29">C223</f>
        <v>200</v>
      </c>
      <c r="D205" s="1143">
        <f t="shared" si="29"/>
        <v>1000</v>
      </c>
      <c r="E205" s="1143">
        <f t="shared" si="29"/>
        <v>0</v>
      </c>
      <c r="F205" s="1129"/>
    </row>
    <row r="206" spans="1:6" ht="19.5" thickBot="1" x14ac:dyDescent="0.35">
      <c r="A206" s="1136" t="s">
        <v>18</v>
      </c>
      <c r="B206" s="1143">
        <f>B205/B204</f>
        <v>3400</v>
      </c>
      <c r="C206" s="1143">
        <f t="shared" ref="C206:E206" si="30">C205/C204</f>
        <v>50</v>
      </c>
      <c r="D206" s="1143">
        <f t="shared" si="30"/>
        <v>200</v>
      </c>
      <c r="E206" s="1143" t="e">
        <f t="shared" si="30"/>
        <v>#DIV/0!</v>
      </c>
      <c r="F206" s="1129"/>
    </row>
    <row r="207" spans="1:6" ht="19.5" thickBot="1" x14ac:dyDescent="0.35">
      <c r="A207" s="1136" t="s">
        <v>19</v>
      </c>
      <c r="B207" s="1144" t="s">
        <v>20</v>
      </c>
      <c r="C207" s="1145">
        <f>C204/B204-1</f>
        <v>0</v>
      </c>
      <c r="D207" s="1145">
        <f t="shared" ref="D207:E209" si="31">D204/C204-1</f>
        <v>0.25</v>
      </c>
      <c r="E207" s="1145">
        <f t="shared" si="31"/>
        <v>-1</v>
      </c>
      <c r="F207" s="1129"/>
    </row>
    <row r="208" spans="1:6" ht="19.5" thickBot="1" x14ac:dyDescent="0.35">
      <c r="A208" s="1136" t="s">
        <v>21</v>
      </c>
      <c r="B208" s="1144" t="s">
        <v>20</v>
      </c>
      <c r="C208" s="1145">
        <f>C205/B205-1</f>
        <v>-0.98529411764705888</v>
      </c>
      <c r="D208" s="1145">
        <f t="shared" si="31"/>
        <v>4</v>
      </c>
      <c r="E208" s="1145">
        <f t="shared" si="31"/>
        <v>-1</v>
      </c>
      <c r="F208" s="1129"/>
    </row>
    <row r="209" spans="1:6" ht="19.5" thickBot="1" x14ac:dyDescent="0.35">
      <c r="A209" s="1136" t="s">
        <v>22</v>
      </c>
      <c r="B209" s="1144" t="s">
        <v>20</v>
      </c>
      <c r="C209" s="1145">
        <f>C206/B206-1</f>
        <v>-0.98529411764705888</v>
      </c>
      <c r="D209" s="1145">
        <f t="shared" si="31"/>
        <v>3</v>
      </c>
      <c r="E209" s="1145" t="e">
        <f t="shared" si="31"/>
        <v>#DIV/0!</v>
      </c>
      <c r="F209" s="1129"/>
    </row>
    <row r="210" spans="1:6" ht="19.5" thickBot="1" x14ac:dyDescent="0.35">
      <c r="A210" s="2092" t="s">
        <v>1368</v>
      </c>
      <c r="B210" s="2093"/>
      <c r="C210" s="2093"/>
      <c r="D210" s="2093"/>
      <c r="E210" s="2094"/>
      <c r="F210" s="1129"/>
    </row>
    <row r="211" spans="1:6" ht="18.75" x14ac:dyDescent="0.3">
      <c r="A211" s="2081"/>
      <c r="B211" s="1141">
        <v>2020</v>
      </c>
      <c r="C211" s="1141">
        <v>2021</v>
      </c>
      <c r="D211" s="1141">
        <v>2022</v>
      </c>
      <c r="E211" s="1141">
        <v>2023</v>
      </c>
      <c r="F211" s="1129"/>
    </row>
    <row r="212" spans="1:6" ht="19.5" thickBot="1" x14ac:dyDescent="0.35">
      <c r="A212" s="2082"/>
      <c r="B212" s="1142" t="s">
        <v>7</v>
      </c>
      <c r="C212" s="1142" t="s">
        <v>8</v>
      </c>
      <c r="D212" s="1142" t="s">
        <v>8</v>
      </c>
      <c r="E212" s="1142" t="s">
        <v>8</v>
      </c>
      <c r="F212" s="1129"/>
    </row>
    <row r="213" spans="1:6" ht="19.5" thickBot="1" x14ac:dyDescent="0.35">
      <c r="A213" s="1146" t="s">
        <v>41</v>
      </c>
      <c r="B213" s="1147">
        <f>B214+B215+B216+B217</f>
        <v>0</v>
      </c>
      <c r="C213" s="1147">
        <f t="shared" ref="C213:E213" si="32">C214+C215+C216+C217</f>
        <v>0</v>
      </c>
      <c r="D213" s="1147">
        <f t="shared" si="32"/>
        <v>0</v>
      </c>
      <c r="E213" s="1147">
        <f t="shared" si="32"/>
        <v>0</v>
      </c>
      <c r="F213" s="1129"/>
    </row>
    <row r="214" spans="1:6" ht="19.5" thickBot="1" x14ac:dyDescent="0.35">
      <c r="A214" s="1148" t="s">
        <v>175</v>
      </c>
      <c r="B214" s="1147"/>
      <c r="C214" s="1147"/>
      <c r="D214" s="1147"/>
      <c r="E214" s="1147"/>
      <c r="F214" s="1129"/>
    </row>
    <row r="215" spans="1:6" ht="19.5" thickBot="1" x14ac:dyDescent="0.35">
      <c r="A215" s="1148" t="s">
        <v>185</v>
      </c>
      <c r="B215" s="1147"/>
      <c r="C215" s="1147"/>
      <c r="D215" s="1147"/>
      <c r="E215" s="1147"/>
      <c r="F215" s="1129"/>
    </row>
    <row r="216" spans="1:6" ht="19.5" thickBot="1" x14ac:dyDescent="0.35">
      <c r="A216" s="1148" t="s">
        <v>186</v>
      </c>
      <c r="B216" s="1147"/>
      <c r="C216" s="1147"/>
      <c r="D216" s="1147"/>
      <c r="E216" s="1147"/>
      <c r="F216" s="1129"/>
    </row>
    <row r="217" spans="1:6" ht="19.5" thickBot="1" x14ac:dyDescent="0.35">
      <c r="A217" s="1148" t="s">
        <v>187</v>
      </c>
      <c r="B217" s="1147"/>
      <c r="C217" s="1147"/>
      <c r="D217" s="1147"/>
      <c r="E217" s="1147"/>
      <c r="F217" s="1129"/>
    </row>
    <row r="218" spans="1:6" ht="19.5" thickBot="1" x14ac:dyDescent="0.35">
      <c r="A218" s="1146" t="s">
        <v>42</v>
      </c>
      <c r="B218" s="1149">
        <f>B219+B220+B221+B222</f>
        <v>13600</v>
      </c>
      <c r="C218" s="1149">
        <f t="shared" ref="C218:E218" si="33">C219+C220+C221+C222</f>
        <v>200</v>
      </c>
      <c r="D218" s="1149">
        <f t="shared" si="33"/>
        <v>1000</v>
      </c>
      <c r="E218" s="1149">
        <f t="shared" si="33"/>
        <v>0</v>
      </c>
      <c r="F218" s="1129"/>
    </row>
    <row r="219" spans="1:6" ht="19.5" thickBot="1" x14ac:dyDescent="0.35">
      <c r="A219" s="1148" t="s">
        <v>175</v>
      </c>
      <c r="B219" s="1149">
        <v>200</v>
      </c>
      <c r="C219" s="1147">
        <v>200</v>
      </c>
      <c r="D219" s="1147">
        <v>1000</v>
      </c>
      <c r="E219" s="1147">
        <v>0</v>
      </c>
      <c r="F219" s="1129"/>
    </row>
    <row r="220" spans="1:6" ht="19.5" thickBot="1" x14ac:dyDescent="0.35">
      <c r="A220" s="1148" t="s">
        <v>185</v>
      </c>
      <c r="B220" s="1149">
        <v>13400</v>
      </c>
      <c r="C220" s="1151"/>
      <c r="D220" s="1147"/>
      <c r="E220" s="1147"/>
      <c r="F220" s="1129"/>
    </row>
    <row r="221" spans="1:6" ht="19.5" thickBot="1" x14ac:dyDescent="0.35">
      <c r="A221" s="1148" t="s">
        <v>186</v>
      </c>
      <c r="B221" s="1149"/>
      <c r="C221" s="1147"/>
      <c r="D221" s="1147"/>
      <c r="E221" s="1147"/>
      <c r="F221" s="1129"/>
    </row>
    <row r="222" spans="1:6" ht="19.5" thickBot="1" x14ac:dyDescent="0.35">
      <c r="A222" s="1148" t="s">
        <v>187</v>
      </c>
      <c r="B222" s="1149"/>
      <c r="C222" s="1147"/>
      <c r="D222" s="1147"/>
      <c r="E222" s="1147"/>
      <c r="F222" s="1129"/>
    </row>
    <row r="223" spans="1:6" ht="19.5" thickBot="1" x14ac:dyDescent="0.35">
      <c r="A223" s="1165" t="s">
        <v>189</v>
      </c>
      <c r="B223" s="1149">
        <f>B213+B218</f>
        <v>13600</v>
      </c>
      <c r="C223" s="1149">
        <f t="shared" ref="C223:E223" si="34">C213+C218</f>
        <v>200</v>
      </c>
      <c r="D223" s="1149">
        <f t="shared" si="34"/>
        <v>1000</v>
      </c>
      <c r="E223" s="1149">
        <f t="shared" si="34"/>
        <v>0</v>
      </c>
      <c r="F223" s="1129"/>
    </row>
    <row r="224" spans="1:6" ht="57" hidden="1" thickBot="1" x14ac:dyDescent="0.35">
      <c r="A224" s="1140" t="s">
        <v>69</v>
      </c>
      <c r="B224" s="1169"/>
      <c r="C224" s="1170" t="s">
        <v>180</v>
      </c>
      <c r="D224" s="1171"/>
      <c r="E224" s="1172"/>
      <c r="F224" s="1129"/>
    </row>
    <row r="225" spans="1:6" ht="19.5" hidden="1" thickBot="1" x14ac:dyDescent="0.35">
      <c r="A225" s="1136" t="s">
        <v>14</v>
      </c>
      <c r="B225" s="2086"/>
      <c r="C225" s="2087"/>
      <c r="D225" s="2087"/>
      <c r="E225" s="2088"/>
      <c r="F225" s="1129"/>
    </row>
    <row r="226" spans="1:6" ht="19.5" hidden="1" thickBot="1" x14ac:dyDescent="0.35">
      <c r="A226" s="1136" t="s">
        <v>15</v>
      </c>
      <c r="B226" s="2089"/>
      <c r="C226" s="2090"/>
      <c r="D226" s="2090"/>
      <c r="E226" s="2091"/>
      <c r="F226" s="1129"/>
    </row>
    <row r="227" spans="1:6" ht="18.75" hidden="1" x14ac:dyDescent="0.3">
      <c r="A227" s="2081"/>
      <c r="B227" s="1141">
        <v>2018</v>
      </c>
      <c r="C227" s="1141">
        <v>2019</v>
      </c>
      <c r="D227" s="1141">
        <v>2020</v>
      </c>
      <c r="E227" s="1141">
        <v>2021</v>
      </c>
      <c r="F227" s="1129"/>
    </row>
    <row r="228" spans="1:6" ht="19.5" hidden="1" thickBot="1" x14ac:dyDescent="0.35">
      <c r="A228" s="2082"/>
      <c r="B228" s="1142" t="s">
        <v>7</v>
      </c>
      <c r="C228" s="1142" t="s">
        <v>8</v>
      </c>
      <c r="D228" s="1142" t="s">
        <v>8</v>
      </c>
      <c r="E228" s="1142" t="s">
        <v>8</v>
      </c>
      <c r="F228" s="1129"/>
    </row>
    <row r="229" spans="1:6" ht="19.5" hidden="1" thickBot="1" x14ac:dyDescent="0.35">
      <c r="A229" s="1136" t="s">
        <v>16</v>
      </c>
      <c r="B229" s="1136"/>
      <c r="C229" s="1136"/>
      <c r="D229" s="1136"/>
      <c r="E229" s="1136"/>
      <c r="F229" s="1129"/>
    </row>
    <row r="230" spans="1:6" ht="19.5" hidden="1" thickBot="1" x14ac:dyDescent="0.35">
      <c r="A230" s="1136" t="s">
        <v>17</v>
      </c>
      <c r="B230" s="1143">
        <f>B248</f>
        <v>0</v>
      </c>
      <c r="C230" s="1143">
        <f t="shared" ref="C230:E230" si="35">C248</f>
        <v>0</v>
      </c>
      <c r="D230" s="1143">
        <f t="shared" si="35"/>
        <v>0</v>
      </c>
      <c r="E230" s="1143">
        <f t="shared" si="35"/>
        <v>0</v>
      </c>
      <c r="F230" s="1129"/>
    </row>
    <row r="231" spans="1:6" ht="19.5" hidden="1" thickBot="1" x14ac:dyDescent="0.35">
      <c r="A231" s="1136" t="s">
        <v>18</v>
      </c>
      <c r="B231" s="1143" t="e">
        <f>B230/B229</f>
        <v>#DIV/0!</v>
      </c>
      <c r="C231" s="1143" t="e">
        <f t="shared" ref="C231:E231" si="36">C230/C229</f>
        <v>#DIV/0!</v>
      </c>
      <c r="D231" s="1143" t="e">
        <f t="shared" si="36"/>
        <v>#DIV/0!</v>
      </c>
      <c r="E231" s="1143" t="e">
        <f t="shared" si="36"/>
        <v>#DIV/0!</v>
      </c>
      <c r="F231" s="1129"/>
    </row>
    <row r="232" spans="1:6" ht="19.5" hidden="1" thickBot="1" x14ac:dyDescent="0.35">
      <c r="A232" s="1136" t="s">
        <v>19</v>
      </c>
      <c r="B232" s="1144" t="s">
        <v>20</v>
      </c>
      <c r="C232" s="1145" t="e">
        <f>C229/B229-1</f>
        <v>#DIV/0!</v>
      </c>
      <c r="D232" s="1145" t="e">
        <f t="shared" ref="D232:E234" si="37">D229/C229-1</f>
        <v>#DIV/0!</v>
      </c>
      <c r="E232" s="1145" t="e">
        <f t="shared" si="37"/>
        <v>#DIV/0!</v>
      </c>
      <c r="F232" s="1129"/>
    </row>
    <row r="233" spans="1:6" ht="19.5" hidden="1" thickBot="1" x14ac:dyDescent="0.35">
      <c r="A233" s="1136" t="s">
        <v>21</v>
      </c>
      <c r="B233" s="1144" t="s">
        <v>20</v>
      </c>
      <c r="C233" s="1145" t="e">
        <f>C230/B230-1</f>
        <v>#DIV/0!</v>
      </c>
      <c r="D233" s="1145" t="e">
        <f t="shared" si="37"/>
        <v>#DIV/0!</v>
      </c>
      <c r="E233" s="1145" t="e">
        <f t="shared" si="37"/>
        <v>#DIV/0!</v>
      </c>
      <c r="F233" s="1129"/>
    </row>
    <row r="234" spans="1:6" ht="19.5" hidden="1" thickBot="1" x14ac:dyDescent="0.35">
      <c r="A234" s="1136" t="s">
        <v>22</v>
      </c>
      <c r="B234" s="1144" t="s">
        <v>20</v>
      </c>
      <c r="C234" s="1145" t="e">
        <f>C231/B231-1</f>
        <v>#DIV/0!</v>
      </c>
      <c r="D234" s="1145" t="e">
        <f t="shared" si="37"/>
        <v>#DIV/0!</v>
      </c>
      <c r="E234" s="1145" t="e">
        <f t="shared" si="37"/>
        <v>#DIV/0!</v>
      </c>
      <c r="F234" s="1129"/>
    </row>
    <row r="235" spans="1:6" ht="19.5" hidden="1" thickBot="1" x14ac:dyDescent="0.35">
      <c r="A235" s="2092" t="s">
        <v>1369</v>
      </c>
      <c r="B235" s="2093"/>
      <c r="C235" s="2093"/>
      <c r="D235" s="2093"/>
      <c r="E235" s="2094"/>
      <c r="F235" s="1129"/>
    </row>
    <row r="236" spans="1:6" ht="18.75" hidden="1" x14ac:dyDescent="0.3">
      <c r="A236" s="2081"/>
      <c r="B236" s="1141">
        <v>2018</v>
      </c>
      <c r="C236" s="1141">
        <v>2019</v>
      </c>
      <c r="D236" s="1141">
        <v>2020</v>
      </c>
      <c r="E236" s="1141">
        <v>2021</v>
      </c>
      <c r="F236" s="1129"/>
    </row>
    <row r="237" spans="1:6" ht="19.5" hidden="1" thickBot="1" x14ac:dyDescent="0.35">
      <c r="A237" s="2082"/>
      <c r="B237" s="1142" t="s">
        <v>7</v>
      </c>
      <c r="C237" s="1142" t="s">
        <v>8</v>
      </c>
      <c r="D237" s="1142" t="s">
        <v>8</v>
      </c>
      <c r="E237" s="1142" t="s">
        <v>8</v>
      </c>
      <c r="F237" s="1129"/>
    </row>
    <row r="238" spans="1:6" ht="19.5" hidden="1" thickBot="1" x14ac:dyDescent="0.35">
      <c r="A238" s="1146" t="s">
        <v>41</v>
      </c>
      <c r="B238" s="1147">
        <f>B239+B240+B241+B242</f>
        <v>0</v>
      </c>
      <c r="C238" s="1147">
        <f t="shared" ref="C238:E238" si="38">C239+C240+C241+C242</f>
        <v>0</v>
      </c>
      <c r="D238" s="1147">
        <f t="shared" si="38"/>
        <v>0</v>
      </c>
      <c r="E238" s="1147">
        <f t="shared" si="38"/>
        <v>0</v>
      </c>
      <c r="F238" s="1129"/>
    </row>
    <row r="239" spans="1:6" ht="19.5" hidden="1" thickBot="1" x14ac:dyDescent="0.35">
      <c r="A239" s="1148" t="s">
        <v>175</v>
      </c>
      <c r="B239" s="1147"/>
      <c r="C239" s="1147"/>
      <c r="D239" s="1147"/>
      <c r="E239" s="1147"/>
      <c r="F239" s="1129"/>
    </row>
    <row r="240" spans="1:6" ht="19.5" hidden="1" thickBot="1" x14ac:dyDescent="0.35">
      <c r="A240" s="1148" t="s">
        <v>185</v>
      </c>
      <c r="B240" s="1147"/>
      <c r="C240" s="1147"/>
      <c r="D240" s="1147"/>
      <c r="E240" s="1147"/>
      <c r="F240" s="1129"/>
    </row>
    <row r="241" spans="1:6" ht="19.5" hidden="1" thickBot="1" x14ac:dyDescent="0.35">
      <c r="A241" s="1148" t="s">
        <v>186</v>
      </c>
      <c r="B241" s="1147"/>
      <c r="C241" s="1147"/>
      <c r="D241" s="1147"/>
      <c r="E241" s="1147"/>
      <c r="F241" s="1129"/>
    </row>
    <row r="242" spans="1:6" ht="19.5" hidden="1" thickBot="1" x14ac:dyDescent="0.35">
      <c r="A242" s="1148" t="s">
        <v>187</v>
      </c>
      <c r="B242" s="1147"/>
      <c r="C242" s="1147"/>
      <c r="D242" s="1147"/>
      <c r="E242" s="1147"/>
      <c r="F242" s="1129"/>
    </row>
    <row r="243" spans="1:6" ht="19.5" hidden="1" thickBot="1" x14ac:dyDescent="0.35">
      <c r="A243" s="1146" t="s">
        <v>42</v>
      </c>
      <c r="B243" s="1149">
        <f>B244+B245+B246+B247</f>
        <v>0</v>
      </c>
      <c r="C243" s="1149">
        <f t="shared" ref="C243:E243" si="39">C244+C245+C246+C247</f>
        <v>0</v>
      </c>
      <c r="D243" s="1149">
        <f t="shared" si="39"/>
        <v>0</v>
      </c>
      <c r="E243" s="1149">
        <f t="shared" si="39"/>
        <v>0</v>
      </c>
      <c r="F243" s="1129"/>
    </row>
    <row r="244" spans="1:6" ht="19.5" hidden="1" thickBot="1" x14ac:dyDescent="0.35">
      <c r="A244" s="1148" t="s">
        <v>175</v>
      </c>
      <c r="B244" s="1149"/>
      <c r="C244" s="1147"/>
      <c r="D244" s="1147"/>
      <c r="E244" s="1147"/>
      <c r="F244" s="1129"/>
    </row>
    <row r="245" spans="1:6" ht="19.5" hidden="1" thickBot="1" x14ac:dyDescent="0.35">
      <c r="A245" s="1148" t="s">
        <v>185</v>
      </c>
      <c r="B245" s="1149"/>
      <c r="C245" s="1147"/>
      <c r="D245" s="1147"/>
      <c r="E245" s="1147"/>
      <c r="F245" s="1129"/>
    </row>
    <row r="246" spans="1:6" ht="19.5" hidden="1" thickBot="1" x14ac:dyDescent="0.35">
      <c r="A246" s="1148" t="s">
        <v>186</v>
      </c>
      <c r="B246" s="1149"/>
      <c r="C246" s="1147"/>
      <c r="D246" s="1147"/>
      <c r="E246" s="1147"/>
      <c r="F246" s="1129"/>
    </row>
    <row r="247" spans="1:6" ht="19.5" hidden="1" thickBot="1" x14ac:dyDescent="0.35">
      <c r="A247" s="1148" t="s">
        <v>187</v>
      </c>
      <c r="B247" s="1149"/>
      <c r="C247" s="1147"/>
      <c r="D247" s="1147"/>
      <c r="E247" s="1147"/>
      <c r="F247" s="1129"/>
    </row>
    <row r="248" spans="1:6" ht="19.5" hidden="1" thickBot="1" x14ac:dyDescent="0.35">
      <c r="A248" s="1154" t="s">
        <v>198</v>
      </c>
      <c r="B248" s="1149">
        <f>B238+B243</f>
        <v>0</v>
      </c>
      <c r="C248" s="1149">
        <f t="shared" ref="C248:E248" si="40">C238+C243</f>
        <v>0</v>
      </c>
      <c r="D248" s="1149">
        <f t="shared" si="40"/>
        <v>0</v>
      </c>
      <c r="E248" s="1149">
        <f t="shared" si="40"/>
        <v>0</v>
      </c>
      <c r="F248" s="1129"/>
    </row>
    <row r="249" spans="1:6" ht="19.5" hidden="1" thickBot="1" x14ac:dyDescent="0.35">
      <c r="A249" s="1173" t="s">
        <v>44</v>
      </c>
      <c r="B249" s="2083"/>
      <c r="C249" s="2084"/>
      <c r="D249" s="2084"/>
      <c r="E249" s="2085"/>
      <c r="F249" s="1129"/>
    </row>
    <row r="250" spans="1:6" ht="57" hidden="1" thickBot="1" x14ac:dyDescent="0.35">
      <c r="A250" s="1140" t="s">
        <v>131</v>
      </c>
      <c r="B250" s="1169"/>
      <c r="C250" s="1170" t="s">
        <v>180</v>
      </c>
      <c r="D250" s="1171"/>
      <c r="E250" s="1172"/>
      <c r="F250" s="1129"/>
    </row>
    <row r="251" spans="1:6" ht="19.5" hidden="1" thickBot="1" x14ac:dyDescent="0.35">
      <c r="A251" s="1136" t="s">
        <v>14</v>
      </c>
      <c r="B251" s="2086"/>
      <c r="C251" s="2087"/>
      <c r="D251" s="2087"/>
      <c r="E251" s="2088"/>
      <c r="F251" s="1129"/>
    </row>
    <row r="252" spans="1:6" ht="19.5" hidden="1" thickBot="1" x14ac:dyDescent="0.35">
      <c r="A252" s="1136" t="s">
        <v>15</v>
      </c>
      <c r="B252" s="2099"/>
      <c r="C252" s="2090"/>
      <c r="D252" s="2090"/>
      <c r="E252" s="2091"/>
      <c r="F252" s="1129"/>
    </row>
    <row r="253" spans="1:6" ht="18.75" hidden="1" x14ac:dyDescent="0.3">
      <c r="A253" s="2081"/>
      <c r="B253" s="1141">
        <v>2019</v>
      </c>
      <c r="C253" s="1141">
        <v>2020</v>
      </c>
      <c r="D253" s="1141">
        <v>2021</v>
      </c>
      <c r="E253" s="1141">
        <v>2022</v>
      </c>
      <c r="F253" s="1129"/>
    </row>
    <row r="254" spans="1:6" ht="19.5" hidden="1" thickBot="1" x14ac:dyDescent="0.35">
      <c r="A254" s="2082"/>
      <c r="B254" s="1142" t="s">
        <v>7</v>
      </c>
      <c r="C254" s="1142" t="s">
        <v>8</v>
      </c>
      <c r="D254" s="1142" t="s">
        <v>8</v>
      </c>
      <c r="E254" s="1142" t="s">
        <v>8</v>
      </c>
      <c r="F254" s="1129"/>
    </row>
    <row r="255" spans="1:6" ht="19.5" hidden="1" thickBot="1" x14ac:dyDescent="0.35">
      <c r="A255" s="1136" t="s">
        <v>16</v>
      </c>
      <c r="B255" s="1136">
        <v>0</v>
      </c>
      <c r="C255" s="1144">
        <v>0</v>
      </c>
      <c r="D255" s="1144">
        <v>0</v>
      </c>
      <c r="E255" s="1136">
        <v>0</v>
      </c>
      <c r="F255" s="1129"/>
    </row>
    <row r="256" spans="1:6" ht="19.5" hidden="1" thickBot="1" x14ac:dyDescent="0.35">
      <c r="A256" s="1136" t="s">
        <v>17</v>
      </c>
      <c r="B256" s="1143">
        <f>B274</f>
        <v>0</v>
      </c>
      <c r="C256" s="1143">
        <f t="shared" ref="C256:E256" si="41">C274</f>
        <v>0</v>
      </c>
      <c r="D256" s="1143">
        <f t="shared" si="41"/>
        <v>0</v>
      </c>
      <c r="E256" s="1143">
        <f t="shared" si="41"/>
        <v>0</v>
      </c>
      <c r="F256" s="1129"/>
    </row>
    <row r="257" spans="1:6" ht="19.5" hidden="1" thickBot="1" x14ac:dyDescent="0.35">
      <c r="A257" s="1136" t="s">
        <v>18</v>
      </c>
      <c r="B257" s="1143" t="e">
        <f>B256/B255</f>
        <v>#DIV/0!</v>
      </c>
      <c r="C257" s="1143" t="e">
        <f t="shared" ref="C257:E257" si="42">C256/C255</f>
        <v>#DIV/0!</v>
      </c>
      <c r="D257" s="1143" t="e">
        <f t="shared" si="42"/>
        <v>#DIV/0!</v>
      </c>
      <c r="E257" s="1143" t="e">
        <f t="shared" si="42"/>
        <v>#DIV/0!</v>
      </c>
      <c r="F257" s="1129"/>
    </row>
    <row r="258" spans="1:6" ht="19.5" hidden="1" thickBot="1" x14ac:dyDescent="0.35">
      <c r="A258" s="1136" t="s">
        <v>19</v>
      </c>
      <c r="B258" s="1144" t="s">
        <v>20</v>
      </c>
      <c r="C258" s="1145" t="e">
        <f>C255/B255-1</f>
        <v>#DIV/0!</v>
      </c>
      <c r="D258" s="1145" t="e">
        <f t="shared" ref="D258:E260" si="43">D255/C255-1</f>
        <v>#DIV/0!</v>
      </c>
      <c r="E258" s="1145" t="e">
        <f t="shared" si="43"/>
        <v>#DIV/0!</v>
      </c>
      <c r="F258" s="1129"/>
    </row>
    <row r="259" spans="1:6" ht="19.5" hidden="1" thickBot="1" x14ac:dyDescent="0.35">
      <c r="A259" s="1136" t="s">
        <v>21</v>
      </c>
      <c r="B259" s="1144" t="s">
        <v>20</v>
      </c>
      <c r="C259" s="1145" t="e">
        <f>C256/B256-1</f>
        <v>#DIV/0!</v>
      </c>
      <c r="D259" s="1145" t="e">
        <f t="shared" si="43"/>
        <v>#DIV/0!</v>
      </c>
      <c r="E259" s="1145" t="e">
        <f t="shared" si="43"/>
        <v>#DIV/0!</v>
      </c>
      <c r="F259" s="1129"/>
    </row>
    <row r="260" spans="1:6" ht="19.5" hidden="1" thickBot="1" x14ac:dyDescent="0.35">
      <c r="A260" s="1136" t="s">
        <v>22</v>
      </c>
      <c r="B260" s="1144" t="s">
        <v>20</v>
      </c>
      <c r="C260" s="1145" t="e">
        <f>C257/B257-1</f>
        <v>#DIV/0!</v>
      </c>
      <c r="D260" s="1145" t="e">
        <f t="shared" si="43"/>
        <v>#DIV/0!</v>
      </c>
      <c r="E260" s="1145" t="e">
        <f t="shared" si="43"/>
        <v>#DIV/0!</v>
      </c>
      <c r="F260" s="1129"/>
    </row>
    <row r="261" spans="1:6" ht="19.5" hidden="1" thickBot="1" x14ac:dyDescent="0.35">
      <c r="A261" s="2092" t="s">
        <v>1370</v>
      </c>
      <c r="B261" s="2093"/>
      <c r="C261" s="2093"/>
      <c r="D261" s="2093"/>
      <c r="E261" s="2094"/>
      <c r="F261" s="1129"/>
    </row>
    <row r="262" spans="1:6" ht="18.75" hidden="1" x14ac:dyDescent="0.3">
      <c r="A262" s="2081"/>
      <c r="B262" s="1141">
        <v>2019</v>
      </c>
      <c r="C262" s="1141">
        <v>2020</v>
      </c>
      <c r="D262" s="1141">
        <v>2021</v>
      </c>
      <c r="E262" s="1141">
        <v>2022</v>
      </c>
      <c r="F262" s="1129"/>
    </row>
    <row r="263" spans="1:6" ht="19.5" hidden="1" thickBot="1" x14ac:dyDescent="0.35">
      <c r="A263" s="2082"/>
      <c r="B263" s="1142" t="s">
        <v>7</v>
      </c>
      <c r="C263" s="1142" t="s">
        <v>8</v>
      </c>
      <c r="D263" s="1142" t="s">
        <v>8</v>
      </c>
      <c r="E263" s="1142" t="s">
        <v>8</v>
      </c>
      <c r="F263" s="1129"/>
    </row>
    <row r="264" spans="1:6" ht="19.5" hidden="1" thickBot="1" x14ac:dyDescent="0.35">
      <c r="A264" s="1146" t="s">
        <v>41</v>
      </c>
      <c r="B264" s="1147">
        <f>B265+B266+B267+B268</f>
        <v>0</v>
      </c>
      <c r="C264" s="1147">
        <f t="shared" ref="C264:E264" si="44">C265+C266+C267+C268</f>
        <v>0</v>
      </c>
      <c r="D264" s="1147">
        <f t="shared" si="44"/>
        <v>0</v>
      </c>
      <c r="E264" s="1147">
        <f t="shared" si="44"/>
        <v>0</v>
      </c>
      <c r="F264" s="1129"/>
    </row>
    <row r="265" spans="1:6" ht="19.5" hidden="1" thickBot="1" x14ac:dyDescent="0.35">
      <c r="A265" s="1148" t="s">
        <v>175</v>
      </c>
      <c r="B265" s="1147"/>
      <c r="C265" s="1147"/>
      <c r="D265" s="1147"/>
      <c r="E265" s="1147"/>
      <c r="F265" s="1129"/>
    </row>
    <row r="266" spans="1:6" ht="19.5" hidden="1" thickBot="1" x14ac:dyDescent="0.35">
      <c r="A266" s="1148" t="s">
        <v>185</v>
      </c>
      <c r="B266" s="1147"/>
      <c r="C266" s="1147"/>
      <c r="D266" s="1147"/>
      <c r="E266" s="1147"/>
      <c r="F266" s="1129"/>
    </row>
    <row r="267" spans="1:6" ht="19.5" hidden="1" thickBot="1" x14ac:dyDescent="0.35">
      <c r="A267" s="1148" t="s">
        <v>186</v>
      </c>
      <c r="B267" s="1147"/>
      <c r="C267" s="1147"/>
      <c r="D267" s="1147"/>
      <c r="E267" s="1147"/>
      <c r="F267" s="1129"/>
    </row>
    <row r="268" spans="1:6" ht="19.5" hidden="1" thickBot="1" x14ac:dyDescent="0.35">
      <c r="A268" s="1148" t="s">
        <v>187</v>
      </c>
      <c r="B268" s="1147"/>
      <c r="C268" s="1147"/>
      <c r="D268" s="1147"/>
      <c r="E268" s="1147"/>
      <c r="F268" s="1129"/>
    </row>
    <row r="269" spans="1:6" ht="19.5" hidden="1" thickBot="1" x14ac:dyDescent="0.35">
      <c r="A269" s="1146" t="s">
        <v>42</v>
      </c>
      <c r="B269" s="1149">
        <f>B270+B271+B272+B273</f>
        <v>0</v>
      </c>
      <c r="C269" s="1149">
        <f t="shared" ref="C269:E269" si="45">C270+C271+C272+C273</f>
        <v>0</v>
      </c>
      <c r="D269" s="1149">
        <f t="shared" si="45"/>
        <v>0</v>
      </c>
      <c r="E269" s="1149">
        <f t="shared" si="45"/>
        <v>0</v>
      </c>
      <c r="F269" s="1129"/>
    </row>
    <row r="270" spans="1:6" ht="19.5" hidden="1" thickBot="1" x14ac:dyDescent="0.35">
      <c r="A270" s="1148" t="s">
        <v>175</v>
      </c>
      <c r="B270" s="1149"/>
      <c r="C270" s="1149">
        <v>0</v>
      </c>
      <c r="D270" s="1149">
        <v>0</v>
      </c>
      <c r="E270" s="1149"/>
      <c r="F270" s="1129"/>
    </row>
    <row r="271" spans="1:6" ht="19.5" hidden="1" thickBot="1" x14ac:dyDescent="0.35">
      <c r="A271" s="1148" t="s">
        <v>185</v>
      </c>
      <c r="B271" s="1149"/>
      <c r="C271" s="1149"/>
      <c r="D271" s="1149"/>
      <c r="E271" s="1149"/>
      <c r="F271" s="1129"/>
    </row>
    <row r="272" spans="1:6" ht="19.5" hidden="1" thickBot="1" x14ac:dyDescent="0.35">
      <c r="A272" s="1148" t="s">
        <v>186</v>
      </c>
      <c r="B272" s="1149"/>
      <c r="C272" s="1149"/>
      <c r="D272" s="1149"/>
      <c r="E272" s="1149"/>
      <c r="F272" s="1129"/>
    </row>
    <row r="273" spans="1:6" ht="19.5" hidden="1" thickBot="1" x14ac:dyDescent="0.35">
      <c r="A273" s="1148" t="s">
        <v>187</v>
      </c>
      <c r="B273" s="1149"/>
      <c r="C273" s="1149"/>
      <c r="D273" s="1149"/>
      <c r="E273" s="1149"/>
      <c r="F273" s="1129"/>
    </row>
    <row r="274" spans="1:6" ht="19.5" hidden="1" thickBot="1" x14ac:dyDescent="0.35">
      <c r="A274" s="1154" t="s">
        <v>51</v>
      </c>
      <c r="B274" s="1149">
        <f>B264+B269</f>
        <v>0</v>
      </c>
      <c r="C274" s="1149">
        <f t="shared" ref="C274:E274" si="46">C264+C269</f>
        <v>0</v>
      </c>
      <c r="D274" s="1149">
        <f t="shared" si="46"/>
        <v>0</v>
      </c>
      <c r="E274" s="1149">
        <f t="shared" si="46"/>
        <v>0</v>
      </c>
      <c r="F274" s="1129"/>
    </row>
    <row r="275" spans="1:6" ht="19.5" hidden="1" thickBot="1" x14ac:dyDescent="0.35">
      <c r="A275" s="2100" t="s">
        <v>45</v>
      </c>
      <c r="B275" s="2101"/>
      <c r="C275" s="2101"/>
      <c r="D275" s="2101"/>
      <c r="E275" s="2102"/>
      <c r="F275" s="1129"/>
    </row>
    <row r="276" spans="1:6" ht="19.5" hidden="1" thickBot="1" x14ac:dyDescent="0.35">
      <c r="A276" s="2100" t="s">
        <v>46</v>
      </c>
      <c r="B276" s="2101"/>
      <c r="C276" s="2101"/>
      <c r="D276" s="2101"/>
      <c r="E276" s="2102"/>
      <c r="F276" s="1129"/>
    </row>
    <row r="277" spans="1:6" ht="19.5" hidden="1" thickBot="1" x14ac:dyDescent="0.35">
      <c r="A277" s="1140" t="s">
        <v>52</v>
      </c>
      <c r="B277" s="2095"/>
      <c r="C277" s="2096"/>
      <c r="D277" s="2096"/>
      <c r="E277" s="2097"/>
      <c r="F277" s="1129"/>
    </row>
    <row r="278" spans="1:6" ht="57" hidden="1" thickBot="1" x14ac:dyDescent="0.35">
      <c r="A278" s="1140" t="s">
        <v>76</v>
      </c>
      <c r="B278" s="1140"/>
      <c r="C278" s="1163" t="s">
        <v>180</v>
      </c>
      <c r="D278" s="2084"/>
      <c r="E278" s="2085"/>
      <c r="F278" s="1129"/>
    </row>
    <row r="279" spans="1:6" ht="19.5" hidden="1" thickBot="1" x14ac:dyDescent="0.35">
      <c r="A279" s="1164"/>
      <c r="B279" s="2083"/>
      <c r="C279" s="2098"/>
      <c r="D279" s="2084"/>
      <c r="E279" s="2085"/>
      <c r="F279" s="1129"/>
    </row>
    <row r="280" spans="1:6" ht="19.5" hidden="1" thickBot="1" x14ac:dyDescent="0.35">
      <c r="A280" s="1136" t="s">
        <v>14</v>
      </c>
      <c r="B280" s="2086"/>
      <c r="C280" s="2087"/>
      <c r="D280" s="2087"/>
      <c r="E280" s="2088"/>
      <c r="F280" s="1129"/>
    </row>
    <row r="281" spans="1:6" ht="19.5" hidden="1" thickBot="1" x14ac:dyDescent="0.35">
      <c r="A281" s="1136" t="s">
        <v>15</v>
      </c>
      <c r="B281" s="2089"/>
      <c r="C281" s="2090"/>
      <c r="D281" s="2090"/>
      <c r="E281" s="2091"/>
      <c r="F281" s="1129"/>
    </row>
    <row r="282" spans="1:6" ht="18.75" hidden="1" x14ac:dyDescent="0.3">
      <c r="A282" s="2081"/>
      <c r="B282" s="1141">
        <v>2019</v>
      </c>
      <c r="C282" s="1141">
        <v>2020</v>
      </c>
      <c r="D282" s="1141">
        <v>2021</v>
      </c>
      <c r="E282" s="1141">
        <v>2022</v>
      </c>
      <c r="F282" s="1129"/>
    </row>
    <row r="283" spans="1:6" ht="19.5" hidden="1" thickBot="1" x14ac:dyDescent="0.35">
      <c r="A283" s="2082"/>
      <c r="B283" s="1142" t="s">
        <v>7</v>
      </c>
      <c r="C283" s="1142" t="s">
        <v>8</v>
      </c>
      <c r="D283" s="1142" t="s">
        <v>8</v>
      </c>
      <c r="E283" s="1142" t="s">
        <v>8</v>
      </c>
      <c r="F283" s="1129"/>
    </row>
    <row r="284" spans="1:6" ht="19.5" hidden="1" thickBot="1" x14ac:dyDescent="0.35">
      <c r="A284" s="1136" t="s">
        <v>16</v>
      </c>
      <c r="B284" s="1143"/>
      <c r="C284" s="1143"/>
      <c r="D284" s="1143"/>
      <c r="E284" s="1143"/>
      <c r="F284" s="1129"/>
    </row>
    <row r="285" spans="1:6" ht="19.5" hidden="1" thickBot="1" x14ac:dyDescent="0.35">
      <c r="A285" s="1136" t="s">
        <v>17</v>
      </c>
      <c r="B285" s="1143">
        <f>B348-B310</f>
        <v>0</v>
      </c>
      <c r="C285" s="1143">
        <f t="shared" ref="C285:D285" si="47">C348-C310</f>
        <v>0</v>
      </c>
      <c r="D285" s="1143">
        <f t="shared" si="47"/>
        <v>0</v>
      </c>
      <c r="E285" s="1143">
        <f>E303</f>
        <v>0</v>
      </c>
      <c r="F285" s="1129"/>
    </row>
    <row r="286" spans="1:6" ht="19.5" hidden="1" thickBot="1" x14ac:dyDescent="0.35">
      <c r="A286" s="1136" t="s">
        <v>18</v>
      </c>
      <c r="B286" s="1143" t="e">
        <f>B285/B284</f>
        <v>#DIV/0!</v>
      </c>
      <c r="C286" s="1143" t="e">
        <f t="shared" ref="C286:E286" si="48">C285/C284</f>
        <v>#DIV/0!</v>
      </c>
      <c r="D286" s="1143" t="e">
        <f t="shared" si="48"/>
        <v>#DIV/0!</v>
      </c>
      <c r="E286" s="1143" t="e">
        <f t="shared" si="48"/>
        <v>#DIV/0!</v>
      </c>
      <c r="F286" s="1129"/>
    </row>
    <row r="287" spans="1:6" ht="19.5" hidden="1" thickBot="1" x14ac:dyDescent="0.35">
      <c r="A287" s="1136" t="s">
        <v>19</v>
      </c>
      <c r="B287" s="1144" t="s">
        <v>20</v>
      </c>
      <c r="C287" s="1145" t="e">
        <f>C284/B284-1</f>
        <v>#DIV/0!</v>
      </c>
      <c r="D287" s="1145" t="e">
        <f t="shared" ref="D287:E289" si="49">D284/C284-1</f>
        <v>#DIV/0!</v>
      </c>
      <c r="E287" s="1145" t="e">
        <f t="shared" si="49"/>
        <v>#DIV/0!</v>
      </c>
      <c r="F287" s="1129"/>
    </row>
    <row r="288" spans="1:6" ht="19.5" hidden="1" thickBot="1" x14ac:dyDescent="0.35">
      <c r="A288" s="1136" t="s">
        <v>21</v>
      </c>
      <c r="B288" s="1144" t="s">
        <v>20</v>
      </c>
      <c r="C288" s="1145" t="e">
        <f>C285/B285-1</f>
        <v>#DIV/0!</v>
      </c>
      <c r="D288" s="1145" t="e">
        <f t="shared" si="49"/>
        <v>#DIV/0!</v>
      </c>
      <c r="E288" s="1145" t="e">
        <f t="shared" si="49"/>
        <v>#DIV/0!</v>
      </c>
      <c r="F288" s="1129"/>
    </row>
    <row r="289" spans="1:6" ht="19.5" hidden="1" thickBot="1" x14ac:dyDescent="0.35">
      <c r="A289" s="1136" t="s">
        <v>22</v>
      </c>
      <c r="B289" s="1144" t="s">
        <v>20</v>
      </c>
      <c r="C289" s="1145" t="e">
        <f>C286/B286-1</f>
        <v>#DIV/0!</v>
      </c>
      <c r="D289" s="1145" t="e">
        <f t="shared" si="49"/>
        <v>#DIV/0!</v>
      </c>
      <c r="E289" s="1145" t="e">
        <f t="shared" si="49"/>
        <v>#DIV/0!</v>
      </c>
      <c r="F289" s="1129"/>
    </row>
    <row r="290" spans="1:6" ht="19.5" hidden="1" thickBot="1" x14ac:dyDescent="0.35">
      <c r="A290" s="2092" t="s">
        <v>1366</v>
      </c>
      <c r="B290" s="2093"/>
      <c r="C290" s="2093"/>
      <c r="D290" s="2093"/>
      <c r="E290" s="2094"/>
      <c r="F290" s="1129"/>
    </row>
    <row r="291" spans="1:6" ht="18.75" hidden="1" x14ac:dyDescent="0.3">
      <c r="A291" s="2081"/>
      <c r="B291" s="1141">
        <v>2019</v>
      </c>
      <c r="C291" s="1141">
        <v>2020</v>
      </c>
      <c r="D291" s="1141">
        <v>2021</v>
      </c>
      <c r="E291" s="1141">
        <v>2022</v>
      </c>
      <c r="F291" s="1129"/>
    </row>
    <row r="292" spans="1:6" ht="19.5" hidden="1" thickBot="1" x14ac:dyDescent="0.35">
      <c r="A292" s="2082"/>
      <c r="B292" s="1142" t="s">
        <v>7</v>
      </c>
      <c r="C292" s="1142" t="s">
        <v>8</v>
      </c>
      <c r="D292" s="1142" t="s">
        <v>8</v>
      </c>
      <c r="E292" s="1142" t="s">
        <v>8</v>
      </c>
      <c r="F292" s="1129"/>
    </row>
    <row r="293" spans="1:6" ht="19.5" hidden="1" thickBot="1" x14ac:dyDescent="0.35">
      <c r="A293" s="1146" t="s">
        <v>41</v>
      </c>
      <c r="B293" s="1147">
        <f>B294+B295+B296+B297</f>
        <v>0</v>
      </c>
      <c r="C293" s="1147">
        <f t="shared" ref="C293:E293" si="50">C294+C295+C296+C297</f>
        <v>0</v>
      </c>
      <c r="D293" s="1147">
        <f t="shared" si="50"/>
        <v>0</v>
      </c>
      <c r="E293" s="1147">
        <f t="shared" si="50"/>
        <v>0</v>
      </c>
      <c r="F293" s="1129"/>
    </row>
    <row r="294" spans="1:6" ht="19.5" hidden="1" thickBot="1" x14ac:dyDescent="0.35">
      <c r="A294" s="1148" t="s">
        <v>175</v>
      </c>
      <c r="B294" s="1147"/>
      <c r="C294" s="1147"/>
      <c r="D294" s="1147"/>
      <c r="E294" s="1147"/>
      <c r="F294" s="1129"/>
    </row>
    <row r="295" spans="1:6" ht="19.5" hidden="1" thickBot="1" x14ac:dyDescent="0.35">
      <c r="A295" s="1148" t="s">
        <v>185</v>
      </c>
      <c r="B295" s="1147"/>
      <c r="C295" s="1147"/>
      <c r="D295" s="1147"/>
      <c r="E295" s="1147"/>
      <c r="F295" s="1129"/>
    </row>
    <row r="296" spans="1:6" ht="19.5" hidden="1" thickBot="1" x14ac:dyDescent="0.35">
      <c r="A296" s="1148" t="s">
        <v>186</v>
      </c>
      <c r="B296" s="1147"/>
      <c r="C296" s="1147"/>
      <c r="D296" s="1147"/>
      <c r="E296" s="1147"/>
      <c r="F296" s="1129"/>
    </row>
    <row r="297" spans="1:6" ht="19.5" hidden="1" thickBot="1" x14ac:dyDescent="0.35">
      <c r="A297" s="1148" t="s">
        <v>187</v>
      </c>
      <c r="B297" s="1147"/>
      <c r="C297" s="1147"/>
      <c r="D297" s="1147"/>
      <c r="E297" s="1147"/>
      <c r="F297" s="1129"/>
    </row>
    <row r="298" spans="1:6" ht="19.5" hidden="1" thickBot="1" x14ac:dyDescent="0.35">
      <c r="A298" s="1146" t="s">
        <v>42</v>
      </c>
      <c r="B298" s="1149">
        <f>B299+B300+B301+B302</f>
        <v>0</v>
      </c>
      <c r="C298" s="1149">
        <f t="shared" ref="C298:E298" si="51">C299+C300+C301+C302</f>
        <v>0</v>
      </c>
      <c r="D298" s="1149">
        <f t="shared" si="51"/>
        <v>0</v>
      </c>
      <c r="E298" s="1149">
        <f t="shared" si="51"/>
        <v>0</v>
      </c>
      <c r="F298" s="1129"/>
    </row>
    <row r="299" spans="1:6" ht="19.5" hidden="1" thickBot="1" x14ac:dyDescent="0.35">
      <c r="A299" s="1148" t="s">
        <v>175</v>
      </c>
      <c r="B299" s="1149"/>
      <c r="C299" s="1147"/>
      <c r="D299" s="1147"/>
      <c r="E299" s="1147">
        <v>0</v>
      </c>
      <c r="F299" s="1129"/>
    </row>
    <row r="300" spans="1:6" ht="19.5" hidden="1" thickBot="1" x14ac:dyDescent="0.35">
      <c r="A300" s="1148" t="s">
        <v>185</v>
      </c>
      <c r="B300" s="1149"/>
      <c r="C300" s="1147"/>
      <c r="D300" s="1147"/>
      <c r="E300" s="1147"/>
      <c r="F300" s="1129"/>
    </row>
    <row r="301" spans="1:6" ht="19.5" hidden="1" thickBot="1" x14ac:dyDescent="0.35">
      <c r="A301" s="1148" t="s">
        <v>186</v>
      </c>
      <c r="B301" s="1149"/>
      <c r="C301" s="1147"/>
      <c r="D301" s="1147"/>
      <c r="E301" s="1147"/>
      <c r="F301" s="1129"/>
    </row>
    <row r="302" spans="1:6" ht="19.5" hidden="1" thickBot="1" x14ac:dyDescent="0.35">
      <c r="A302" s="1148" t="s">
        <v>187</v>
      </c>
      <c r="B302" s="1149"/>
      <c r="C302" s="1147"/>
      <c r="D302" s="1147"/>
      <c r="E302" s="1147"/>
      <c r="F302" s="1129"/>
    </row>
    <row r="303" spans="1:6" ht="19.5" hidden="1" thickBot="1" x14ac:dyDescent="0.35">
      <c r="A303" s="1165" t="s">
        <v>30</v>
      </c>
      <c r="B303" s="1149">
        <f>B293+B298</f>
        <v>0</v>
      </c>
      <c r="C303" s="1149">
        <f t="shared" ref="C303:E303" si="52">C293+C298</f>
        <v>0</v>
      </c>
      <c r="D303" s="1149">
        <f t="shared" si="52"/>
        <v>0</v>
      </c>
      <c r="E303" s="1149">
        <f t="shared" si="52"/>
        <v>0</v>
      </c>
      <c r="F303" s="1129"/>
    </row>
    <row r="304" spans="1:6" ht="57" hidden="1" thickBot="1" x14ac:dyDescent="0.35">
      <c r="A304" s="1140" t="s">
        <v>32</v>
      </c>
      <c r="B304" s="1140"/>
      <c r="C304" s="1163" t="s">
        <v>180</v>
      </c>
      <c r="D304" s="2084"/>
      <c r="E304" s="2085"/>
      <c r="F304" s="1129"/>
    </row>
    <row r="305" spans="1:6" ht="19.5" hidden="1" thickBot="1" x14ac:dyDescent="0.35">
      <c r="A305" s="1136" t="s">
        <v>14</v>
      </c>
      <c r="B305" s="2086"/>
      <c r="C305" s="2087"/>
      <c r="D305" s="2087"/>
      <c r="E305" s="2088"/>
      <c r="F305" s="1129"/>
    </row>
    <row r="306" spans="1:6" ht="19.5" hidden="1" thickBot="1" x14ac:dyDescent="0.35">
      <c r="A306" s="1136" t="s">
        <v>15</v>
      </c>
      <c r="B306" s="2089"/>
      <c r="C306" s="2090"/>
      <c r="D306" s="2090"/>
      <c r="E306" s="2091"/>
      <c r="F306" s="1129"/>
    </row>
    <row r="307" spans="1:6" ht="18.75" hidden="1" x14ac:dyDescent="0.3">
      <c r="A307" s="2081"/>
      <c r="B307" s="1141">
        <v>2019</v>
      </c>
      <c r="C307" s="1141">
        <v>2020</v>
      </c>
      <c r="D307" s="1141">
        <v>2021</v>
      </c>
      <c r="E307" s="1141">
        <v>2022</v>
      </c>
      <c r="F307" s="1129"/>
    </row>
    <row r="308" spans="1:6" ht="19.5" hidden="1" thickBot="1" x14ac:dyDescent="0.35">
      <c r="A308" s="2082"/>
      <c r="B308" s="1142" t="s">
        <v>7</v>
      </c>
      <c r="C308" s="1142" t="s">
        <v>8</v>
      </c>
      <c r="D308" s="1142" t="s">
        <v>8</v>
      </c>
      <c r="E308" s="1142" t="s">
        <v>8</v>
      </c>
      <c r="F308" s="1129"/>
    </row>
    <row r="309" spans="1:6" ht="19.5" hidden="1" thickBot="1" x14ac:dyDescent="0.35">
      <c r="A309" s="1136" t="s">
        <v>16</v>
      </c>
      <c r="B309" s="1136"/>
      <c r="C309" s="1136"/>
      <c r="D309" s="1136"/>
      <c r="E309" s="1136"/>
      <c r="F309" s="1129"/>
    </row>
    <row r="310" spans="1:6" ht="19.5" hidden="1" thickBot="1" x14ac:dyDescent="0.35">
      <c r="A310" s="1136" t="s">
        <v>17</v>
      </c>
      <c r="B310" s="1143"/>
      <c r="C310" s="1143"/>
      <c r="D310" s="1143"/>
      <c r="E310" s="1143"/>
      <c r="F310" s="1129"/>
    </row>
    <row r="311" spans="1:6" ht="19.5" hidden="1" thickBot="1" x14ac:dyDescent="0.35">
      <c r="A311" s="1136" t="s">
        <v>18</v>
      </c>
      <c r="B311" s="1143" t="e">
        <f>B310/B309</f>
        <v>#DIV/0!</v>
      </c>
      <c r="C311" s="1143" t="e">
        <f t="shared" ref="C311:E311" si="53">C310/C309</f>
        <v>#DIV/0!</v>
      </c>
      <c r="D311" s="1143" t="e">
        <f t="shared" si="53"/>
        <v>#DIV/0!</v>
      </c>
      <c r="E311" s="1143" t="e">
        <f t="shared" si="53"/>
        <v>#DIV/0!</v>
      </c>
      <c r="F311" s="1129"/>
    </row>
    <row r="312" spans="1:6" ht="19.5" hidden="1" thickBot="1" x14ac:dyDescent="0.35">
      <c r="A312" s="1136" t="s">
        <v>19</v>
      </c>
      <c r="B312" s="1144" t="s">
        <v>20</v>
      </c>
      <c r="C312" s="1145" t="e">
        <f>C309/B309-1</f>
        <v>#DIV/0!</v>
      </c>
      <c r="D312" s="1145" t="e">
        <f t="shared" ref="D312:E314" si="54">D309/C309-1</f>
        <v>#DIV/0!</v>
      </c>
      <c r="E312" s="1145" t="e">
        <f t="shared" si="54"/>
        <v>#DIV/0!</v>
      </c>
      <c r="F312" s="1129"/>
    </row>
    <row r="313" spans="1:6" ht="19.5" hidden="1" thickBot="1" x14ac:dyDescent="0.35">
      <c r="A313" s="1136" t="s">
        <v>21</v>
      </c>
      <c r="B313" s="1144" t="s">
        <v>20</v>
      </c>
      <c r="C313" s="1145" t="e">
        <f>C310/B310-1</f>
        <v>#DIV/0!</v>
      </c>
      <c r="D313" s="1145" t="e">
        <f t="shared" si="54"/>
        <v>#DIV/0!</v>
      </c>
      <c r="E313" s="1145" t="e">
        <f t="shared" si="54"/>
        <v>#DIV/0!</v>
      </c>
      <c r="F313" s="1129"/>
    </row>
    <row r="314" spans="1:6" ht="19.5" hidden="1" thickBot="1" x14ac:dyDescent="0.35">
      <c r="A314" s="1136" t="s">
        <v>22</v>
      </c>
      <c r="B314" s="1144" t="s">
        <v>20</v>
      </c>
      <c r="C314" s="1145" t="e">
        <f>C311/B311-1</f>
        <v>#DIV/0!</v>
      </c>
      <c r="D314" s="1145" t="e">
        <f t="shared" si="54"/>
        <v>#DIV/0!</v>
      </c>
      <c r="E314" s="1145" t="e">
        <f t="shared" si="54"/>
        <v>#DIV/0!</v>
      </c>
      <c r="F314" s="1129"/>
    </row>
    <row r="315" spans="1:6" ht="19.5" hidden="1" thickBot="1" x14ac:dyDescent="0.35">
      <c r="A315" s="2092" t="s">
        <v>1368</v>
      </c>
      <c r="B315" s="2093"/>
      <c r="C315" s="2093"/>
      <c r="D315" s="2093"/>
      <c r="E315" s="2094"/>
      <c r="F315" s="1129"/>
    </row>
    <row r="316" spans="1:6" ht="18.75" hidden="1" x14ac:dyDescent="0.3">
      <c r="A316" s="2081"/>
      <c r="B316" s="1141">
        <v>2019</v>
      </c>
      <c r="C316" s="1141">
        <v>2020</v>
      </c>
      <c r="D316" s="1141">
        <v>2021</v>
      </c>
      <c r="E316" s="1141">
        <v>2022</v>
      </c>
      <c r="F316" s="1129"/>
    </row>
    <row r="317" spans="1:6" ht="19.5" hidden="1" thickBot="1" x14ac:dyDescent="0.35">
      <c r="A317" s="2082"/>
      <c r="B317" s="1142" t="s">
        <v>7</v>
      </c>
      <c r="C317" s="1142" t="s">
        <v>8</v>
      </c>
      <c r="D317" s="1142" t="s">
        <v>8</v>
      </c>
      <c r="E317" s="1142" t="s">
        <v>8</v>
      </c>
      <c r="F317" s="1129"/>
    </row>
    <row r="318" spans="1:6" ht="19.5" hidden="1" thickBot="1" x14ac:dyDescent="0.35">
      <c r="A318" s="1146" t="s">
        <v>41</v>
      </c>
      <c r="B318" s="1147">
        <f>B319+B320+B321+B322</f>
        <v>0</v>
      </c>
      <c r="C318" s="1147">
        <f t="shared" ref="C318:E318" si="55">C319+C320+C321+C322</f>
        <v>0</v>
      </c>
      <c r="D318" s="1147">
        <f t="shared" si="55"/>
        <v>0</v>
      </c>
      <c r="E318" s="1147">
        <f t="shared" si="55"/>
        <v>0</v>
      </c>
      <c r="F318" s="1129"/>
    </row>
    <row r="319" spans="1:6" ht="19.5" hidden="1" thickBot="1" x14ac:dyDescent="0.35">
      <c r="A319" s="1148" t="s">
        <v>175</v>
      </c>
      <c r="B319" s="1147"/>
      <c r="C319" s="1147"/>
      <c r="D319" s="1147"/>
      <c r="E319" s="1147"/>
      <c r="F319" s="1129"/>
    </row>
    <row r="320" spans="1:6" ht="19.5" hidden="1" thickBot="1" x14ac:dyDescent="0.35">
      <c r="A320" s="1148" t="s">
        <v>185</v>
      </c>
      <c r="B320" s="1147"/>
      <c r="C320" s="1147"/>
      <c r="D320" s="1147"/>
      <c r="E320" s="1147"/>
      <c r="F320" s="1129"/>
    </row>
    <row r="321" spans="1:6" ht="19.5" hidden="1" thickBot="1" x14ac:dyDescent="0.35">
      <c r="A321" s="1148" t="s">
        <v>186</v>
      </c>
      <c r="B321" s="1147"/>
      <c r="C321" s="1147"/>
      <c r="D321" s="1147"/>
      <c r="E321" s="1147"/>
      <c r="F321" s="1129"/>
    </row>
    <row r="322" spans="1:6" ht="19.5" hidden="1" thickBot="1" x14ac:dyDescent="0.35">
      <c r="A322" s="1148" t="s">
        <v>187</v>
      </c>
      <c r="B322" s="1147"/>
      <c r="C322" s="1147"/>
      <c r="D322" s="1147"/>
      <c r="E322" s="1147"/>
      <c r="F322" s="1129"/>
    </row>
    <row r="323" spans="1:6" ht="19.5" hidden="1" thickBot="1" x14ac:dyDescent="0.35">
      <c r="A323" s="1146" t="s">
        <v>42</v>
      </c>
      <c r="B323" s="1149">
        <f>B324+B325+B326+B327</f>
        <v>0</v>
      </c>
      <c r="C323" s="1149">
        <f t="shared" ref="C323:E323" si="56">C324+C325+C326+C327</f>
        <v>0</v>
      </c>
      <c r="D323" s="1149">
        <f t="shared" si="56"/>
        <v>0</v>
      </c>
      <c r="E323" s="1149">
        <f t="shared" si="56"/>
        <v>0</v>
      </c>
      <c r="F323" s="1129"/>
    </row>
    <row r="324" spans="1:6" ht="19.5" hidden="1" thickBot="1" x14ac:dyDescent="0.35">
      <c r="A324" s="1148" t="s">
        <v>175</v>
      </c>
      <c r="B324" s="1149"/>
      <c r="C324" s="1147"/>
      <c r="D324" s="1147"/>
      <c r="E324" s="1147"/>
      <c r="F324" s="1129"/>
    </row>
    <row r="325" spans="1:6" ht="19.5" hidden="1" thickBot="1" x14ac:dyDescent="0.35">
      <c r="A325" s="1148" t="s">
        <v>185</v>
      </c>
      <c r="B325" s="1149"/>
      <c r="C325" s="1147"/>
      <c r="D325" s="1147"/>
      <c r="E325" s="1147"/>
      <c r="F325" s="1129"/>
    </row>
    <row r="326" spans="1:6" ht="19.5" hidden="1" thickBot="1" x14ac:dyDescent="0.35">
      <c r="A326" s="1148" t="s">
        <v>186</v>
      </c>
      <c r="B326" s="1149"/>
      <c r="C326" s="1147"/>
      <c r="D326" s="1147"/>
      <c r="E326" s="1147"/>
      <c r="F326" s="1129"/>
    </row>
    <row r="327" spans="1:6" ht="19.5" hidden="1" thickBot="1" x14ac:dyDescent="0.35">
      <c r="A327" s="1148" t="s">
        <v>187</v>
      </c>
      <c r="B327" s="1149"/>
      <c r="C327" s="1147"/>
      <c r="D327" s="1147"/>
      <c r="E327" s="1147"/>
      <c r="F327" s="1129"/>
    </row>
    <row r="328" spans="1:6" ht="19.5" hidden="1" thickBot="1" x14ac:dyDescent="0.35">
      <c r="A328" s="1165" t="s">
        <v>189</v>
      </c>
      <c r="B328" s="1149">
        <f>B318+B323</f>
        <v>0</v>
      </c>
      <c r="C328" s="1149">
        <f t="shared" ref="C328:E328" si="57">C318+C323</f>
        <v>0</v>
      </c>
      <c r="D328" s="1149">
        <f t="shared" si="57"/>
        <v>0</v>
      </c>
      <c r="E328" s="1149">
        <f t="shared" si="57"/>
        <v>0</v>
      </c>
      <c r="F328" s="1129"/>
    </row>
    <row r="329" spans="1:6" ht="57" hidden="1" thickBot="1" x14ac:dyDescent="0.35">
      <c r="A329" s="1140" t="s">
        <v>69</v>
      </c>
      <c r="B329" s="1169"/>
      <c r="C329" s="1170" t="s">
        <v>180</v>
      </c>
      <c r="D329" s="1171"/>
      <c r="E329" s="1172"/>
      <c r="F329" s="1129"/>
    </row>
    <row r="330" spans="1:6" ht="19.5" hidden="1" thickBot="1" x14ac:dyDescent="0.35">
      <c r="A330" s="1136" t="s">
        <v>14</v>
      </c>
      <c r="B330" s="2086"/>
      <c r="C330" s="2087"/>
      <c r="D330" s="2087"/>
      <c r="E330" s="2088"/>
      <c r="F330" s="1129"/>
    </row>
    <row r="331" spans="1:6" ht="19.5" hidden="1" thickBot="1" x14ac:dyDescent="0.35">
      <c r="A331" s="1136" t="s">
        <v>15</v>
      </c>
      <c r="B331" s="2089"/>
      <c r="C331" s="2090"/>
      <c r="D331" s="2090"/>
      <c r="E331" s="2091"/>
      <c r="F331" s="1129"/>
    </row>
    <row r="332" spans="1:6" ht="18.75" hidden="1" x14ac:dyDescent="0.3">
      <c r="A332" s="2081"/>
      <c r="B332" s="1141">
        <v>2019</v>
      </c>
      <c r="C332" s="1141">
        <v>2020</v>
      </c>
      <c r="D332" s="1141">
        <v>2021</v>
      </c>
      <c r="E332" s="1141">
        <v>2022</v>
      </c>
      <c r="F332" s="1129"/>
    </row>
    <row r="333" spans="1:6" ht="19.5" hidden="1" thickBot="1" x14ac:dyDescent="0.35">
      <c r="A333" s="2082"/>
      <c r="B333" s="1142" t="s">
        <v>7</v>
      </c>
      <c r="C333" s="1142" t="s">
        <v>8</v>
      </c>
      <c r="D333" s="1142" t="s">
        <v>8</v>
      </c>
      <c r="E333" s="1142" t="s">
        <v>8</v>
      </c>
      <c r="F333" s="1129"/>
    </row>
    <row r="334" spans="1:6" ht="19.5" hidden="1" thickBot="1" x14ac:dyDescent="0.35">
      <c r="A334" s="1136" t="s">
        <v>16</v>
      </c>
      <c r="B334" s="1136"/>
      <c r="C334" s="1136"/>
      <c r="D334" s="1136"/>
      <c r="E334" s="1136"/>
      <c r="F334" s="1129"/>
    </row>
    <row r="335" spans="1:6" ht="19.5" hidden="1" thickBot="1" x14ac:dyDescent="0.35">
      <c r="A335" s="1136" t="s">
        <v>17</v>
      </c>
      <c r="B335" s="1143">
        <f>B353</f>
        <v>0</v>
      </c>
      <c r="C335" s="1143">
        <f t="shared" ref="C335:E335" si="58">C353</f>
        <v>0</v>
      </c>
      <c r="D335" s="1143">
        <f t="shared" si="58"/>
        <v>0</v>
      </c>
      <c r="E335" s="1143">
        <f t="shared" si="58"/>
        <v>0</v>
      </c>
      <c r="F335" s="1129"/>
    </row>
    <row r="336" spans="1:6" ht="19.5" hidden="1" thickBot="1" x14ac:dyDescent="0.35">
      <c r="A336" s="1136" t="s">
        <v>18</v>
      </c>
      <c r="B336" s="1143" t="e">
        <f>B335/B334</f>
        <v>#DIV/0!</v>
      </c>
      <c r="C336" s="1143" t="e">
        <f t="shared" ref="C336:E336" si="59">C335/C334</f>
        <v>#DIV/0!</v>
      </c>
      <c r="D336" s="1143" t="e">
        <f t="shared" si="59"/>
        <v>#DIV/0!</v>
      </c>
      <c r="E336" s="1143" t="e">
        <f t="shared" si="59"/>
        <v>#DIV/0!</v>
      </c>
      <c r="F336" s="1129"/>
    </row>
    <row r="337" spans="1:6" ht="19.5" hidden="1" thickBot="1" x14ac:dyDescent="0.35">
      <c r="A337" s="1136" t="s">
        <v>19</v>
      </c>
      <c r="B337" s="1144" t="s">
        <v>20</v>
      </c>
      <c r="C337" s="1145" t="e">
        <f>C334/B334-1</f>
        <v>#DIV/0!</v>
      </c>
      <c r="D337" s="1145" t="e">
        <f t="shared" ref="D337:E339" si="60">D334/C334-1</f>
        <v>#DIV/0!</v>
      </c>
      <c r="E337" s="1145" t="e">
        <f t="shared" si="60"/>
        <v>#DIV/0!</v>
      </c>
      <c r="F337" s="1129"/>
    </row>
    <row r="338" spans="1:6" ht="19.5" hidden="1" thickBot="1" x14ac:dyDescent="0.35">
      <c r="A338" s="1136" t="s">
        <v>21</v>
      </c>
      <c r="B338" s="1144" t="s">
        <v>20</v>
      </c>
      <c r="C338" s="1145" t="e">
        <f>C335/B335-1</f>
        <v>#DIV/0!</v>
      </c>
      <c r="D338" s="1145" t="e">
        <f t="shared" si="60"/>
        <v>#DIV/0!</v>
      </c>
      <c r="E338" s="1145" t="e">
        <f t="shared" si="60"/>
        <v>#DIV/0!</v>
      </c>
      <c r="F338" s="1129"/>
    </row>
    <row r="339" spans="1:6" ht="19.5" hidden="1" thickBot="1" x14ac:dyDescent="0.35">
      <c r="A339" s="1136" t="s">
        <v>22</v>
      </c>
      <c r="B339" s="1144" t="s">
        <v>20</v>
      </c>
      <c r="C339" s="1145" t="e">
        <f>C336/B336-1</f>
        <v>#DIV/0!</v>
      </c>
      <c r="D339" s="1145" t="e">
        <f t="shared" si="60"/>
        <v>#DIV/0!</v>
      </c>
      <c r="E339" s="1145" t="e">
        <f t="shared" si="60"/>
        <v>#DIV/0!</v>
      </c>
      <c r="F339" s="1129"/>
    </row>
    <row r="340" spans="1:6" ht="19.5" hidden="1" thickBot="1" x14ac:dyDescent="0.35">
      <c r="A340" s="2092" t="s">
        <v>1371</v>
      </c>
      <c r="B340" s="2093"/>
      <c r="C340" s="2093"/>
      <c r="D340" s="2093"/>
      <c r="E340" s="2094"/>
      <c r="F340" s="1129"/>
    </row>
    <row r="341" spans="1:6" ht="18.75" hidden="1" x14ac:dyDescent="0.3">
      <c r="A341" s="2081"/>
      <c r="B341" s="1141">
        <v>2018</v>
      </c>
      <c r="C341" s="1141">
        <v>2019</v>
      </c>
      <c r="D341" s="1141">
        <v>2020</v>
      </c>
      <c r="E341" s="1141">
        <v>2021</v>
      </c>
      <c r="F341" s="1129"/>
    </row>
    <row r="342" spans="1:6" ht="19.5" hidden="1" thickBot="1" x14ac:dyDescent="0.35">
      <c r="A342" s="2082"/>
      <c r="B342" s="1142" t="s">
        <v>7</v>
      </c>
      <c r="C342" s="1142" t="s">
        <v>8</v>
      </c>
      <c r="D342" s="1142" t="s">
        <v>8</v>
      </c>
      <c r="E342" s="1142" t="s">
        <v>8</v>
      </c>
      <c r="F342" s="1129"/>
    </row>
    <row r="343" spans="1:6" ht="19.5" hidden="1" thickBot="1" x14ac:dyDescent="0.35">
      <c r="A343" s="1146" t="s">
        <v>41</v>
      </c>
      <c r="B343" s="1147">
        <f>B344+B345+B346+B347</f>
        <v>0</v>
      </c>
      <c r="C343" s="1147">
        <f t="shared" ref="C343:E343" si="61">C344+C345+C346+C347</f>
        <v>0</v>
      </c>
      <c r="D343" s="1147">
        <f t="shared" si="61"/>
        <v>0</v>
      </c>
      <c r="E343" s="1147">
        <f t="shared" si="61"/>
        <v>0</v>
      </c>
      <c r="F343" s="1129"/>
    </row>
    <row r="344" spans="1:6" ht="19.5" hidden="1" thickBot="1" x14ac:dyDescent="0.35">
      <c r="A344" s="1148" t="s">
        <v>175</v>
      </c>
      <c r="B344" s="1147"/>
      <c r="C344" s="1147"/>
      <c r="D344" s="1147"/>
      <c r="E344" s="1147"/>
      <c r="F344" s="1129"/>
    </row>
    <row r="345" spans="1:6" ht="19.5" hidden="1" thickBot="1" x14ac:dyDescent="0.35">
      <c r="A345" s="1148" t="s">
        <v>185</v>
      </c>
      <c r="B345" s="1147"/>
      <c r="C345" s="1147"/>
      <c r="D345" s="1147"/>
      <c r="E345" s="1147"/>
      <c r="F345" s="1129"/>
    </row>
    <row r="346" spans="1:6" ht="19.5" hidden="1" thickBot="1" x14ac:dyDescent="0.35">
      <c r="A346" s="1148" t="s">
        <v>186</v>
      </c>
      <c r="B346" s="1147"/>
      <c r="C346" s="1147"/>
      <c r="D346" s="1147"/>
      <c r="E346" s="1147"/>
      <c r="F346" s="1129"/>
    </row>
    <row r="347" spans="1:6" ht="19.5" hidden="1" thickBot="1" x14ac:dyDescent="0.35">
      <c r="A347" s="1148" t="s">
        <v>187</v>
      </c>
      <c r="B347" s="1147"/>
      <c r="C347" s="1147"/>
      <c r="D347" s="1147"/>
      <c r="E347" s="1147"/>
      <c r="F347" s="1129"/>
    </row>
    <row r="348" spans="1:6" ht="19.5" hidden="1" thickBot="1" x14ac:dyDescent="0.35">
      <c r="A348" s="1146" t="s">
        <v>42</v>
      </c>
      <c r="B348" s="1149">
        <f>B349+B350+B351+B352</f>
        <v>0</v>
      </c>
      <c r="C348" s="1149">
        <f t="shared" ref="C348:E348" si="62">C349+C350+C351+C352</f>
        <v>0</v>
      </c>
      <c r="D348" s="1149">
        <f t="shared" si="62"/>
        <v>0</v>
      </c>
      <c r="E348" s="1149">
        <f t="shared" si="62"/>
        <v>0</v>
      </c>
      <c r="F348" s="1129"/>
    </row>
    <row r="349" spans="1:6" ht="19.5" hidden="1" thickBot="1" x14ac:dyDescent="0.35">
      <c r="A349" s="1148" t="s">
        <v>175</v>
      </c>
      <c r="B349" s="1149"/>
      <c r="C349" s="1147"/>
      <c r="D349" s="1147"/>
      <c r="E349" s="1147"/>
      <c r="F349" s="1129"/>
    </row>
    <row r="350" spans="1:6" ht="19.5" hidden="1" thickBot="1" x14ac:dyDescent="0.35">
      <c r="A350" s="1148" t="s">
        <v>185</v>
      </c>
      <c r="B350" s="1149"/>
      <c r="C350" s="1147"/>
      <c r="D350" s="1147"/>
      <c r="E350" s="1147"/>
      <c r="F350" s="1129"/>
    </row>
    <row r="351" spans="1:6" ht="19.5" hidden="1" thickBot="1" x14ac:dyDescent="0.35">
      <c r="A351" s="1148" t="s">
        <v>186</v>
      </c>
      <c r="B351" s="1149"/>
      <c r="C351" s="1147"/>
      <c r="D351" s="1147"/>
      <c r="E351" s="1147"/>
      <c r="F351" s="1129"/>
    </row>
    <row r="352" spans="1:6" ht="19.5" hidden="1" thickBot="1" x14ac:dyDescent="0.35">
      <c r="A352" s="1148" t="s">
        <v>187</v>
      </c>
      <c r="B352" s="1149"/>
      <c r="C352" s="1147"/>
      <c r="D352" s="1147"/>
      <c r="E352" s="1147"/>
      <c r="F352" s="1129"/>
    </row>
    <row r="353" spans="1:6" ht="19.5" hidden="1" thickBot="1" x14ac:dyDescent="0.35">
      <c r="A353" s="1154" t="s">
        <v>192</v>
      </c>
      <c r="B353" s="1149">
        <f>B343+B348</f>
        <v>0</v>
      </c>
      <c r="C353" s="1149">
        <f t="shared" ref="C353:E353" si="63">C343+C348</f>
        <v>0</v>
      </c>
      <c r="D353" s="1149">
        <f t="shared" si="63"/>
        <v>0</v>
      </c>
      <c r="E353" s="1149">
        <f t="shared" si="63"/>
        <v>0</v>
      </c>
      <c r="F353" s="1129"/>
    </row>
    <row r="354" spans="1:6" ht="19.5" hidden="1" thickBot="1" x14ac:dyDescent="0.35">
      <c r="A354" s="1173" t="s">
        <v>44</v>
      </c>
      <c r="B354" s="2083"/>
      <c r="C354" s="2084"/>
      <c r="D354" s="2084"/>
      <c r="E354" s="2085"/>
      <c r="F354" s="1129"/>
    </row>
    <row r="355" spans="1:6" ht="57" hidden="1" thickBot="1" x14ac:dyDescent="0.35">
      <c r="A355" s="1140" t="s">
        <v>69</v>
      </c>
      <c r="B355" s="1169"/>
      <c r="C355" s="1170" t="s">
        <v>180</v>
      </c>
      <c r="D355" s="1171"/>
      <c r="E355" s="1172"/>
      <c r="F355" s="1129"/>
    </row>
    <row r="356" spans="1:6" ht="19.5" hidden="1" thickBot="1" x14ac:dyDescent="0.35">
      <c r="A356" s="1136" t="s">
        <v>14</v>
      </c>
      <c r="B356" s="2086"/>
      <c r="C356" s="2087"/>
      <c r="D356" s="2087"/>
      <c r="E356" s="2088"/>
      <c r="F356" s="1129"/>
    </row>
    <row r="357" spans="1:6" ht="19.5" hidden="1" thickBot="1" x14ac:dyDescent="0.35">
      <c r="A357" s="1136" t="s">
        <v>15</v>
      </c>
      <c r="B357" s="2089"/>
      <c r="C357" s="2090"/>
      <c r="D357" s="2090"/>
      <c r="E357" s="2091"/>
      <c r="F357" s="1129"/>
    </row>
    <row r="358" spans="1:6" ht="18.75" hidden="1" x14ac:dyDescent="0.3">
      <c r="A358" s="2081"/>
      <c r="B358" s="1141">
        <v>2019</v>
      </c>
      <c r="C358" s="1141">
        <v>2020</v>
      </c>
      <c r="D358" s="1141">
        <v>2021</v>
      </c>
      <c r="E358" s="1141">
        <v>2022</v>
      </c>
      <c r="F358" s="1129"/>
    </row>
    <row r="359" spans="1:6" ht="19.5" hidden="1" thickBot="1" x14ac:dyDescent="0.35">
      <c r="A359" s="2082"/>
      <c r="B359" s="1142" t="s">
        <v>7</v>
      </c>
      <c r="C359" s="1142" t="s">
        <v>8</v>
      </c>
      <c r="D359" s="1142" t="s">
        <v>8</v>
      </c>
      <c r="E359" s="1142" t="s">
        <v>8</v>
      </c>
      <c r="F359" s="1129"/>
    </row>
    <row r="360" spans="1:6" ht="19.5" hidden="1" thickBot="1" x14ac:dyDescent="0.35">
      <c r="A360" s="1136" t="s">
        <v>16</v>
      </c>
      <c r="B360" s="1136"/>
      <c r="C360" s="1136"/>
      <c r="D360" s="1136"/>
      <c r="E360" s="1136"/>
      <c r="F360" s="1129"/>
    </row>
    <row r="361" spans="1:6" ht="19.5" hidden="1" thickBot="1" x14ac:dyDescent="0.35">
      <c r="A361" s="1136" t="s">
        <v>17</v>
      </c>
      <c r="B361" s="1143">
        <f>B379</f>
        <v>0</v>
      </c>
      <c r="C361" s="1143">
        <f t="shared" ref="C361:E361" si="64">C379</f>
        <v>0</v>
      </c>
      <c r="D361" s="1143">
        <f t="shared" si="64"/>
        <v>0</v>
      </c>
      <c r="E361" s="1143">
        <f t="shared" si="64"/>
        <v>0</v>
      </c>
      <c r="F361" s="1129"/>
    </row>
    <row r="362" spans="1:6" ht="19.5" hidden="1" thickBot="1" x14ac:dyDescent="0.35">
      <c r="A362" s="1136" t="s">
        <v>18</v>
      </c>
      <c r="B362" s="1143" t="e">
        <f>B361/B360</f>
        <v>#DIV/0!</v>
      </c>
      <c r="C362" s="1143" t="e">
        <f t="shared" ref="C362:E362" si="65">C361/C360</f>
        <v>#DIV/0!</v>
      </c>
      <c r="D362" s="1143" t="e">
        <f t="shared" si="65"/>
        <v>#DIV/0!</v>
      </c>
      <c r="E362" s="1143" t="e">
        <f t="shared" si="65"/>
        <v>#DIV/0!</v>
      </c>
      <c r="F362" s="1129"/>
    </row>
    <row r="363" spans="1:6" ht="19.5" hidden="1" thickBot="1" x14ac:dyDescent="0.35">
      <c r="A363" s="1136" t="s">
        <v>19</v>
      </c>
      <c r="B363" s="1144" t="s">
        <v>20</v>
      </c>
      <c r="C363" s="1145" t="e">
        <f>C360/B360-1</f>
        <v>#DIV/0!</v>
      </c>
      <c r="D363" s="1145" t="e">
        <f t="shared" ref="D363:E365" si="66">D360/C360-1</f>
        <v>#DIV/0!</v>
      </c>
      <c r="E363" s="1145" t="e">
        <f t="shared" si="66"/>
        <v>#DIV/0!</v>
      </c>
      <c r="F363" s="1129"/>
    </row>
    <row r="364" spans="1:6" ht="19.5" hidden="1" thickBot="1" x14ac:dyDescent="0.35">
      <c r="A364" s="1136" t="s">
        <v>21</v>
      </c>
      <c r="B364" s="1144" t="s">
        <v>20</v>
      </c>
      <c r="C364" s="1145" t="e">
        <f>C361/B361-1</f>
        <v>#DIV/0!</v>
      </c>
      <c r="D364" s="1145" t="e">
        <f t="shared" si="66"/>
        <v>#DIV/0!</v>
      </c>
      <c r="E364" s="1145" t="e">
        <f t="shared" si="66"/>
        <v>#DIV/0!</v>
      </c>
      <c r="F364" s="1129"/>
    </row>
    <row r="365" spans="1:6" ht="19.5" hidden="1" thickBot="1" x14ac:dyDescent="0.35">
      <c r="A365" s="1136" t="s">
        <v>22</v>
      </c>
      <c r="B365" s="1144" t="s">
        <v>20</v>
      </c>
      <c r="C365" s="1145" t="e">
        <f>C362/B362-1</f>
        <v>#DIV/0!</v>
      </c>
      <c r="D365" s="1145" t="e">
        <f t="shared" si="66"/>
        <v>#DIV/0!</v>
      </c>
      <c r="E365" s="1145" t="e">
        <f t="shared" si="66"/>
        <v>#DIV/0!</v>
      </c>
      <c r="F365" s="1129"/>
    </row>
    <row r="366" spans="1:6" ht="19.5" hidden="1" thickBot="1" x14ac:dyDescent="0.35">
      <c r="A366" s="2092" t="s">
        <v>1370</v>
      </c>
      <c r="B366" s="2093"/>
      <c r="C366" s="2093"/>
      <c r="D366" s="2093"/>
      <c r="E366" s="2094"/>
      <c r="F366" s="1129"/>
    </row>
    <row r="367" spans="1:6" ht="18.75" hidden="1" x14ac:dyDescent="0.3">
      <c r="A367" s="2081"/>
      <c r="B367" s="1141">
        <v>2019</v>
      </c>
      <c r="C367" s="1141">
        <v>2020</v>
      </c>
      <c r="D367" s="1141">
        <v>2021</v>
      </c>
      <c r="E367" s="1141">
        <v>2022</v>
      </c>
      <c r="F367" s="1129"/>
    </row>
    <row r="368" spans="1:6" ht="19.5" hidden="1" thickBot="1" x14ac:dyDescent="0.35">
      <c r="A368" s="2082"/>
      <c r="B368" s="1142" t="s">
        <v>7</v>
      </c>
      <c r="C368" s="1142" t="s">
        <v>8</v>
      </c>
      <c r="D368" s="1142" t="s">
        <v>8</v>
      </c>
      <c r="E368" s="1142" t="s">
        <v>8</v>
      </c>
      <c r="F368" s="1129"/>
    </row>
    <row r="369" spans="1:6" ht="19.5" hidden="1" thickBot="1" x14ac:dyDescent="0.35">
      <c r="A369" s="1146" t="s">
        <v>41</v>
      </c>
      <c r="B369" s="1147">
        <f>B370+B371+B372+B373</f>
        <v>0</v>
      </c>
      <c r="C369" s="1147">
        <f t="shared" ref="C369:E369" si="67">C370+C371+C372+C373</f>
        <v>0</v>
      </c>
      <c r="D369" s="1147">
        <f t="shared" si="67"/>
        <v>0</v>
      </c>
      <c r="E369" s="1147">
        <f t="shared" si="67"/>
        <v>0</v>
      </c>
      <c r="F369" s="1129"/>
    </row>
    <row r="370" spans="1:6" ht="19.5" hidden="1" thickBot="1" x14ac:dyDescent="0.35">
      <c r="A370" s="1148" t="s">
        <v>175</v>
      </c>
      <c r="B370" s="1147"/>
      <c r="C370" s="1147"/>
      <c r="D370" s="1147"/>
      <c r="E370" s="1147"/>
      <c r="F370" s="1129"/>
    </row>
    <row r="371" spans="1:6" ht="19.5" hidden="1" thickBot="1" x14ac:dyDescent="0.35">
      <c r="A371" s="1148" t="s">
        <v>185</v>
      </c>
      <c r="B371" s="1147"/>
      <c r="C371" s="1147"/>
      <c r="D371" s="1147"/>
      <c r="E371" s="1147"/>
      <c r="F371" s="1129"/>
    </row>
    <row r="372" spans="1:6" ht="19.5" hidden="1" thickBot="1" x14ac:dyDescent="0.35">
      <c r="A372" s="1148" t="s">
        <v>186</v>
      </c>
      <c r="B372" s="1147"/>
      <c r="C372" s="1147"/>
      <c r="D372" s="1147"/>
      <c r="E372" s="1147"/>
      <c r="F372" s="1129"/>
    </row>
    <row r="373" spans="1:6" ht="19.5" hidden="1" thickBot="1" x14ac:dyDescent="0.35">
      <c r="A373" s="1148" t="s">
        <v>187</v>
      </c>
      <c r="B373" s="1147"/>
      <c r="C373" s="1147"/>
      <c r="D373" s="1147"/>
      <c r="E373" s="1147"/>
      <c r="F373" s="1129"/>
    </row>
    <row r="374" spans="1:6" ht="19.5" hidden="1" thickBot="1" x14ac:dyDescent="0.35">
      <c r="A374" s="1146" t="s">
        <v>42</v>
      </c>
      <c r="B374" s="1149">
        <f>B375+B376+B377+B378</f>
        <v>0</v>
      </c>
      <c r="C374" s="1149">
        <f t="shared" ref="C374:E374" si="68">C375+C376+C377+C378</f>
        <v>0</v>
      </c>
      <c r="D374" s="1149">
        <f t="shared" si="68"/>
        <v>0</v>
      </c>
      <c r="E374" s="1149">
        <f t="shared" si="68"/>
        <v>0</v>
      </c>
      <c r="F374" s="1129"/>
    </row>
    <row r="375" spans="1:6" ht="19.5" hidden="1" thickBot="1" x14ac:dyDescent="0.35">
      <c r="A375" s="1148" t="s">
        <v>175</v>
      </c>
      <c r="B375" s="1149"/>
      <c r="C375" s="1149"/>
      <c r="D375" s="1149"/>
      <c r="E375" s="1149"/>
      <c r="F375" s="1129"/>
    </row>
    <row r="376" spans="1:6" ht="19.5" hidden="1" thickBot="1" x14ac:dyDescent="0.35">
      <c r="A376" s="1148" t="s">
        <v>185</v>
      </c>
      <c r="B376" s="1149"/>
      <c r="C376" s="1149"/>
      <c r="D376" s="1149"/>
      <c r="E376" s="1149"/>
      <c r="F376" s="1129"/>
    </row>
    <row r="377" spans="1:6" ht="19.5" hidden="1" thickBot="1" x14ac:dyDescent="0.35">
      <c r="A377" s="1148" t="s">
        <v>186</v>
      </c>
      <c r="B377" s="1149"/>
      <c r="C377" s="1149"/>
      <c r="D377" s="1149"/>
      <c r="E377" s="1149"/>
      <c r="F377" s="1129"/>
    </row>
    <row r="378" spans="1:6" ht="19.5" hidden="1" thickBot="1" x14ac:dyDescent="0.35">
      <c r="A378" s="1148" t="s">
        <v>187</v>
      </c>
      <c r="B378" s="1149"/>
      <c r="C378" s="1149"/>
      <c r="D378" s="1149"/>
      <c r="E378" s="1149"/>
      <c r="F378" s="1129"/>
    </row>
    <row r="379" spans="1:6" ht="19.5" hidden="1" thickBot="1" x14ac:dyDescent="0.35">
      <c r="A379" s="1154" t="s">
        <v>51</v>
      </c>
      <c r="B379" s="1149">
        <f>B369+B374</f>
        <v>0</v>
      </c>
      <c r="C379" s="1149">
        <f t="shared" ref="C379:E379" si="69">C369+C374</f>
        <v>0</v>
      </c>
      <c r="D379" s="1149">
        <f t="shared" si="69"/>
        <v>0</v>
      </c>
      <c r="E379" s="1149">
        <f t="shared" si="69"/>
        <v>0</v>
      </c>
      <c r="F379" s="1129"/>
    </row>
    <row r="380" spans="1:6" ht="19.5" thickBot="1" x14ac:dyDescent="0.35">
      <c r="A380" s="1174"/>
      <c r="B380" s="1175"/>
      <c r="C380" s="1175"/>
      <c r="D380" s="1175"/>
      <c r="E380" s="1175"/>
      <c r="F380" s="1129"/>
    </row>
    <row r="381" spans="1:6" ht="38.25" thickBot="1" x14ac:dyDescent="0.35">
      <c r="A381" s="1176" t="s">
        <v>53</v>
      </c>
      <c r="B381" s="1177">
        <f>+B256+B180+B65+B28+B205+B102+B361+B335+B310+B285+B230+B139</f>
        <v>160620</v>
      </c>
      <c r="C381" s="1177">
        <f t="shared" ref="C381:E381" si="70">+C256+C180+C65+C28+C205+C102+C361+C335+C310+C285+C230+C139</f>
        <v>158000</v>
      </c>
      <c r="D381" s="1177">
        <f t="shared" si="70"/>
        <v>162000</v>
      </c>
      <c r="E381" s="1177">
        <f t="shared" si="70"/>
        <v>172000</v>
      </c>
      <c r="F381" s="1129"/>
    </row>
    <row r="382" spans="1:6" ht="38.25" thickBot="1" x14ac:dyDescent="0.35">
      <c r="A382" s="1176" t="s">
        <v>54</v>
      </c>
      <c r="B382" s="1177">
        <f>+B274+B248+B131+B94+B57+B379+B353+B328+B303+B223+B198+B168</f>
        <v>160620</v>
      </c>
      <c r="C382" s="1177">
        <f t="shared" ref="C382:E382" si="71">+C274+C248+C131+C94+C57+C379+C353+C328+C303+C223+C198+C168</f>
        <v>158000</v>
      </c>
      <c r="D382" s="1177">
        <f t="shared" si="71"/>
        <v>162000</v>
      </c>
      <c r="E382" s="1177">
        <f t="shared" si="71"/>
        <v>172000</v>
      </c>
      <c r="F382" s="1129"/>
    </row>
    <row r="383" spans="1:6" ht="19.5" thickBot="1" x14ac:dyDescent="0.35">
      <c r="A383" s="1146" t="s">
        <v>23</v>
      </c>
      <c r="B383" s="1178">
        <f>B384+B385</f>
        <v>7992</v>
      </c>
      <c r="C383" s="1178">
        <f t="shared" ref="C383:E383" si="72">C384+C385</f>
        <v>7992</v>
      </c>
      <c r="D383" s="1178">
        <f t="shared" si="72"/>
        <v>7992</v>
      </c>
      <c r="E383" s="1178">
        <f t="shared" si="72"/>
        <v>7992</v>
      </c>
      <c r="F383" s="1129"/>
    </row>
    <row r="384" spans="1:6" ht="19.5" thickBot="1" x14ac:dyDescent="0.35">
      <c r="A384" s="1148" t="s">
        <v>175</v>
      </c>
      <c r="B384" s="1149">
        <f t="shared" ref="B384:E385" si="73">B37+B74+B111</f>
        <v>7992</v>
      </c>
      <c r="C384" s="1149">
        <f t="shared" si="73"/>
        <v>7992</v>
      </c>
      <c r="D384" s="1149">
        <f t="shared" si="73"/>
        <v>7992</v>
      </c>
      <c r="E384" s="1149">
        <f t="shared" si="73"/>
        <v>7992</v>
      </c>
      <c r="F384" s="1129"/>
    </row>
    <row r="385" spans="1:6" ht="19.5" thickBot="1" x14ac:dyDescent="0.35">
      <c r="A385" s="1148" t="s">
        <v>193</v>
      </c>
      <c r="B385" s="1149">
        <f t="shared" si="73"/>
        <v>0</v>
      </c>
      <c r="C385" s="1149">
        <f t="shared" si="73"/>
        <v>0</v>
      </c>
      <c r="D385" s="1149">
        <f t="shared" si="73"/>
        <v>0</v>
      </c>
      <c r="E385" s="1149">
        <f t="shared" si="73"/>
        <v>0</v>
      </c>
      <c r="F385" s="1129"/>
    </row>
    <row r="386" spans="1:6" ht="38.25" thickBot="1" x14ac:dyDescent="0.35">
      <c r="A386" s="1146" t="s">
        <v>24</v>
      </c>
      <c r="B386" s="1178">
        <f>B387+B388</f>
        <v>1308</v>
      </c>
      <c r="C386" s="1178">
        <f t="shared" ref="C386:E386" si="74">C387+C388</f>
        <v>1308</v>
      </c>
      <c r="D386" s="1178">
        <f t="shared" si="74"/>
        <v>1308</v>
      </c>
      <c r="E386" s="1178">
        <f t="shared" si="74"/>
        <v>1308</v>
      </c>
      <c r="F386" s="1129"/>
    </row>
    <row r="387" spans="1:6" ht="19.5" thickBot="1" x14ac:dyDescent="0.35">
      <c r="A387" s="1148" t="s">
        <v>175</v>
      </c>
      <c r="B387" s="1147">
        <f>B40+B77+B114</f>
        <v>1308</v>
      </c>
      <c r="C387" s="1147">
        <f>C40+C77+C114</f>
        <v>1308</v>
      </c>
      <c r="D387" s="1147">
        <f>D40+D77+D114</f>
        <v>1308</v>
      </c>
      <c r="E387" s="1147">
        <f>E40+E77+E114</f>
        <v>1308</v>
      </c>
      <c r="F387" s="1129"/>
    </row>
    <row r="388" spans="1:6" ht="19.5" thickBot="1" x14ac:dyDescent="0.35">
      <c r="A388" s="1148" t="s">
        <v>193</v>
      </c>
      <c r="B388" s="1149">
        <f>B41+B78+B112</f>
        <v>0</v>
      </c>
      <c r="C388" s="1149">
        <f>C41+C78+C112</f>
        <v>0</v>
      </c>
      <c r="D388" s="1149">
        <f>D41+D78+D112</f>
        <v>0</v>
      </c>
      <c r="E388" s="1149">
        <f>E41+E78+E112</f>
        <v>0</v>
      </c>
      <c r="F388" s="1129"/>
    </row>
    <row r="389" spans="1:6" ht="19.5" thickBot="1" x14ac:dyDescent="0.35">
      <c r="A389" s="1146" t="s">
        <v>25</v>
      </c>
      <c r="B389" s="1178">
        <f>B390+B391</f>
        <v>3500</v>
      </c>
      <c r="C389" s="1178">
        <f t="shared" ref="C389:E389" si="75">C390+C391</f>
        <v>4000</v>
      </c>
      <c r="D389" s="1178">
        <f t="shared" si="75"/>
        <v>4000</v>
      </c>
      <c r="E389" s="1178">
        <f t="shared" si="75"/>
        <v>4000</v>
      </c>
      <c r="F389" s="1129"/>
    </row>
    <row r="390" spans="1:6" ht="19.5" thickBot="1" x14ac:dyDescent="0.35">
      <c r="A390" s="1148" t="s">
        <v>175</v>
      </c>
      <c r="B390" s="1149">
        <f t="shared" ref="B390:E391" si="76">B43+B80+B117</f>
        <v>3500</v>
      </c>
      <c r="C390" s="1149">
        <f t="shared" si="76"/>
        <v>4000</v>
      </c>
      <c r="D390" s="1149">
        <f t="shared" si="76"/>
        <v>4000</v>
      </c>
      <c r="E390" s="1149">
        <f t="shared" si="76"/>
        <v>4000</v>
      </c>
      <c r="F390" s="1129"/>
    </row>
    <row r="391" spans="1:6" ht="19.5" thickBot="1" x14ac:dyDescent="0.35">
      <c r="A391" s="1148" t="s">
        <v>193</v>
      </c>
      <c r="B391" s="1149">
        <f t="shared" si="76"/>
        <v>0</v>
      </c>
      <c r="C391" s="1149">
        <f t="shared" si="76"/>
        <v>0</v>
      </c>
      <c r="D391" s="1149">
        <f t="shared" si="76"/>
        <v>0</v>
      </c>
      <c r="E391" s="1149">
        <f t="shared" si="76"/>
        <v>0</v>
      </c>
      <c r="F391" s="1129"/>
    </row>
    <row r="392" spans="1:6" ht="19.5" thickBot="1" x14ac:dyDescent="0.35">
      <c r="A392" s="1146" t="s">
        <v>26</v>
      </c>
      <c r="B392" s="1178">
        <f>B393+B394</f>
        <v>0</v>
      </c>
      <c r="C392" s="1178">
        <f t="shared" ref="C392:E392" si="77">C393+C394</f>
        <v>0</v>
      </c>
      <c r="D392" s="1178">
        <f t="shared" si="77"/>
        <v>0</v>
      </c>
      <c r="E392" s="1178">
        <f t="shared" si="77"/>
        <v>0</v>
      </c>
      <c r="F392" s="1129"/>
    </row>
    <row r="393" spans="1:6" ht="19.5" thickBot="1" x14ac:dyDescent="0.35">
      <c r="A393" s="1148" t="s">
        <v>175</v>
      </c>
      <c r="B393" s="1147">
        <f t="shared" ref="B393:E394" si="78">B46+B83+B120</f>
        <v>0</v>
      </c>
      <c r="C393" s="1147">
        <f t="shared" si="78"/>
        <v>0</v>
      </c>
      <c r="D393" s="1147">
        <f t="shared" si="78"/>
        <v>0</v>
      </c>
      <c r="E393" s="1147">
        <f t="shared" si="78"/>
        <v>0</v>
      </c>
      <c r="F393" s="1129"/>
    </row>
    <row r="394" spans="1:6" ht="19.5" thickBot="1" x14ac:dyDescent="0.35">
      <c r="A394" s="1148" t="s">
        <v>193</v>
      </c>
      <c r="B394" s="1149">
        <f t="shared" si="78"/>
        <v>0</v>
      </c>
      <c r="C394" s="1149">
        <f t="shared" si="78"/>
        <v>0</v>
      </c>
      <c r="D394" s="1149">
        <f t="shared" si="78"/>
        <v>0</v>
      </c>
      <c r="E394" s="1149">
        <f t="shared" si="78"/>
        <v>0</v>
      </c>
      <c r="F394" s="1129"/>
    </row>
    <row r="395" spans="1:6" ht="19.5" thickBot="1" x14ac:dyDescent="0.35">
      <c r="A395" s="1146" t="s">
        <v>27</v>
      </c>
      <c r="B395" s="1178">
        <f>B396+B397</f>
        <v>114820</v>
      </c>
      <c r="C395" s="1178">
        <f t="shared" ref="C395:E395" si="79">C396+C397</f>
        <v>126000</v>
      </c>
      <c r="D395" s="1178">
        <f t="shared" si="79"/>
        <v>130000</v>
      </c>
      <c r="E395" s="1178">
        <f t="shared" si="79"/>
        <v>140000</v>
      </c>
      <c r="F395" s="1129"/>
    </row>
    <row r="396" spans="1:6" ht="19.5" thickBot="1" x14ac:dyDescent="0.35">
      <c r="A396" s="1148" t="s">
        <v>175</v>
      </c>
      <c r="B396" s="1147">
        <f>B49+B86+B123+B160</f>
        <v>114820</v>
      </c>
      <c r="C396" s="1147">
        <f t="shared" ref="C396:E396" si="80">C49+C86+C123+C160</f>
        <v>126000</v>
      </c>
      <c r="D396" s="1147">
        <f t="shared" si="80"/>
        <v>130000</v>
      </c>
      <c r="E396" s="1147">
        <f t="shared" si="80"/>
        <v>140000</v>
      </c>
      <c r="F396" s="1129"/>
    </row>
    <row r="397" spans="1:6" ht="19.5" thickBot="1" x14ac:dyDescent="0.35">
      <c r="A397" s="1148" t="s">
        <v>193</v>
      </c>
      <c r="B397" s="1149">
        <f>B50+B87+B124</f>
        <v>0</v>
      </c>
      <c r="C397" s="1149">
        <f>C50+C87+C124</f>
        <v>0</v>
      </c>
      <c r="D397" s="1149">
        <f>D50+D87+D124</f>
        <v>0</v>
      </c>
      <c r="E397" s="1149">
        <f>E50+E87+E124</f>
        <v>0</v>
      </c>
      <c r="F397" s="1129"/>
    </row>
    <row r="398" spans="1:6" ht="19.5" thickBot="1" x14ac:dyDescent="0.35">
      <c r="A398" s="1146" t="s">
        <v>28</v>
      </c>
      <c r="B398" s="1178">
        <f>B399+B400</f>
        <v>18600</v>
      </c>
      <c r="C398" s="1178">
        <f>C399+C400</f>
        <v>17700</v>
      </c>
      <c r="D398" s="1178">
        <f t="shared" ref="D398:E398" si="81">D399+D400</f>
        <v>17700</v>
      </c>
      <c r="E398" s="1178">
        <f t="shared" si="81"/>
        <v>17700</v>
      </c>
      <c r="F398" s="1129"/>
    </row>
    <row r="399" spans="1:6" ht="19.5" thickBot="1" x14ac:dyDescent="0.35">
      <c r="A399" s="1148" t="s">
        <v>175</v>
      </c>
      <c r="B399" s="1147">
        <f>B163+B52</f>
        <v>18600</v>
      </c>
      <c r="C399" s="1147">
        <f t="shared" ref="C399:E399" si="82">C163+C52</f>
        <v>17700</v>
      </c>
      <c r="D399" s="1147">
        <f t="shared" si="82"/>
        <v>17700</v>
      </c>
      <c r="E399" s="1147">
        <f t="shared" si="82"/>
        <v>17700</v>
      </c>
      <c r="F399" s="1129"/>
    </row>
    <row r="400" spans="1:6" ht="19.5" thickBot="1" x14ac:dyDescent="0.35">
      <c r="A400" s="1148" t="s">
        <v>193</v>
      </c>
      <c r="B400" s="1149">
        <f>B53+B90+B127</f>
        <v>0</v>
      </c>
      <c r="C400" s="1149">
        <f>C53+C90+C127</f>
        <v>0</v>
      </c>
      <c r="D400" s="1149">
        <f>D53+D90+D127</f>
        <v>0</v>
      </c>
      <c r="E400" s="1149">
        <f>E53+E90+E127</f>
        <v>0</v>
      </c>
      <c r="F400" s="1129"/>
    </row>
    <row r="401" spans="1:6" ht="38.25" thickBot="1" x14ac:dyDescent="0.35">
      <c r="A401" s="1146" t="s">
        <v>29</v>
      </c>
      <c r="B401" s="1178">
        <f>B91+B54</f>
        <v>0</v>
      </c>
      <c r="C401" s="1178">
        <f>C91+C54</f>
        <v>0</v>
      </c>
      <c r="D401" s="1178">
        <f>D91+D54</f>
        <v>0</v>
      </c>
      <c r="E401" s="1178">
        <f>E91+E54</f>
        <v>0</v>
      </c>
      <c r="F401" s="1129"/>
    </row>
    <row r="402" spans="1:6" ht="19.5" thickBot="1" x14ac:dyDescent="0.35">
      <c r="A402" s="1148" t="s">
        <v>175</v>
      </c>
      <c r="B402" s="1147">
        <f t="shared" ref="B402:E403" si="83">B55+B92+B129</f>
        <v>0</v>
      </c>
      <c r="C402" s="1147">
        <f t="shared" si="83"/>
        <v>0</v>
      </c>
      <c r="D402" s="1147">
        <f t="shared" si="83"/>
        <v>0</v>
      </c>
      <c r="E402" s="1147">
        <f t="shared" si="83"/>
        <v>0</v>
      </c>
      <c r="F402" s="1129"/>
    </row>
    <row r="403" spans="1:6" ht="19.5" thickBot="1" x14ac:dyDescent="0.35">
      <c r="A403" s="1148" t="s">
        <v>193</v>
      </c>
      <c r="B403" s="1149">
        <f t="shared" si="83"/>
        <v>0</v>
      </c>
      <c r="C403" s="1149">
        <f t="shared" si="83"/>
        <v>0</v>
      </c>
      <c r="D403" s="1149">
        <f t="shared" si="83"/>
        <v>0</v>
      </c>
      <c r="E403" s="1149">
        <f t="shared" si="83"/>
        <v>0</v>
      </c>
      <c r="F403" s="1129"/>
    </row>
    <row r="404" spans="1:6" ht="19.5" thickBot="1" x14ac:dyDescent="0.35">
      <c r="A404" s="1146" t="s">
        <v>55</v>
      </c>
      <c r="B404" s="1178">
        <f>B405+B406+B407+B408</f>
        <v>0</v>
      </c>
      <c r="C404" s="1178">
        <f t="shared" ref="C404:E404" si="84">C405+C406+C407+C408</f>
        <v>0</v>
      </c>
      <c r="D404" s="1178">
        <f t="shared" si="84"/>
        <v>0</v>
      </c>
      <c r="E404" s="1178">
        <f t="shared" si="84"/>
        <v>0</v>
      </c>
      <c r="F404" s="1129"/>
    </row>
    <row r="405" spans="1:6" ht="19.5" thickBot="1" x14ac:dyDescent="0.35">
      <c r="A405" s="1148" t="s">
        <v>175</v>
      </c>
      <c r="B405" s="1147">
        <f t="shared" ref="B405:E408" si="85">B189+B214+B239+B265+B294+B319+B344+B370</f>
        <v>0</v>
      </c>
      <c r="C405" s="1147">
        <f t="shared" si="85"/>
        <v>0</v>
      </c>
      <c r="D405" s="1147">
        <f t="shared" si="85"/>
        <v>0</v>
      </c>
      <c r="E405" s="1147">
        <f t="shared" si="85"/>
        <v>0</v>
      </c>
      <c r="F405" s="1129"/>
    </row>
    <row r="406" spans="1:6" ht="19.5" thickBot="1" x14ac:dyDescent="0.35">
      <c r="A406" s="1148" t="s">
        <v>194</v>
      </c>
      <c r="B406" s="1147">
        <f t="shared" si="85"/>
        <v>0</v>
      </c>
      <c r="C406" s="1147">
        <f t="shared" si="85"/>
        <v>0</v>
      </c>
      <c r="D406" s="1147">
        <f t="shared" si="85"/>
        <v>0</v>
      </c>
      <c r="E406" s="1147">
        <f t="shared" si="85"/>
        <v>0</v>
      </c>
      <c r="F406" s="1129"/>
    </row>
    <row r="407" spans="1:6" ht="19.5" thickBot="1" x14ac:dyDescent="0.35">
      <c r="A407" s="1148" t="s">
        <v>186</v>
      </c>
      <c r="B407" s="1147">
        <f t="shared" si="85"/>
        <v>0</v>
      </c>
      <c r="C407" s="1147">
        <f t="shared" si="85"/>
        <v>0</v>
      </c>
      <c r="D407" s="1147">
        <f t="shared" si="85"/>
        <v>0</v>
      </c>
      <c r="E407" s="1147">
        <f t="shared" si="85"/>
        <v>0</v>
      </c>
      <c r="F407" s="1129"/>
    </row>
    <row r="408" spans="1:6" ht="19.5" thickBot="1" x14ac:dyDescent="0.35">
      <c r="A408" s="1148" t="s">
        <v>187</v>
      </c>
      <c r="B408" s="1147">
        <f t="shared" si="85"/>
        <v>0</v>
      </c>
      <c r="C408" s="1147">
        <f t="shared" si="85"/>
        <v>0</v>
      </c>
      <c r="D408" s="1147">
        <f t="shared" si="85"/>
        <v>0</v>
      </c>
      <c r="E408" s="1147">
        <f t="shared" si="85"/>
        <v>0</v>
      </c>
      <c r="F408" s="1129"/>
    </row>
    <row r="409" spans="1:6" ht="19.5" thickBot="1" x14ac:dyDescent="0.35">
      <c r="A409" s="1146" t="s">
        <v>56</v>
      </c>
      <c r="B409" s="1178">
        <f>B410+B411+B412+B413</f>
        <v>14400</v>
      </c>
      <c r="C409" s="1178">
        <f t="shared" ref="C409:E409" si="86">C410+C411+C412+C413</f>
        <v>1000</v>
      </c>
      <c r="D409" s="1178">
        <f t="shared" si="86"/>
        <v>1000</v>
      </c>
      <c r="E409" s="1178">
        <f t="shared" si="86"/>
        <v>1000</v>
      </c>
      <c r="F409" s="1129"/>
    </row>
    <row r="410" spans="1:6" ht="19.5" thickBot="1" x14ac:dyDescent="0.35">
      <c r="A410" s="1148" t="s">
        <v>175</v>
      </c>
      <c r="B410" s="1147">
        <f t="shared" ref="B410:E413" si="87">B194+B219+B244+B270+B299+B324+B349+B375</f>
        <v>1000</v>
      </c>
      <c r="C410" s="1147">
        <f t="shared" si="87"/>
        <v>1000</v>
      </c>
      <c r="D410" s="1147">
        <f t="shared" si="87"/>
        <v>1000</v>
      </c>
      <c r="E410" s="1147">
        <f t="shared" si="87"/>
        <v>1000</v>
      </c>
      <c r="F410" s="1129"/>
    </row>
    <row r="411" spans="1:6" ht="19.5" thickBot="1" x14ac:dyDescent="0.35">
      <c r="A411" s="1148" t="s">
        <v>194</v>
      </c>
      <c r="B411" s="1147">
        <f t="shared" si="87"/>
        <v>13400</v>
      </c>
      <c r="C411" s="1147">
        <f t="shared" si="87"/>
        <v>0</v>
      </c>
      <c r="D411" s="1147">
        <f t="shared" si="87"/>
        <v>0</v>
      </c>
      <c r="E411" s="1147">
        <f t="shared" si="87"/>
        <v>0</v>
      </c>
      <c r="F411" s="1129"/>
    </row>
    <row r="412" spans="1:6" ht="19.5" thickBot="1" x14ac:dyDescent="0.35">
      <c r="A412" s="1148" t="s">
        <v>186</v>
      </c>
      <c r="B412" s="1147">
        <f t="shared" si="87"/>
        <v>0</v>
      </c>
      <c r="C412" s="1147">
        <f t="shared" si="87"/>
        <v>0</v>
      </c>
      <c r="D412" s="1147">
        <f t="shared" si="87"/>
        <v>0</v>
      </c>
      <c r="E412" s="1147">
        <f t="shared" si="87"/>
        <v>0</v>
      </c>
      <c r="F412" s="1129"/>
    </row>
    <row r="413" spans="1:6" ht="19.5" thickBot="1" x14ac:dyDescent="0.35">
      <c r="A413" s="1148" t="s">
        <v>187</v>
      </c>
      <c r="B413" s="1147">
        <f t="shared" si="87"/>
        <v>0</v>
      </c>
      <c r="C413" s="1147">
        <f t="shared" si="87"/>
        <v>0</v>
      </c>
      <c r="D413" s="1147">
        <f t="shared" si="87"/>
        <v>0</v>
      </c>
      <c r="E413" s="1147">
        <f t="shared" si="87"/>
        <v>0</v>
      </c>
      <c r="F413" s="1129"/>
    </row>
    <row r="414" spans="1:6" ht="19.5" thickBot="1" x14ac:dyDescent="0.35">
      <c r="A414" s="1155" t="s">
        <v>31</v>
      </c>
      <c r="B414" s="1156">
        <f>IF(B382-B381=0,0,"Error")</f>
        <v>0</v>
      </c>
      <c r="C414" s="1156">
        <f>IF(C382-C381=0,0,"Error")</f>
        <v>0</v>
      </c>
      <c r="D414" s="1156">
        <f>IF(D382-D381=0,0,"Error")</f>
        <v>0</v>
      </c>
      <c r="E414" s="1156">
        <f>IF(E382-E381=0,0,"Error")</f>
        <v>0</v>
      </c>
      <c r="F414" s="1129"/>
    </row>
  </sheetData>
  <mergeCells count="91">
    <mergeCell ref="A20:E20"/>
    <mergeCell ref="A1:E1"/>
    <mergeCell ref="A2:E2"/>
    <mergeCell ref="B4:E4"/>
    <mergeCell ref="B5:E5"/>
    <mergeCell ref="B6:E6"/>
    <mergeCell ref="A7:E7"/>
    <mergeCell ref="A8:E10"/>
    <mergeCell ref="B11:E11"/>
    <mergeCell ref="A12:A13"/>
    <mergeCell ref="B17:E17"/>
    <mergeCell ref="A18:E18"/>
    <mergeCell ref="A70:E70"/>
    <mergeCell ref="A21:E21"/>
    <mergeCell ref="B22:E22"/>
    <mergeCell ref="B23:E23"/>
    <mergeCell ref="B24:E24"/>
    <mergeCell ref="A25:A26"/>
    <mergeCell ref="A33:E33"/>
    <mergeCell ref="A34:A35"/>
    <mergeCell ref="B59:E59"/>
    <mergeCell ref="B60:E60"/>
    <mergeCell ref="B61:E61"/>
    <mergeCell ref="A62:A63"/>
    <mergeCell ref="A144:E144"/>
    <mergeCell ref="A71:A72"/>
    <mergeCell ref="B96:E96"/>
    <mergeCell ref="B97:E97"/>
    <mergeCell ref="B98:E98"/>
    <mergeCell ref="A99:A100"/>
    <mergeCell ref="A107:E107"/>
    <mergeCell ref="A108:A109"/>
    <mergeCell ref="B133:E133"/>
    <mergeCell ref="B134:E134"/>
    <mergeCell ref="B135:E135"/>
    <mergeCell ref="A136:A137"/>
    <mergeCell ref="D199:E199"/>
    <mergeCell ref="A145:A146"/>
    <mergeCell ref="A170:E170"/>
    <mergeCell ref="A171:E171"/>
    <mergeCell ref="B172:E172"/>
    <mergeCell ref="D173:E173"/>
    <mergeCell ref="B174:E174"/>
    <mergeCell ref="B175:E175"/>
    <mergeCell ref="B176:E176"/>
    <mergeCell ref="A177:A178"/>
    <mergeCell ref="A185:E185"/>
    <mergeCell ref="A186:A187"/>
    <mergeCell ref="B251:E251"/>
    <mergeCell ref="B200:E200"/>
    <mergeCell ref="B201:E201"/>
    <mergeCell ref="A202:A203"/>
    <mergeCell ref="A210:E210"/>
    <mergeCell ref="A211:A212"/>
    <mergeCell ref="B225:E225"/>
    <mergeCell ref="B226:E226"/>
    <mergeCell ref="A227:A228"/>
    <mergeCell ref="A235:E235"/>
    <mergeCell ref="A236:A237"/>
    <mergeCell ref="B249:E249"/>
    <mergeCell ref="A282:A283"/>
    <mergeCell ref="B252:E252"/>
    <mergeCell ref="A253:A254"/>
    <mergeCell ref="A261:E261"/>
    <mergeCell ref="A262:A263"/>
    <mergeCell ref="A275:E275"/>
    <mergeCell ref="A276:E276"/>
    <mergeCell ref="B277:E277"/>
    <mergeCell ref="D278:E278"/>
    <mergeCell ref="B279:E279"/>
    <mergeCell ref="B280:E280"/>
    <mergeCell ref="B281:E281"/>
    <mergeCell ref="A340:E340"/>
    <mergeCell ref="A290:E290"/>
    <mergeCell ref="A291:A292"/>
    <mergeCell ref="D304:E304"/>
    <mergeCell ref="B305:E305"/>
    <mergeCell ref="B306:E306"/>
    <mergeCell ref="A307:A308"/>
    <mergeCell ref="A315:E315"/>
    <mergeCell ref="A316:A317"/>
    <mergeCell ref="B330:E330"/>
    <mergeCell ref="B331:E331"/>
    <mergeCell ref="A332:A333"/>
    <mergeCell ref="A367:A368"/>
    <mergeCell ref="A341:A342"/>
    <mergeCell ref="B354:E354"/>
    <mergeCell ref="B356:E356"/>
    <mergeCell ref="B357:E357"/>
    <mergeCell ref="A358:A359"/>
    <mergeCell ref="A366:E366"/>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388"/>
  <sheetViews>
    <sheetView zoomScale="170" zoomScaleNormal="170" workbookViewId="0">
      <selection activeCell="A9" sqref="A9:E10"/>
    </sheetView>
  </sheetViews>
  <sheetFormatPr defaultRowHeight="15" x14ac:dyDescent="0.25"/>
  <cols>
    <col min="1" max="1" width="28.5703125" style="565" customWidth="1"/>
    <col min="2" max="5" width="11.7109375" style="565" customWidth="1"/>
    <col min="6" max="16384" width="9.140625" style="565"/>
  </cols>
  <sheetData>
    <row r="1" spans="1:5" x14ac:dyDescent="0.25">
      <c r="A1" s="2180" t="s">
        <v>1139</v>
      </c>
      <c r="B1" s="2180"/>
      <c r="C1" s="2180"/>
      <c r="D1" s="2180"/>
      <c r="E1" s="2180"/>
    </row>
    <row r="2" spans="1:5" ht="31.5" customHeight="1" x14ac:dyDescent="0.25">
      <c r="A2" s="2181" t="s">
        <v>842</v>
      </c>
      <c r="B2" s="2181"/>
      <c r="C2" s="2181"/>
      <c r="D2" s="2181"/>
      <c r="E2" s="2181"/>
    </row>
    <row r="3" spans="1:5" ht="18" customHeight="1" x14ac:dyDescent="0.25">
      <c r="A3" s="2182" t="s">
        <v>882</v>
      </c>
      <c r="B3" s="2182"/>
      <c r="C3" s="2182"/>
      <c r="D3" s="2182"/>
      <c r="E3" s="2182"/>
    </row>
    <row r="4" spans="1:5" ht="15.75" thickBot="1" x14ac:dyDescent="0.3"/>
    <row r="5" spans="1:5" ht="15.75" thickBot="1" x14ac:dyDescent="0.3">
      <c r="A5" s="566" t="s">
        <v>0</v>
      </c>
      <c r="B5" s="567" t="s">
        <v>1139</v>
      </c>
      <c r="C5" s="568"/>
      <c r="D5" s="568"/>
      <c r="E5" s="569"/>
    </row>
    <row r="6" spans="1:5" ht="15.75" thickBot="1" x14ac:dyDescent="0.3">
      <c r="A6" s="566" t="s">
        <v>1</v>
      </c>
      <c r="B6" s="2183" t="s">
        <v>1042</v>
      </c>
      <c r="C6" s="2184"/>
      <c r="D6" s="2184"/>
      <c r="E6" s="2185"/>
    </row>
    <row r="7" spans="1:5" ht="15.75" thickBot="1" x14ac:dyDescent="0.3">
      <c r="A7" s="566" t="s">
        <v>3</v>
      </c>
      <c r="B7" s="2186" t="s">
        <v>843</v>
      </c>
      <c r="C7" s="2187"/>
      <c r="D7" s="2187"/>
      <c r="E7" s="2188"/>
    </row>
    <row r="8" spans="1:5" ht="15.75" thickBot="1" x14ac:dyDescent="0.3">
      <c r="A8" s="2189" t="s">
        <v>4</v>
      </c>
      <c r="B8" s="2190"/>
      <c r="C8" s="2190"/>
      <c r="D8" s="2190"/>
      <c r="E8" s="2191"/>
    </row>
    <row r="9" spans="1:5" ht="79.5" customHeight="1" x14ac:dyDescent="0.25">
      <c r="A9" s="2192" t="s">
        <v>1140</v>
      </c>
      <c r="B9" s="2193"/>
      <c r="C9" s="2193"/>
      <c r="D9" s="2193"/>
      <c r="E9" s="2194"/>
    </row>
    <row r="10" spans="1:5" ht="16.5" customHeight="1" thickBot="1" x14ac:dyDescent="0.3">
      <c r="A10" s="2195"/>
      <c r="B10" s="2196"/>
      <c r="C10" s="2196"/>
      <c r="D10" s="2196"/>
      <c r="E10" s="2197"/>
    </row>
    <row r="11" spans="1:5" ht="15.75" hidden="1" customHeight="1" thickBot="1" x14ac:dyDescent="0.3">
      <c r="A11" s="570"/>
      <c r="B11" s="571"/>
      <c r="C11" s="571"/>
      <c r="D11" s="571"/>
      <c r="E11" s="572"/>
    </row>
    <row r="12" spans="1:5" ht="63" customHeight="1" thickBot="1" x14ac:dyDescent="0.3">
      <c r="A12" s="573" t="s">
        <v>5</v>
      </c>
      <c r="B12" s="2177" t="s">
        <v>1141</v>
      </c>
      <c r="C12" s="2178"/>
      <c r="D12" s="2178"/>
      <c r="E12" s="2179"/>
    </row>
    <row r="13" spans="1:5" ht="23.25" customHeight="1" x14ac:dyDescent="0.25">
      <c r="A13" s="2132" t="s">
        <v>6</v>
      </c>
      <c r="B13" s="574">
        <v>2020</v>
      </c>
      <c r="C13" s="574">
        <v>2021</v>
      </c>
      <c r="D13" s="574">
        <v>2022</v>
      </c>
      <c r="E13" s="574">
        <v>2023</v>
      </c>
    </row>
    <row r="14" spans="1:5" ht="15.75" thickBot="1" x14ac:dyDescent="0.3">
      <c r="A14" s="2133"/>
      <c r="B14" s="575" t="s">
        <v>7</v>
      </c>
      <c r="C14" s="575" t="s">
        <v>8</v>
      </c>
      <c r="D14" s="575" t="s">
        <v>8</v>
      </c>
      <c r="E14" s="575" t="s">
        <v>8</v>
      </c>
    </row>
    <row r="15" spans="1:5" ht="25.5" customHeight="1" thickBot="1" x14ac:dyDescent="0.3">
      <c r="A15" s="576" t="s">
        <v>1142</v>
      </c>
      <c r="B15" s="577">
        <v>0</v>
      </c>
      <c r="C15" s="577">
        <v>0.5</v>
      </c>
      <c r="D15" s="577">
        <v>0.4</v>
      </c>
      <c r="E15" s="577">
        <v>0.1</v>
      </c>
    </row>
    <row r="16" spans="1:5" ht="15.75" thickBot="1" x14ac:dyDescent="0.3">
      <c r="A16" s="576" t="s">
        <v>1143</v>
      </c>
      <c r="B16" s="577">
        <v>0</v>
      </c>
      <c r="C16" s="577">
        <v>0.3</v>
      </c>
      <c r="D16" s="577">
        <v>0.5</v>
      </c>
      <c r="E16" s="577">
        <v>0.5</v>
      </c>
    </row>
    <row r="17" spans="1:5" ht="23.25" thickBot="1" x14ac:dyDescent="0.3">
      <c r="A17" s="578" t="s">
        <v>1144</v>
      </c>
      <c r="B17" s="577">
        <v>0</v>
      </c>
      <c r="C17" s="577">
        <v>0.5</v>
      </c>
      <c r="D17" s="577">
        <v>0.5</v>
      </c>
      <c r="E17" s="577">
        <v>0.5</v>
      </c>
    </row>
    <row r="18" spans="1:5" ht="32.25" customHeight="1" thickBot="1" x14ac:dyDescent="0.3">
      <c r="A18" s="579" t="s">
        <v>9</v>
      </c>
      <c r="B18" s="2177" t="s">
        <v>1145</v>
      </c>
      <c r="C18" s="2178"/>
      <c r="D18" s="2178"/>
      <c r="E18" s="2179"/>
    </row>
    <row r="19" spans="1:5" ht="23.25" customHeight="1" thickBot="1" x14ac:dyDescent="0.3">
      <c r="A19" s="2146" t="s">
        <v>10</v>
      </c>
      <c r="B19" s="2147"/>
      <c r="C19" s="2147"/>
      <c r="D19" s="2147"/>
      <c r="E19" s="2148"/>
    </row>
    <row r="20" spans="1:5" ht="27" customHeight="1" thickBot="1" x14ac:dyDescent="0.3">
      <c r="A20" s="576" t="s">
        <v>1142</v>
      </c>
      <c r="B20" s="580">
        <v>0</v>
      </c>
      <c r="C20" s="581">
        <v>0.5</v>
      </c>
      <c r="D20" s="581">
        <v>0.4</v>
      </c>
      <c r="E20" s="581">
        <v>0.1</v>
      </c>
    </row>
    <row r="21" spans="1:5" ht="27" customHeight="1" thickBot="1" x14ac:dyDescent="0.3">
      <c r="A21" s="576" t="s">
        <v>1143</v>
      </c>
      <c r="B21" s="580">
        <v>0</v>
      </c>
      <c r="C21" s="581">
        <v>0.3</v>
      </c>
      <c r="D21" s="581">
        <v>0.5</v>
      </c>
      <c r="E21" s="581">
        <v>0.5</v>
      </c>
    </row>
    <row r="22" spans="1:5" ht="32.25" customHeight="1" thickBot="1" x14ac:dyDescent="0.3">
      <c r="A22" s="579" t="s">
        <v>47</v>
      </c>
      <c r="B22" s="2177" t="s">
        <v>1146</v>
      </c>
      <c r="C22" s="2178"/>
      <c r="D22" s="2178"/>
      <c r="E22" s="2179"/>
    </row>
    <row r="23" spans="1:5" ht="23.25" customHeight="1" thickBot="1" x14ac:dyDescent="0.3">
      <c r="A23" s="2146" t="s">
        <v>48</v>
      </c>
      <c r="B23" s="2147"/>
      <c r="C23" s="2147"/>
      <c r="D23" s="2147"/>
      <c r="E23" s="2148"/>
    </row>
    <row r="24" spans="1:5" ht="30.75" customHeight="1" thickBot="1" x14ac:dyDescent="0.3">
      <c r="A24" s="578" t="s">
        <v>1147</v>
      </c>
      <c r="B24" s="582">
        <v>0</v>
      </c>
      <c r="C24" s="581">
        <v>0.5</v>
      </c>
      <c r="D24" s="581">
        <v>0.5</v>
      </c>
      <c r="E24" s="581">
        <v>0.5</v>
      </c>
    </row>
    <row r="25" spans="1:5" ht="24" customHeight="1" thickBot="1" x14ac:dyDescent="0.3">
      <c r="A25" s="2168" t="s">
        <v>1148</v>
      </c>
      <c r="B25" s="2169"/>
      <c r="C25" s="2169"/>
      <c r="D25" s="2169"/>
      <c r="E25" s="2170"/>
    </row>
    <row r="26" spans="1:5" ht="15.75" thickBot="1" x14ac:dyDescent="0.3">
      <c r="A26" s="2152" t="s">
        <v>12</v>
      </c>
      <c r="B26" s="2153"/>
      <c r="C26" s="2153"/>
      <c r="D26" s="2153"/>
      <c r="E26" s="2154"/>
    </row>
    <row r="27" spans="1:5" ht="18.75" customHeight="1" thickBot="1" x14ac:dyDescent="0.3">
      <c r="A27" s="583" t="s">
        <v>13</v>
      </c>
      <c r="B27" s="2171" t="s">
        <v>1149</v>
      </c>
      <c r="C27" s="2172"/>
      <c r="D27" s="2172"/>
      <c r="E27" s="2173"/>
    </row>
    <row r="28" spans="1:5" ht="31.5" customHeight="1" thickBot="1" x14ac:dyDescent="0.3">
      <c r="A28" s="576" t="s">
        <v>14</v>
      </c>
      <c r="B28" s="2174" t="s">
        <v>1150</v>
      </c>
      <c r="C28" s="2175"/>
      <c r="D28" s="2175"/>
      <c r="E28" s="2176"/>
    </row>
    <row r="29" spans="1:5" ht="15.75" thickBot="1" x14ac:dyDescent="0.3">
      <c r="A29" s="576" t="s">
        <v>15</v>
      </c>
      <c r="B29" s="2143" t="s">
        <v>1119</v>
      </c>
      <c r="C29" s="2144"/>
      <c r="D29" s="2144"/>
      <c r="E29" s="2145"/>
    </row>
    <row r="30" spans="1:5" ht="12.75" customHeight="1" x14ac:dyDescent="0.25">
      <c r="A30" s="2132"/>
      <c r="B30" s="584">
        <v>2020</v>
      </c>
      <c r="C30" s="584">
        <v>2021</v>
      </c>
      <c r="D30" s="584">
        <v>2022</v>
      </c>
      <c r="E30" s="584">
        <v>2023</v>
      </c>
    </row>
    <row r="31" spans="1:5" ht="12" customHeight="1" thickBot="1" x14ac:dyDescent="0.3">
      <c r="A31" s="2133"/>
      <c r="B31" s="585" t="s">
        <v>7</v>
      </c>
      <c r="C31" s="585" t="s">
        <v>8</v>
      </c>
      <c r="D31" s="585" t="s">
        <v>8</v>
      </c>
      <c r="E31" s="585" t="s">
        <v>8</v>
      </c>
    </row>
    <row r="32" spans="1:5" s="587" customFormat="1" ht="15.75" thickBot="1" x14ac:dyDescent="0.3">
      <c r="A32" s="578" t="s">
        <v>16</v>
      </c>
      <c r="B32" s="586">
        <v>200</v>
      </c>
      <c r="C32" s="586">
        <v>1200</v>
      </c>
      <c r="D32" s="586">
        <v>1200</v>
      </c>
      <c r="E32" s="586">
        <v>1200</v>
      </c>
    </row>
    <row r="33" spans="1:5" ht="15.75" thickBot="1" x14ac:dyDescent="0.3">
      <c r="A33" s="576" t="s">
        <v>17</v>
      </c>
      <c r="B33" s="588">
        <v>89200</v>
      </c>
      <c r="C33" s="588">
        <v>193000</v>
      </c>
      <c r="D33" s="588">
        <v>195000</v>
      </c>
      <c r="E33" s="588">
        <v>196000</v>
      </c>
    </row>
    <row r="34" spans="1:5" ht="15.75" thickBot="1" x14ac:dyDescent="0.3">
      <c r="A34" s="576" t="s">
        <v>18</v>
      </c>
      <c r="B34" s="588">
        <f>B33/B32</f>
        <v>446</v>
      </c>
      <c r="C34" s="588">
        <f t="shared" ref="C34:E34" si="0">C33/C32</f>
        <v>160.83333333333334</v>
      </c>
      <c r="D34" s="588">
        <f t="shared" si="0"/>
        <v>162.5</v>
      </c>
      <c r="E34" s="588">
        <f t="shared" si="0"/>
        <v>163.33333333333334</v>
      </c>
    </row>
    <row r="35" spans="1:5" ht="15.75" thickBot="1" x14ac:dyDescent="0.3">
      <c r="A35" s="576" t="s">
        <v>19</v>
      </c>
      <c r="B35" s="589" t="s">
        <v>20</v>
      </c>
      <c r="C35" s="590">
        <f>C32/B32-1</f>
        <v>5</v>
      </c>
      <c r="D35" s="590">
        <f t="shared" ref="D35:E37" si="1">D32/C32-1</f>
        <v>0</v>
      </c>
      <c r="E35" s="590">
        <f t="shared" si="1"/>
        <v>0</v>
      </c>
    </row>
    <row r="36" spans="1:5" ht="15.75" thickBot="1" x14ac:dyDescent="0.3">
      <c r="A36" s="576" t="s">
        <v>21</v>
      </c>
      <c r="B36" s="589" t="s">
        <v>20</v>
      </c>
      <c r="C36" s="590">
        <f>C33/B33-1</f>
        <v>1.1636771300448432</v>
      </c>
      <c r="D36" s="590">
        <f t="shared" si="1"/>
        <v>1.0362694300518172E-2</v>
      </c>
      <c r="E36" s="590">
        <f t="shared" si="1"/>
        <v>5.12820512820511E-3</v>
      </c>
    </row>
    <row r="37" spans="1:5" ht="15.75" thickBot="1" x14ac:dyDescent="0.3">
      <c r="A37" s="576" t="s">
        <v>22</v>
      </c>
      <c r="B37" s="589" t="s">
        <v>20</v>
      </c>
      <c r="C37" s="590">
        <f>C34/B34-1</f>
        <v>-0.63938714499252614</v>
      </c>
      <c r="D37" s="590">
        <f t="shared" si="1"/>
        <v>1.0362694300518172E-2</v>
      </c>
      <c r="E37" s="590">
        <f t="shared" si="1"/>
        <v>5.12820512820511E-3</v>
      </c>
    </row>
    <row r="38" spans="1:5" ht="15.75" thickBot="1" x14ac:dyDescent="0.3">
      <c r="A38" s="2134" t="s">
        <v>123</v>
      </c>
      <c r="B38" s="2135"/>
      <c r="C38" s="2135"/>
      <c r="D38" s="2135"/>
      <c r="E38" s="2136"/>
    </row>
    <row r="39" spans="1:5" ht="12.75" customHeight="1" x14ac:dyDescent="0.25">
      <c r="A39" s="2132"/>
      <c r="B39" s="584">
        <v>2020</v>
      </c>
      <c r="C39" s="584">
        <v>2021</v>
      </c>
      <c r="D39" s="584">
        <v>2022</v>
      </c>
      <c r="E39" s="584">
        <v>2023</v>
      </c>
    </row>
    <row r="40" spans="1:5" ht="9" customHeight="1" thickBot="1" x14ac:dyDescent="0.3">
      <c r="A40" s="2133"/>
      <c r="B40" s="585" t="s">
        <v>7</v>
      </c>
      <c r="C40" s="585" t="s">
        <v>8</v>
      </c>
      <c r="D40" s="585" t="s">
        <v>8</v>
      </c>
      <c r="E40" s="585" t="s">
        <v>8</v>
      </c>
    </row>
    <row r="41" spans="1:5" ht="15.75" thickBot="1" x14ac:dyDescent="0.3">
      <c r="A41" s="591" t="s">
        <v>23</v>
      </c>
      <c r="B41" s="592">
        <f>B42+B43</f>
        <v>74300</v>
      </c>
      <c r="C41" s="592">
        <f>C42+C43</f>
        <v>160000</v>
      </c>
      <c r="D41" s="592">
        <f t="shared" ref="D41:E41" si="2">D42+D43</f>
        <v>160000</v>
      </c>
      <c r="E41" s="592">
        <f t="shared" si="2"/>
        <v>160000</v>
      </c>
    </row>
    <row r="42" spans="1:5" ht="15.75" thickBot="1" x14ac:dyDescent="0.3">
      <c r="A42" s="593" t="s">
        <v>175</v>
      </c>
      <c r="B42" s="594">
        <v>74300</v>
      </c>
      <c r="C42" s="595">
        <v>160000</v>
      </c>
      <c r="D42" s="595">
        <v>160000</v>
      </c>
      <c r="E42" s="595">
        <v>160000</v>
      </c>
    </row>
    <row r="43" spans="1:5" ht="15.75" thickBot="1" x14ac:dyDescent="0.3">
      <c r="A43" s="593" t="s">
        <v>176</v>
      </c>
      <c r="B43" s="595"/>
      <c r="C43" s="595"/>
      <c r="D43" s="595"/>
      <c r="E43" s="595"/>
    </row>
    <row r="44" spans="1:5" ht="24.75" thickBot="1" x14ac:dyDescent="0.3">
      <c r="A44" s="591" t="s">
        <v>24</v>
      </c>
      <c r="B44" s="592">
        <f>B45+B46</f>
        <v>5900</v>
      </c>
      <c r="C44" s="592">
        <f>C45+C46</f>
        <v>20000</v>
      </c>
      <c r="D44" s="592">
        <f t="shared" ref="D44:E44" si="3">D45+D46</f>
        <v>20000</v>
      </c>
      <c r="E44" s="592">
        <f t="shared" si="3"/>
        <v>20000</v>
      </c>
    </row>
    <row r="45" spans="1:5" ht="15.75" thickBot="1" x14ac:dyDescent="0.3">
      <c r="A45" s="593" t="s">
        <v>175</v>
      </c>
      <c r="B45" s="594">
        <v>5900</v>
      </c>
      <c r="C45" s="592">
        <v>20000</v>
      </c>
      <c r="D45" s="592">
        <v>20000</v>
      </c>
      <c r="E45" s="592">
        <v>20000</v>
      </c>
    </row>
    <row r="46" spans="1:5" ht="15.75" thickBot="1" x14ac:dyDescent="0.3">
      <c r="A46" s="593" t="s">
        <v>176</v>
      </c>
      <c r="B46" s="595"/>
      <c r="C46" s="592"/>
      <c r="D46" s="592"/>
      <c r="E46" s="592"/>
    </row>
    <row r="47" spans="1:5" ht="15.75" thickBot="1" x14ac:dyDescent="0.3">
      <c r="A47" s="591" t="s">
        <v>25</v>
      </c>
      <c r="B47" s="595">
        <f>B48+B49</f>
        <v>9000</v>
      </c>
      <c r="C47" s="592">
        <f>C48+C49</f>
        <v>13000</v>
      </c>
      <c r="D47" s="592">
        <f t="shared" ref="D47:E47" si="4">D48+D49</f>
        <v>15000</v>
      </c>
      <c r="E47" s="592">
        <f t="shared" si="4"/>
        <v>16000</v>
      </c>
    </row>
    <row r="48" spans="1:5" ht="15.75" thickBot="1" x14ac:dyDescent="0.3">
      <c r="A48" s="593" t="s">
        <v>175</v>
      </c>
      <c r="B48" s="594">
        <v>9000</v>
      </c>
      <c r="C48" s="592">
        <v>13000</v>
      </c>
      <c r="D48" s="596">
        <v>15000</v>
      </c>
      <c r="E48" s="596">
        <v>16000</v>
      </c>
    </row>
    <row r="49" spans="1:5" ht="15.75" thickBot="1" x14ac:dyDescent="0.3">
      <c r="A49" s="593" t="s">
        <v>176</v>
      </c>
      <c r="B49" s="595"/>
      <c r="C49" s="592"/>
      <c r="D49" s="592"/>
      <c r="E49" s="592"/>
    </row>
    <row r="50" spans="1:5" ht="15.75" thickBot="1" x14ac:dyDescent="0.3">
      <c r="A50" s="591" t="s">
        <v>26</v>
      </c>
      <c r="B50" s="595"/>
      <c r="C50" s="592"/>
      <c r="D50" s="592"/>
      <c r="E50" s="592"/>
    </row>
    <row r="51" spans="1:5" ht="15.75" thickBot="1" x14ac:dyDescent="0.3">
      <c r="A51" s="593" t="s">
        <v>175</v>
      </c>
      <c r="B51" s="595"/>
      <c r="C51" s="592"/>
      <c r="D51" s="592"/>
      <c r="E51" s="592"/>
    </row>
    <row r="52" spans="1:5" ht="15.75" thickBot="1" x14ac:dyDescent="0.3">
      <c r="A52" s="593" t="s">
        <v>176</v>
      </c>
      <c r="B52" s="595"/>
      <c r="C52" s="592"/>
      <c r="D52" s="592"/>
      <c r="E52" s="592"/>
    </row>
    <row r="53" spans="1:5" ht="15.75" thickBot="1" x14ac:dyDescent="0.3">
      <c r="A53" s="591" t="s">
        <v>27</v>
      </c>
      <c r="B53" s="595"/>
      <c r="C53" s="592"/>
      <c r="D53" s="592"/>
      <c r="E53" s="592"/>
    </row>
    <row r="54" spans="1:5" ht="15.75" thickBot="1" x14ac:dyDescent="0.3">
      <c r="A54" s="593" t="s">
        <v>175</v>
      </c>
      <c r="B54" s="595"/>
      <c r="C54" s="592"/>
      <c r="D54" s="592"/>
      <c r="E54" s="592"/>
    </row>
    <row r="55" spans="1:5" ht="15.75" thickBot="1" x14ac:dyDescent="0.3">
      <c r="A55" s="593" t="s">
        <v>176</v>
      </c>
      <c r="B55" s="595"/>
      <c r="C55" s="592"/>
      <c r="D55" s="592"/>
      <c r="E55" s="592"/>
    </row>
    <row r="56" spans="1:5" ht="15.75" thickBot="1" x14ac:dyDescent="0.3">
      <c r="A56" s="591" t="s">
        <v>28</v>
      </c>
      <c r="B56" s="595">
        <f>B57+B58</f>
        <v>0</v>
      </c>
      <c r="C56" s="592">
        <f t="shared" ref="C56:E56" si="5">C57+C58</f>
        <v>0</v>
      </c>
      <c r="D56" s="592">
        <f t="shared" si="5"/>
        <v>0</v>
      </c>
      <c r="E56" s="592">
        <f t="shared" si="5"/>
        <v>0</v>
      </c>
    </row>
    <row r="57" spans="1:5" ht="15.75" thickBot="1" x14ac:dyDescent="0.3">
      <c r="A57" s="593" t="s">
        <v>175</v>
      </c>
      <c r="B57" s="594"/>
      <c r="C57" s="592">
        <v>0</v>
      </c>
      <c r="D57" s="596">
        <v>0</v>
      </c>
      <c r="E57" s="596">
        <v>0</v>
      </c>
    </row>
    <row r="58" spans="1:5" ht="15.75" thickBot="1" x14ac:dyDescent="0.3">
      <c r="A58" s="593" t="s">
        <v>176</v>
      </c>
      <c r="B58" s="595"/>
      <c r="C58" s="592"/>
      <c r="D58" s="592"/>
      <c r="E58" s="592"/>
    </row>
    <row r="59" spans="1:5" ht="24.75" thickBot="1" x14ac:dyDescent="0.3">
      <c r="A59" s="591" t="s">
        <v>29</v>
      </c>
      <c r="B59" s="595">
        <v>0</v>
      </c>
      <c r="C59" s="592">
        <v>0</v>
      </c>
      <c r="D59" s="592">
        <f>C59*1.03*0.99</f>
        <v>0</v>
      </c>
      <c r="E59" s="592">
        <f>D59*1.03*0.99</f>
        <v>0</v>
      </c>
    </row>
    <row r="60" spans="1:5" ht="15.75" thickBot="1" x14ac:dyDescent="0.3">
      <c r="A60" s="593" t="s">
        <v>175</v>
      </c>
      <c r="B60" s="595"/>
      <c r="C60" s="545"/>
      <c r="D60" s="545"/>
      <c r="E60" s="545"/>
    </row>
    <row r="61" spans="1:5" ht="15.75" thickBot="1" x14ac:dyDescent="0.3">
      <c r="A61" s="593" t="s">
        <v>176</v>
      </c>
      <c r="B61" s="595"/>
      <c r="C61" s="544"/>
      <c r="D61" s="545"/>
      <c r="E61" s="545"/>
    </row>
    <row r="62" spans="1:5" ht="15.75" thickBot="1" x14ac:dyDescent="0.3">
      <c r="A62" s="597" t="s">
        <v>30</v>
      </c>
      <c r="B62" s="595">
        <f>B59+B56+B53+B50+B47+B44+B41</f>
        <v>89200</v>
      </c>
      <c r="C62" s="595">
        <f>C59+C56+C53+C50+C47+C44+C41</f>
        <v>193000</v>
      </c>
      <c r="D62" s="595">
        <f t="shared" ref="D62:E62" si="6">D59+D56+D53+D50+D47+D44+D41</f>
        <v>195000</v>
      </c>
      <c r="E62" s="595">
        <f t="shared" si="6"/>
        <v>196000</v>
      </c>
    </row>
    <row r="63" spans="1:5" ht="15.75" thickBot="1" x14ac:dyDescent="0.3">
      <c r="A63" s="598" t="s">
        <v>31</v>
      </c>
      <c r="B63" s="599">
        <f>IF(B62-B33=0,0,"Error")</f>
        <v>0</v>
      </c>
      <c r="C63" s="599">
        <f>IF(C62-C33=0,0,"Error")</f>
        <v>0</v>
      </c>
      <c r="D63" s="599">
        <f>IF(D62-D33=0,0,"Error")</f>
        <v>0</v>
      </c>
      <c r="E63" s="599">
        <f>IF(E62-E33=0,0,"Error")</f>
        <v>0</v>
      </c>
    </row>
    <row r="64" spans="1:5" ht="15.75" hidden="1" thickBot="1" x14ac:dyDescent="0.3">
      <c r="A64" s="600" t="s">
        <v>200</v>
      </c>
      <c r="B64" s="2165"/>
      <c r="C64" s="2166"/>
      <c r="D64" s="2166"/>
      <c r="E64" s="2167"/>
    </row>
    <row r="65" spans="1:5" ht="26.25" hidden="1" customHeight="1" thickBot="1" x14ac:dyDescent="0.3">
      <c r="A65" s="576" t="s">
        <v>14</v>
      </c>
      <c r="B65" s="2146"/>
      <c r="C65" s="2147"/>
      <c r="D65" s="2147"/>
      <c r="E65" s="2148"/>
    </row>
    <row r="66" spans="1:5" ht="15.75" hidden="1" thickBot="1" x14ac:dyDescent="0.3">
      <c r="A66" s="576" t="s">
        <v>15</v>
      </c>
      <c r="B66" s="2143"/>
      <c r="C66" s="2144"/>
      <c r="D66" s="2144"/>
      <c r="E66" s="2145"/>
    </row>
    <row r="67" spans="1:5" ht="12.75" hidden="1" customHeight="1" x14ac:dyDescent="0.25">
      <c r="A67" s="2132"/>
      <c r="B67" s="584">
        <v>2018</v>
      </c>
      <c r="C67" s="584">
        <v>2019</v>
      </c>
      <c r="D67" s="584">
        <v>2020</v>
      </c>
      <c r="E67" s="584">
        <v>2021</v>
      </c>
    </row>
    <row r="68" spans="1:5" ht="9" hidden="1" customHeight="1" thickBot="1" x14ac:dyDescent="0.3">
      <c r="A68" s="2133"/>
      <c r="B68" s="585" t="s">
        <v>7</v>
      </c>
      <c r="C68" s="585" t="s">
        <v>8</v>
      </c>
      <c r="D68" s="585" t="s">
        <v>8</v>
      </c>
      <c r="E68" s="585" t="s">
        <v>8</v>
      </c>
    </row>
    <row r="69" spans="1:5" ht="15.75" hidden="1" thickBot="1" x14ac:dyDescent="0.3">
      <c r="A69" s="576" t="s">
        <v>16</v>
      </c>
      <c r="B69" s="576"/>
      <c r="C69" s="576"/>
      <c r="D69" s="576"/>
      <c r="E69" s="576"/>
    </row>
    <row r="70" spans="1:5" ht="15.75" hidden="1" thickBot="1" x14ac:dyDescent="0.3">
      <c r="A70" s="576" t="s">
        <v>17</v>
      </c>
      <c r="B70" s="588">
        <f>B99</f>
        <v>0</v>
      </c>
      <c r="C70" s="588">
        <f t="shared" ref="C70:E70" si="7">C99</f>
        <v>0</v>
      </c>
      <c r="D70" s="588">
        <f t="shared" si="7"/>
        <v>0</v>
      </c>
      <c r="E70" s="588">
        <f t="shared" si="7"/>
        <v>0</v>
      </c>
    </row>
    <row r="71" spans="1:5" ht="15.75" hidden="1" thickBot="1" x14ac:dyDescent="0.3">
      <c r="A71" s="576" t="s">
        <v>18</v>
      </c>
      <c r="B71" s="588" t="e">
        <f>B70/B69</f>
        <v>#DIV/0!</v>
      </c>
      <c r="C71" s="588" t="e">
        <f>C70/C69</f>
        <v>#DIV/0!</v>
      </c>
      <c r="D71" s="588" t="e">
        <f>D70/D69</f>
        <v>#DIV/0!</v>
      </c>
      <c r="E71" s="588" t="e">
        <f>E70/E69</f>
        <v>#DIV/0!</v>
      </c>
    </row>
    <row r="72" spans="1:5" ht="15.75" hidden="1" thickBot="1" x14ac:dyDescent="0.3">
      <c r="A72" s="576" t="s">
        <v>19</v>
      </c>
      <c r="B72" s="589"/>
      <c r="C72" s="590" t="e">
        <f>C69/B69-1</f>
        <v>#DIV/0!</v>
      </c>
      <c r="D72" s="590" t="e">
        <f>D69/C69-1</f>
        <v>#DIV/0!</v>
      </c>
      <c r="E72" s="590" t="e">
        <f>E69/D69-1</f>
        <v>#DIV/0!</v>
      </c>
    </row>
    <row r="73" spans="1:5" ht="15.75" hidden="1" thickBot="1" x14ac:dyDescent="0.3">
      <c r="A73" s="576" t="s">
        <v>21</v>
      </c>
      <c r="B73" s="589"/>
      <c r="C73" s="590" t="e">
        <f>C70/B70-1</f>
        <v>#DIV/0!</v>
      </c>
      <c r="D73" s="590" t="e">
        <f t="shared" ref="D73:E74" si="8">D70/C70-1</f>
        <v>#DIV/0!</v>
      </c>
      <c r="E73" s="590" t="e">
        <f t="shared" si="8"/>
        <v>#DIV/0!</v>
      </c>
    </row>
    <row r="74" spans="1:5" ht="15.75" hidden="1" thickBot="1" x14ac:dyDescent="0.3">
      <c r="A74" s="576" t="s">
        <v>22</v>
      </c>
      <c r="B74" s="589"/>
      <c r="C74" s="590" t="e">
        <f>C71/B71-1</f>
        <v>#DIV/0!</v>
      </c>
      <c r="D74" s="590" t="e">
        <f t="shared" si="8"/>
        <v>#DIV/0!</v>
      </c>
      <c r="E74" s="590" t="e">
        <f t="shared" si="8"/>
        <v>#DIV/0!</v>
      </c>
    </row>
    <row r="75" spans="1:5" ht="24.75" hidden="1" customHeight="1" thickBot="1" x14ac:dyDescent="0.3">
      <c r="A75" s="2134" t="s">
        <v>142</v>
      </c>
      <c r="B75" s="2135"/>
      <c r="C75" s="2135"/>
      <c r="D75" s="2135"/>
      <c r="E75" s="2136"/>
    </row>
    <row r="76" spans="1:5" ht="12.75" hidden="1" customHeight="1" x14ac:dyDescent="0.25">
      <c r="A76" s="2132"/>
      <c r="B76" s="584">
        <v>2018</v>
      </c>
      <c r="C76" s="584">
        <v>2019</v>
      </c>
      <c r="D76" s="584">
        <v>2020</v>
      </c>
      <c r="E76" s="584">
        <v>2021</v>
      </c>
    </row>
    <row r="77" spans="1:5" ht="9" hidden="1" customHeight="1" thickBot="1" x14ac:dyDescent="0.3">
      <c r="A77" s="2133"/>
      <c r="B77" s="585" t="s">
        <v>7</v>
      </c>
      <c r="C77" s="585" t="s">
        <v>8</v>
      </c>
      <c r="D77" s="585" t="s">
        <v>8</v>
      </c>
      <c r="E77" s="585" t="s">
        <v>8</v>
      </c>
    </row>
    <row r="78" spans="1:5" ht="24.75" hidden="1" customHeight="1" thickBot="1" x14ac:dyDescent="0.3">
      <c r="A78" s="591" t="s">
        <v>23</v>
      </c>
      <c r="B78" s="592"/>
      <c r="C78" s="592"/>
      <c r="D78" s="592"/>
      <c r="E78" s="592"/>
    </row>
    <row r="79" spans="1:5" ht="38.25" hidden="1" customHeight="1" thickBot="1" x14ac:dyDescent="0.3">
      <c r="A79" s="593" t="s">
        <v>175</v>
      </c>
      <c r="B79" s="595"/>
      <c r="C79" s="601"/>
      <c r="D79" s="601"/>
      <c r="E79" s="601"/>
    </row>
    <row r="80" spans="1:5" ht="24.75" hidden="1" customHeight="1" thickBot="1" x14ac:dyDescent="0.3">
      <c r="A80" s="593" t="s">
        <v>176</v>
      </c>
      <c r="B80" s="595"/>
      <c r="C80" s="601"/>
      <c r="D80" s="601"/>
      <c r="E80" s="601"/>
    </row>
    <row r="81" spans="1:5" ht="24.75" hidden="1" customHeight="1" thickBot="1" x14ac:dyDescent="0.3">
      <c r="A81" s="591" t="s">
        <v>24</v>
      </c>
      <c r="B81" s="592"/>
      <c r="C81" s="592"/>
      <c r="D81" s="592"/>
      <c r="E81" s="592"/>
    </row>
    <row r="82" spans="1:5" ht="15.75" hidden="1" thickBot="1" x14ac:dyDescent="0.3">
      <c r="A82" s="593" t="s">
        <v>175</v>
      </c>
      <c r="B82" s="595"/>
      <c r="C82" s="592"/>
      <c r="D82" s="592"/>
      <c r="E82" s="592"/>
    </row>
    <row r="83" spans="1:5" ht="15.75" hidden="1" thickBot="1" x14ac:dyDescent="0.3">
      <c r="A83" s="593" t="s">
        <v>176</v>
      </c>
      <c r="B83" s="595"/>
      <c r="C83" s="592"/>
      <c r="D83" s="592"/>
      <c r="E83" s="592"/>
    </row>
    <row r="84" spans="1:5" ht="24.75" hidden="1" customHeight="1" thickBot="1" x14ac:dyDescent="0.3">
      <c r="A84" s="591" t="s">
        <v>25</v>
      </c>
      <c r="B84" s="595">
        <v>0</v>
      </c>
      <c r="C84" s="592">
        <v>0</v>
      </c>
      <c r="D84" s="592">
        <v>0</v>
      </c>
      <c r="E84" s="592">
        <v>0</v>
      </c>
    </row>
    <row r="85" spans="1:5" ht="15.75" hidden="1" thickBot="1" x14ac:dyDescent="0.3">
      <c r="A85" s="593" t="s">
        <v>175</v>
      </c>
      <c r="B85" s="595"/>
      <c r="C85" s="592"/>
      <c r="D85" s="592"/>
      <c r="E85" s="592"/>
    </row>
    <row r="86" spans="1:5" ht="15.75" hidden="1" thickBot="1" x14ac:dyDescent="0.3">
      <c r="A86" s="593" t="s">
        <v>176</v>
      </c>
      <c r="B86" s="595"/>
      <c r="C86" s="592"/>
      <c r="D86" s="592"/>
      <c r="E86" s="592"/>
    </row>
    <row r="87" spans="1:5" ht="15.75" hidden="1" thickBot="1" x14ac:dyDescent="0.3">
      <c r="A87" s="591" t="s">
        <v>26</v>
      </c>
      <c r="B87" s="595"/>
      <c r="C87" s="592"/>
      <c r="D87" s="592"/>
      <c r="E87" s="592"/>
    </row>
    <row r="88" spans="1:5" ht="15.75" hidden="1" thickBot="1" x14ac:dyDescent="0.3">
      <c r="A88" s="593" t="s">
        <v>175</v>
      </c>
      <c r="B88" s="595"/>
      <c r="C88" s="592"/>
      <c r="D88" s="592"/>
      <c r="E88" s="592"/>
    </row>
    <row r="89" spans="1:5" ht="15.75" hidden="1" thickBot="1" x14ac:dyDescent="0.3">
      <c r="A89" s="593" t="s">
        <v>176</v>
      </c>
      <c r="B89" s="595"/>
      <c r="C89" s="592"/>
      <c r="D89" s="592"/>
      <c r="E89" s="592"/>
    </row>
    <row r="90" spans="1:5" ht="15.75" hidden="1" thickBot="1" x14ac:dyDescent="0.3">
      <c r="A90" s="591" t="s">
        <v>27</v>
      </c>
      <c r="B90" s="595"/>
      <c r="C90" s="592"/>
      <c r="D90" s="592"/>
      <c r="E90" s="592"/>
    </row>
    <row r="91" spans="1:5" ht="15.75" hidden="1" thickBot="1" x14ac:dyDescent="0.3">
      <c r="A91" s="593" t="s">
        <v>175</v>
      </c>
      <c r="B91" s="595"/>
      <c r="C91" s="592"/>
      <c r="D91" s="592"/>
      <c r="E91" s="592"/>
    </row>
    <row r="92" spans="1:5" ht="15.75" hidden="1" thickBot="1" x14ac:dyDescent="0.3">
      <c r="A92" s="593" t="s">
        <v>176</v>
      </c>
      <c r="B92" s="595"/>
      <c r="C92" s="592"/>
      <c r="D92" s="592"/>
      <c r="E92" s="592"/>
    </row>
    <row r="93" spans="1:5" ht="15.75" hidden="1" thickBot="1" x14ac:dyDescent="0.3">
      <c r="A93" s="591" t="s">
        <v>28</v>
      </c>
      <c r="B93" s="595"/>
      <c r="C93" s="592"/>
      <c r="D93" s="592"/>
      <c r="E93" s="592"/>
    </row>
    <row r="94" spans="1:5" ht="15.75" hidden="1" thickBot="1" x14ac:dyDescent="0.3">
      <c r="A94" s="593" t="s">
        <v>175</v>
      </c>
      <c r="B94" s="595"/>
      <c r="C94" s="592"/>
      <c r="D94" s="592"/>
      <c r="E94" s="592"/>
    </row>
    <row r="95" spans="1:5" ht="15.75" hidden="1" thickBot="1" x14ac:dyDescent="0.3">
      <c r="A95" s="593" t="s">
        <v>176</v>
      </c>
      <c r="B95" s="595"/>
      <c r="C95" s="592"/>
      <c r="D95" s="592"/>
      <c r="E95" s="592"/>
    </row>
    <row r="96" spans="1:5" ht="24.75" hidden="1" thickBot="1" x14ac:dyDescent="0.3">
      <c r="A96" s="591" t="s">
        <v>29</v>
      </c>
      <c r="B96" s="595"/>
      <c r="C96" s="592"/>
      <c r="D96" s="592"/>
      <c r="E96" s="592"/>
    </row>
    <row r="97" spans="1:5" ht="15.75" hidden="1" thickBot="1" x14ac:dyDescent="0.3">
      <c r="A97" s="593" t="s">
        <v>175</v>
      </c>
      <c r="B97" s="595"/>
      <c r="C97" s="592"/>
      <c r="D97" s="592"/>
      <c r="E97" s="592"/>
    </row>
    <row r="98" spans="1:5" ht="15.75" hidden="1" thickBot="1" x14ac:dyDescent="0.3">
      <c r="A98" s="593" t="s">
        <v>176</v>
      </c>
      <c r="B98" s="595"/>
      <c r="C98" s="592"/>
      <c r="D98" s="592"/>
      <c r="E98" s="592"/>
    </row>
    <row r="99" spans="1:5" ht="15.75" hidden="1" thickBot="1" x14ac:dyDescent="0.3">
      <c r="A99" s="602" t="s">
        <v>51</v>
      </c>
      <c r="B99" s="595">
        <f>B96+B93+B90+B87+B84+B81+B78</f>
        <v>0</v>
      </c>
      <c r="C99" s="595">
        <f t="shared" ref="C99:E99" si="9">C96+C93+C90+C87+C84+C81+C78</f>
        <v>0</v>
      </c>
      <c r="D99" s="595">
        <f t="shared" si="9"/>
        <v>0</v>
      </c>
      <c r="E99" s="595">
        <f t="shared" si="9"/>
        <v>0</v>
      </c>
    </row>
    <row r="100" spans="1:5" ht="17.25" hidden="1" customHeight="1" thickBot="1" x14ac:dyDescent="0.3">
      <c r="A100" s="598" t="s">
        <v>31</v>
      </c>
      <c r="B100" s="599">
        <f>IF(B99-B70=0,0,"Error")</f>
        <v>0</v>
      </c>
      <c r="C100" s="599">
        <f>IF(C99-C70=0,0,"Error")</f>
        <v>0</v>
      </c>
      <c r="D100" s="599">
        <f>IF(D99-D70=0,0,"Error")</f>
        <v>0</v>
      </c>
      <c r="E100" s="599">
        <f>IF(E99-E70=0,0,"Error")</f>
        <v>0</v>
      </c>
    </row>
    <row r="101" spans="1:5" ht="15.75" hidden="1" thickBot="1" x14ac:dyDescent="0.3">
      <c r="A101" s="600" t="s">
        <v>201</v>
      </c>
      <c r="B101" s="2165"/>
      <c r="C101" s="2166"/>
      <c r="D101" s="2166"/>
      <c r="E101" s="2167"/>
    </row>
    <row r="102" spans="1:5" ht="26.25" hidden="1" customHeight="1" thickBot="1" x14ac:dyDescent="0.3">
      <c r="A102" s="576" t="s">
        <v>14</v>
      </c>
      <c r="B102" s="2146"/>
      <c r="C102" s="2147"/>
      <c r="D102" s="2147"/>
      <c r="E102" s="2148"/>
    </row>
    <row r="103" spans="1:5" ht="15.75" hidden="1" thickBot="1" x14ac:dyDescent="0.3">
      <c r="A103" s="576" t="s">
        <v>15</v>
      </c>
      <c r="B103" s="2143"/>
      <c r="C103" s="2144"/>
      <c r="D103" s="2144"/>
      <c r="E103" s="2145"/>
    </row>
    <row r="104" spans="1:5" ht="12.75" hidden="1" customHeight="1" x14ac:dyDescent="0.25">
      <c r="A104" s="2132"/>
      <c r="B104" s="584">
        <v>2018</v>
      </c>
      <c r="C104" s="584">
        <v>2019</v>
      </c>
      <c r="D104" s="584">
        <v>2020</v>
      </c>
      <c r="E104" s="584">
        <v>2021</v>
      </c>
    </row>
    <row r="105" spans="1:5" ht="9" hidden="1" customHeight="1" thickBot="1" x14ac:dyDescent="0.3">
      <c r="A105" s="2133"/>
      <c r="B105" s="585" t="s">
        <v>7</v>
      </c>
      <c r="C105" s="585" t="s">
        <v>8</v>
      </c>
      <c r="D105" s="585" t="s">
        <v>8</v>
      </c>
      <c r="E105" s="585" t="s">
        <v>8</v>
      </c>
    </row>
    <row r="106" spans="1:5" ht="15.75" hidden="1" thickBot="1" x14ac:dyDescent="0.3">
      <c r="A106" s="576" t="s">
        <v>16</v>
      </c>
      <c r="B106" s="586"/>
      <c r="C106" s="586"/>
      <c r="D106" s="586"/>
      <c r="E106" s="586"/>
    </row>
    <row r="107" spans="1:5" ht="15.75" hidden="1" thickBot="1" x14ac:dyDescent="0.3">
      <c r="A107" s="576" t="s">
        <v>17</v>
      </c>
      <c r="B107" s="588">
        <f>B136</f>
        <v>0</v>
      </c>
      <c r="C107" s="588">
        <f t="shared" ref="C107:E107" si="10">C136</f>
        <v>0</v>
      </c>
      <c r="D107" s="588">
        <f t="shared" si="10"/>
        <v>0</v>
      </c>
      <c r="E107" s="588">
        <f t="shared" si="10"/>
        <v>0</v>
      </c>
    </row>
    <row r="108" spans="1:5" ht="15.75" hidden="1" thickBot="1" x14ac:dyDescent="0.3">
      <c r="A108" s="576" t="s">
        <v>18</v>
      </c>
      <c r="B108" s="588" t="e">
        <f>B107/B106</f>
        <v>#DIV/0!</v>
      </c>
      <c r="C108" s="588" t="e">
        <f>C107/C106</f>
        <v>#DIV/0!</v>
      </c>
      <c r="D108" s="588" t="e">
        <f>D107/D106</f>
        <v>#DIV/0!</v>
      </c>
      <c r="E108" s="588" t="e">
        <f>E107/E106</f>
        <v>#DIV/0!</v>
      </c>
    </row>
    <row r="109" spans="1:5" ht="15.75" hidden="1" thickBot="1" x14ac:dyDescent="0.3">
      <c r="A109" s="576" t="s">
        <v>19</v>
      </c>
      <c r="B109" s="589"/>
      <c r="C109" s="590" t="e">
        <f>C106/B106-1</f>
        <v>#DIV/0!</v>
      </c>
      <c r="D109" s="590" t="e">
        <f>D106/C106-1</f>
        <v>#DIV/0!</v>
      </c>
      <c r="E109" s="590" t="e">
        <f>E106/D106-1</f>
        <v>#DIV/0!</v>
      </c>
    </row>
    <row r="110" spans="1:5" ht="15.75" hidden="1" thickBot="1" x14ac:dyDescent="0.3">
      <c r="A110" s="576" t="s">
        <v>21</v>
      </c>
      <c r="B110" s="589"/>
      <c r="C110" s="590" t="e">
        <f>C107/B107-1</f>
        <v>#DIV/0!</v>
      </c>
      <c r="D110" s="590" t="e">
        <f t="shared" ref="D110:E111" si="11">D107/C107-1</f>
        <v>#DIV/0!</v>
      </c>
      <c r="E110" s="590" t="e">
        <f t="shared" si="11"/>
        <v>#DIV/0!</v>
      </c>
    </row>
    <row r="111" spans="1:5" ht="15.75" hidden="1" thickBot="1" x14ac:dyDescent="0.3">
      <c r="A111" s="576" t="s">
        <v>22</v>
      </c>
      <c r="B111" s="589"/>
      <c r="C111" s="590" t="e">
        <f>C108/B108-1</f>
        <v>#DIV/0!</v>
      </c>
      <c r="D111" s="590" t="e">
        <f t="shared" si="11"/>
        <v>#DIV/0!</v>
      </c>
      <c r="E111" s="590" t="e">
        <f t="shared" si="11"/>
        <v>#DIV/0!</v>
      </c>
    </row>
    <row r="112" spans="1:5" ht="24.75" hidden="1" customHeight="1" thickBot="1" x14ac:dyDescent="0.3">
      <c r="A112" s="2134" t="s">
        <v>142</v>
      </c>
      <c r="B112" s="2135"/>
      <c r="C112" s="2135"/>
      <c r="D112" s="2135"/>
      <c r="E112" s="2136"/>
    </row>
    <row r="113" spans="1:5" ht="12.75" hidden="1" customHeight="1" x14ac:dyDescent="0.25">
      <c r="A113" s="2132"/>
      <c r="B113" s="584">
        <v>2018</v>
      </c>
      <c r="C113" s="584">
        <v>2019</v>
      </c>
      <c r="D113" s="584">
        <v>2020</v>
      </c>
      <c r="E113" s="584">
        <v>2021</v>
      </c>
    </row>
    <row r="114" spans="1:5" ht="9" hidden="1" customHeight="1" thickBot="1" x14ac:dyDescent="0.3">
      <c r="A114" s="2133"/>
      <c r="B114" s="585" t="s">
        <v>7</v>
      </c>
      <c r="C114" s="585" t="s">
        <v>8</v>
      </c>
      <c r="D114" s="585" t="s">
        <v>8</v>
      </c>
      <c r="E114" s="585" t="s">
        <v>8</v>
      </c>
    </row>
    <row r="115" spans="1:5" ht="24.75" hidden="1" customHeight="1" thickBot="1" x14ac:dyDescent="0.3">
      <c r="A115" s="591" t="s">
        <v>23</v>
      </c>
      <c r="B115" s="592"/>
      <c r="C115" s="592"/>
      <c r="D115" s="592"/>
      <c r="E115" s="592"/>
    </row>
    <row r="116" spans="1:5" ht="15.75" hidden="1" thickBot="1" x14ac:dyDescent="0.3">
      <c r="A116" s="593" t="s">
        <v>175</v>
      </c>
      <c r="B116" s="595"/>
      <c r="C116" s="601"/>
      <c r="D116" s="601"/>
      <c r="E116" s="601"/>
    </row>
    <row r="117" spans="1:5" ht="15.75" hidden="1" thickBot="1" x14ac:dyDescent="0.3">
      <c r="A117" s="593" t="s">
        <v>176</v>
      </c>
      <c r="B117" s="595"/>
      <c r="C117" s="601"/>
      <c r="D117" s="601"/>
      <c r="E117" s="601"/>
    </row>
    <row r="118" spans="1:5" ht="24.75" hidden="1" customHeight="1" thickBot="1" x14ac:dyDescent="0.3">
      <c r="A118" s="591" t="s">
        <v>24</v>
      </c>
      <c r="B118" s="592"/>
      <c r="C118" s="592"/>
      <c r="D118" s="592"/>
      <c r="E118" s="592"/>
    </row>
    <row r="119" spans="1:5" ht="15.75" hidden="1" thickBot="1" x14ac:dyDescent="0.3">
      <c r="A119" s="593" t="s">
        <v>175</v>
      </c>
      <c r="B119" s="595"/>
      <c r="C119" s="592"/>
      <c r="D119" s="592"/>
      <c r="E119" s="592"/>
    </row>
    <row r="120" spans="1:5" ht="15.75" hidden="1" thickBot="1" x14ac:dyDescent="0.3">
      <c r="A120" s="593" t="s">
        <v>176</v>
      </c>
      <c r="B120" s="595"/>
      <c r="C120" s="592"/>
      <c r="D120" s="592"/>
      <c r="E120" s="592"/>
    </row>
    <row r="121" spans="1:5" ht="24.75" hidden="1" customHeight="1" thickBot="1" x14ac:dyDescent="0.3">
      <c r="A121" s="591" t="s">
        <v>25</v>
      </c>
      <c r="B121" s="603">
        <v>0</v>
      </c>
      <c r="C121" s="604">
        <v>0</v>
      </c>
      <c r="D121" s="604">
        <v>0</v>
      </c>
      <c r="E121" s="604">
        <v>0</v>
      </c>
    </row>
    <row r="122" spans="1:5" ht="15.75" hidden="1" thickBot="1" x14ac:dyDescent="0.3">
      <c r="A122" s="593" t="s">
        <v>175</v>
      </c>
      <c r="B122" s="595"/>
      <c r="C122" s="592"/>
      <c r="D122" s="592"/>
      <c r="E122" s="592"/>
    </row>
    <row r="123" spans="1:5" ht="15.75" hidden="1" thickBot="1" x14ac:dyDescent="0.3">
      <c r="A123" s="593" t="s">
        <v>176</v>
      </c>
      <c r="B123" s="595"/>
      <c r="C123" s="592"/>
      <c r="D123" s="592"/>
      <c r="E123" s="592"/>
    </row>
    <row r="124" spans="1:5" ht="15.75" hidden="1" thickBot="1" x14ac:dyDescent="0.3">
      <c r="A124" s="591" t="s">
        <v>26</v>
      </c>
      <c r="B124" s="595"/>
      <c r="C124" s="592"/>
      <c r="D124" s="592"/>
      <c r="E124" s="592"/>
    </row>
    <row r="125" spans="1:5" ht="15.75" hidden="1" thickBot="1" x14ac:dyDescent="0.3">
      <c r="A125" s="593" t="s">
        <v>175</v>
      </c>
      <c r="B125" s="595"/>
      <c r="C125" s="592"/>
      <c r="D125" s="592"/>
      <c r="E125" s="592"/>
    </row>
    <row r="126" spans="1:5" ht="15.75" hidden="1" thickBot="1" x14ac:dyDescent="0.3">
      <c r="A126" s="593" t="s">
        <v>176</v>
      </c>
      <c r="B126" s="595"/>
      <c r="C126" s="592"/>
      <c r="D126" s="592"/>
      <c r="E126" s="592"/>
    </row>
    <row r="127" spans="1:5" ht="15.75" hidden="1" thickBot="1" x14ac:dyDescent="0.3">
      <c r="A127" s="591" t="s">
        <v>27</v>
      </c>
      <c r="B127" s="595"/>
      <c r="C127" s="592"/>
      <c r="D127" s="592"/>
      <c r="E127" s="592"/>
    </row>
    <row r="128" spans="1:5" ht="15.75" hidden="1" thickBot="1" x14ac:dyDescent="0.3">
      <c r="A128" s="593" t="s">
        <v>175</v>
      </c>
      <c r="B128" s="595"/>
      <c r="C128" s="592"/>
      <c r="D128" s="592"/>
      <c r="E128" s="592"/>
    </row>
    <row r="129" spans="1:5" ht="15" hidden="1" customHeight="1" thickBot="1" x14ac:dyDescent="0.3">
      <c r="A129" s="593" t="s">
        <v>176</v>
      </c>
      <c r="B129" s="595"/>
      <c r="C129" s="592"/>
      <c r="D129" s="592"/>
      <c r="E129" s="592"/>
    </row>
    <row r="130" spans="1:5" ht="15.75" hidden="1" thickBot="1" x14ac:dyDescent="0.3">
      <c r="A130" s="591" t="s">
        <v>28</v>
      </c>
      <c r="B130" s="595">
        <v>0</v>
      </c>
      <c r="C130" s="592">
        <v>0</v>
      </c>
      <c r="D130" s="592">
        <v>0</v>
      </c>
      <c r="E130" s="592">
        <v>0</v>
      </c>
    </row>
    <row r="131" spans="1:5" ht="15.75" hidden="1" thickBot="1" x14ac:dyDescent="0.3">
      <c r="A131" s="593" t="s">
        <v>175</v>
      </c>
      <c r="B131" s="595"/>
      <c r="C131" s="592"/>
      <c r="D131" s="592"/>
      <c r="E131" s="592"/>
    </row>
    <row r="132" spans="1:5" ht="15.75" hidden="1" thickBot="1" x14ac:dyDescent="0.3">
      <c r="A132" s="593" t="s">
        <v>176</v>
      </c>
      <c r="B132" s="595"/>
      <c r="C132" s="592"/>
      <c r="D132" s="592"/>
      <c r="E132" s="592"/>
    </row>
    <row r="133" spans="1:5" ht="24.75" hidden="1" thickBot="1" x14ac:dyDescent="0.3">
      <c r="A133" s="591" t="s">
        <v>29</v>
      </c>
      <c r="B133" s="595"/>
      <c r="C133" s="592"/>
      <c r="D133" s="592"/>
      <c r="E133" s="592"/>
    </row>
    <row r="134" spans="1:5" ht="15.75" hidden="1" thickBot="1" x14ac:dyDescent="0.3">
      <c r="A134" s="593" t="s">
        <v>175</v>
      </c>
      <c r="B134" s="595"/>
      <c r="C134" s="592"/>
      <c r="D134" s="592"/>
      <c r="E134" s="592"/>
    </row>
    <row r="135" spans="1:5" ht="15.75" hidden="1" thickBot="1" x14ac:dyDescent="0.3">
      <c r="A135" s="593" t="s">
        <v>176</v>
      </c>
      <c r="B135" s="595"/>
      <c r="C135" s="592"/>
      <c r="D135" s="592"/>
      <c r="E135" s="592"/>
    </row>
    <row r="136" spans="1:5" ht="15.75" hidden="1" thickBot="1" x14ac:dyDescent="0.3">
      <c r="A136" s="602" t="s">
        <v>51</v>
      </c>
      <c r="B136" s="595">
        <f>B133+B130+B127+B124+B121+B118+B115</f>
        <v>0</v>
      </c>
      <c r="C136" s="595">
        <f t="shared" ref="C136:E136" si="12">C133+C130+C127+C124+C121+C118+C115</f>
        <v>0</v>
      </c>
      <c r="D136" s="595">
        <f t="shared" si="12"/>
        <v>0</v>
      </c>
      <c r="E136" s="595">
        <f t="shared" si="12"/>
        <v>0</v>
      </c>
    </row>
    <row r="137" spans="1:5" ht="17.25" hidden="1" customHeight="1" thickBot="1" x14ac:dyDescent="0.3">
      <c r="A137" s="598" t="s">
        <v>31</v>
      </c>
      <c r="B137" s="599">
        <f>IF(B136-B107=0,0,"Error")</f>
        <v>0</v>
      </c>
      <c r="C137" s="599">
        <f>IF(C136-C107=0,0,"Error")</f>
        <v>0</v>
      </c>
      <c r="D137" s="599">
        <f>IF(D136-D107=0,0,"Error")</f>
        <v>0</v>
      </c>
      <c r="E137" s="599">
        <f>IF(E136-E107=0,0,"Error")</f>
        <v>0</v>
      </c>
    </row>
    <row r="138" spans="1:5" ht="15.75" thickBot="1" x14ac:dyDescent="0.3">
      <c r="A138" s="2152" t="s">
        <v>38</v>
      </c>
      <c r="B138" s="2153"/>
      <c r="C138" s="2153"/>
      <c r="D138" s="2153"/>
      <c r="E138" s="2154"/>
    </row>
    <row r="139" spans="1:5" ht="15.75" thickBot="1" x14ac:dyDescent="0.3">
      <c r="A139" s="2152" t="s">
        <v>39</v>
      </c>
      <c r="B139" s="2153"/>
      <c r="C139" s="2153"/>
      <c r="D139" s="2153"/>
      <c r="E139" s="2154"/>
    </row>
    <row r="140" spans="1:5" ht="15.75" thickBot="1" x14ac:dyDescent="0.3">
      <c r="A140" s="583" t="s">
        <v>52</v>
      </c>
      <c r="B140" s="2162"/>
      <c r="C140" s="2163"/>
      <c r="D140" s="2163"/>
      <c r="E140" s="2164"/>
    </row>
    <row r="141" spans="1:5" ht="36" customHeight="1" thickBot="1" x14ac:dyDescent="0.3">
      <c r="A141" s="583" t="s">
        <v>76</v>
      </c>
      <c r="B141" s="583"/>
      <c r="C141" s="605" t="s">
        <v>180</v>
      </c>
      <c r="D141" s="2160" t="s">
        <v>1151</v>
      </c>
      <c r="E141" s="2161"/>
    </row>
    <row r="142" spans="1:5" ht="15.75" thickBot="1" x14ac:dyDescent="0.3">
      <c r="A142" s="606"/>
      <c r="B142" s="2149"/>
      <c r="C142" s="2158"/>
      <c r="D142" s="2150"/>
      <c r="E142" s="2151"/>
    </row>
    <row r="143" spans="1:5" ht="17.25" customHeight="1" thickBot="1" x14ac:dyDescent="0.3">
      <c r="A143" s="576" t="s">
        <v>14</v>
      </c>
      <c r="B143" s="2146" t="s">
        <v>1152</v>
      </c>
      <c r="C143" s="2147"/>
      <c r="D143" s="2147"/>
      <c r="E143" s="2148"/>
    </row>
    <row r="144" spans="1:5" ht="15.75" thickBot="1" x14ac:dyDescent="0.3">
      <c r="A144" s="576" t="s">
        <v>15</v>
      </c>
      <c r="B144" s="2143" t="s">
        <v>207</v>
      </c>
      <c r="C144" s="2144"/>
      <c r="D144" s="2144"/>
      <c r="E144" s="2145"/>
    </row>
    <row r="145" spans="1:5" ht="12.75" customHeight="1" x14ac:dyDescent="0.25">
      <c r="A145" s="2132"/>
      <c r="B145" s="584">
        <v>2020</v>
      </c>
      <c r="C145" s="584">
        <v>2021</v>
      </c>
      <c r="D145" s="584">
        <v>2022</v>
      </c>
      <c r="E145" s="584">
        <v>2023</v>
      </c>
    </row>
    <row r="146" spans="1:5" ht="9" customHeight="1" thickBot="1" x14ac:dyDescent="0.3">
      <c r="A146" s="2133"/>
      <c r="B146" s="585" t="s">
        <v>7</v>
      </c>
      <c r="C146" s="585" t="s">
        <v>8</v>
      </c>
      <c r="D146" s="585" t="s">
        <v>8</v>
      </c>
      <c r="E146" s="585" t="s">
        <v>8</v>
      </c>
    </row>
    <row r="147" spans="1:5" ht="15.75" thickBot="1" x14ac:dyDescent="0.3">
      <c r="A147" s="576" t="s">
        <v>16</v>
      </c>
      <c r="B147" s="586">
        <f>50+1+4</f>
        <v>55</v>
      </c>
      <c r="C147" s="586">
        <v>20</v>
      </c>
      <c r="D147" s="586">
        <v>20</v>
      </c>
      <c r="E147" s="586">
        <v>20</v>
      </c>
    </row>
    <row r="148" spans="1:5" ht="15.75" thickBot="1" x14ac:dyDescent="0.3">
      <c r="A148" s="576" t="s">
        <v>17</v>
      </c>
      <c r="B148" s="588">
        <v>6040</v>
      </c>
      <c r="C148" s="588">
        <v>2000</v>
      </c>
      <c r="D148" s="588">
        <v>2000</v>
      </c>
      <c r="E148" s="588">
        <v>2000</v>
      </c>
    </row>
    <row r="149" spans="1:5" ht="15.75" thickBot="1" x14ac:dyDescent="0.3">
      <c r="A149" s="576" t="s">
        <v>18</v>
      </c>
      <c r="B149" s="588">
        <f>B148/B147</f>
        <v>109.81818181818181</v>
      </c>
      <c r="C149" s="588">
        <f t="shared" ref="C149:E149" si="13">C148/C147</f>
        <v>100</v>
      </c>
      <c r="D149" s="588">
        <f t="shared" si="13"/>
        <v>100</v>
      </c>
      <c r="E149" s="588">
        <f t="shared" si="13"/>
        <v>100</v>
      </c>
    </row>
    <row r="150" spans="1:5" ht="15.75" thickBot="1" x14ac:dyDescent="0.3">
      <c r="A150" s="576" t="s">
        <v>19</v>
      </c>
      <c r="B150" s="589" t="s">
        <v>20</v>
      </c>
      <c r="C150" s="590">
        <f>C147/B147-1</f>
        <v>-0.63636363636363635</v>
      </c>
      <c r="D150" s="590">
        <f t="shared" ref="D150:E152" si="14">D147/C147-1</f>
        <v>0</v>
      </c>
      <c r="E150" s="590">
        <f t="shared" si="14"/>
        <v>0</v>
      </c>
    </row>
    <row r="151" spans="1:5" ht="15.75" thickBot="1" x14ac:dyDescent="0.3">
      <c r="A151" s="576" t="s">
        <v>21</v>
      </c>
      <c r="B151" s="589" t="s">
        <v>20</v>
      </c>
      <c r="C151" s="590">
        <f>C148/B148-1</f>
        <v>-0.66887417218543044</v>
      </c>
      <c r="D151" s="590">
        <f t="shared" si="14"/>
        <v>0</v>
      </c>
      <c r="E151" s="590">
        <f t="shared" si="14"/>
        <v>0</v>
      </c>
    </row>
    <row r="152" spans="1:5" ht="15.75" thickBot="1" x14ac:dyDescent="0.3">
      <c r="A152" s="576" t="s">
        <v>22</v>
      </c>
      <c r="B152" s="589" t="s">
        <v>20</v>
      </c>
      <c r="C152" s="590">
        <f>C149/B149-1</f>
        <v>-8.9403973509933787E-2</v>
      </c>
      <c r="D152" s="590">
        <f t="shared" si="14"/>
        <v>0</v>
      </c>
      <c r="E152" s="590">
        <f t="shared" si="14"/>
        <v>0</v>
      </c>
    </row>
    <row r="153" spans="1:5" ht="15.75" thickBot="1" x14ac:dyDescent="0.3">
      <c r="A153" s="2134" t="s">
        <v>126</v>
      </c>
      <c r="B153" s="2135"/>
      <c r="C153" s="2135"/>
      <c r="D153" s="2135"/>
      <c r="E153" s="2136"/>
    </row>
    <row r="154" spans="1:5" ht="12.75" customHeight="1" x14ac:dyDescent="0.25">
      <c r="A154" s="2132"/>
      <c r="B154" s="584">
        <v>2020</v>
      </c>
      <c r="C154" s="584">
        <v>2021</v>
      </c>
      <c r="D154" s="584">
        <v>2022</v>
      </c>
      <c r="E154" s="584">
        <v>2023</v>
      </c>
    </row>
    <row r="155" spans="1:5" ht="9" customHeight="1" thickBot="1" x14ac:dyDescent="0.3">
      <c r="A155" s="2133"/>
      <c r="B155" s="585" t="s">
        <v>7</v>
      </c>
      <c r="C155" s="585" t="s">
        <v>8</v>
      </c>
      <c r="D155" s="585" t="s">
        <v>8</v>
      </c>
      <c r="E155" s="585" t="s">
        <v>8</v>
      </c>
    </row>
    <row r="156" spans="1:5" ht="15.75" thickBot="1" x14ac:dyDescent="0.3">
      <c r="A156" s="591" t="s">
        <v>41</v>
      </c>
      <c r="B156" s="592">
        <f>B157+B158+B159+B160</f>
        <v>0</v>
      </c>
      <c r="C156" s="592">
        <f t="shared" ref="C156:E156" si="15">C157+C158+C159+C160</f>
        <v>0</v>
      </c>
      <c r="D156" s="592">
        <f t="shared" si="15"/>
        <v>0</v>
      </c>
      <c r="E156" s="592">
        <f t="shared" si="15"/>
        <v>0</v>
      </c>
    </row>
    <row r="157" spans="1:5" ht="15.75" thickBot="1" x14ac:dyDescent="0.3">
      <c r="A157" s="593" t="s">
        <v>175</v>
      </c>
      <c r="B157" s="592"/>
      <c r="C157" s="592"/>
      <c r="D157" s="592"/>
      <c r="E157" s="592"/>
    </row>
    <row r="158" spans="1:5" ht="15.75" thickBot="1" x14ac:dyDescent="0.3">
      <c r="A158" s="593" t="s">
        <v>185</v>
      </c>
      <c r="B158" s="592"/>
      <c r="C158" s="592"/>
      <c r="D158" s="592"/>
      <c r="E158" s="592"/>
    </row>
    <row r="159" spans="1:5" ht="15.75" thickBot="1" x14ac:dyDescent="0.3">
      <c r="A159" s="593" t="s">
        <v>186</v>
      </c>
      <c r="B159" s="592"/>
      <c r="C159" s="592"/>
      <c r="D159" s="592"/>
      <c r="E159" s="592"/>
    </row>
    <row r="160" spans="1:5" ht="15.75" thickBot="1" x14ac:dyDescent="0.3">
      <c r="A160" s="593" t="s">
        <v>187</v>
      </c>
      <c r="B160" s="592"/>
      <c r="C160" s="592"/>
      <c r="D160" s="592"/>
      <c r="E160" s="592"/>
    </row>
    <row r="161" spans="1:5" ht="15.75" thickBot="1" x14ac:dyDescent="0.3">
      <c r="A161" s="591" t="s">
        <v>42</v>
      </c>
      <c r="B161" s="595">
        <f>B162+B163+B164+B165</f>
        <v>6040</v>
      </c>
      <c r="C161" s="595">
        <f t="shared" ref="C161:E161" si="16">C162+C163+C164+C165</f>
        <v>2000</v>
      </c>
      <c r="D161" s="595">
        <f t="shared" si="16"/>
        <v>2000</v>
      </c>
      <c r="E161" s="595">
        <f t="shared" si="16"/>
        <v>2000</v>
      </c>
    </row>
    <row r="162" spans="1:5" ht="15.75" thickBot="1" x14ac:dyDescent="0.3">
      <c r="A162" s="593" t="s">
        <v>175</v>
      </c>
      <c r="B162" s="595">
        <v>6040</v>
      </c>
      <c r="C162" s="592">
        <v>2000</v>
      </c>
      <c r="D162" s="592">
        <v>2000</v>
      </c>
      <c r="E162" s="592">
        <v>2000</v>
      </c>
    </row>
    <row r="163" spans="1:5" ht="15.75" thickBot="1" x14ac:dyDescent="0.3">
      <c r="A163" s="593" t="s">
        <v>185</v>
      </c>
      <c r="B163" s="595"/>
      <c r="C163" s="592"/>
      <c r="D163" s="592"/>
      <c r="E163" s="592"/>
    </row>
    <row r="164" spans="1:5" ht="15.75" thickBot="1" x14ac:dyDescent="0.3">
      <c r="A164" s="593" t="s">
        <v>186</v>
      </c>
      <c r="B164" s="595"/>
      <c r="C164" s="592"/>
      <c r="D164" s="592"/>
      <c r="E164" s="592"/>
    </row>
    <row r="165" spans="1:5" ht="15.75" thickBot="1" x14ac:dyDescent="0.3">
      <c r="A165" s="593" t="s">
        <v>187</v>
      </c>
      <c r="B165" s="595"/>
      <c r="C165" s="592"/>
      <c r="D165" s="592"/>
      <c r="E165" s="592"/>
    </row>
    <row r="166" spans="1:5" ht="15.75" thickBot="1" x14ac:dyDescent="0.3">
      <c r="A166" s="607" t="s">
        <v>30</v>
      </c>
      <c r="B166" s="595">
        <f>B156+B161</f>
        <v>6040</v>
      </c>
      <c r="C166" s="595">
        <f t="shared" ref="C166:E166" si="17">C156+C161</f>
        <v>2000</v>
      </c>
      <c r="D166" s="595">
        <f t="shared" si="17"/>
        <v>2000</v>
      </c>
      <c r="E166" s="595">
        <f t="shared" si="17"/>
        <v>2000</v>
      </c>
    </row>
    <row r="167" spans="1:5" ht="34.5" thickBot="1" x14ac:dyDescent="0.3">
      <c r="A167" s="583" t="s">
        <v>32</v>
      </c>
      <c r="B167" s="583" t="s">
        <v>204</v>
      </c>
      <c r="C167" s="605" t="s">
        <v>180</v>
      </c>
      <c r="D167" s="2149" t="s">
        <v>1153</v>
      </c>
      <c r="E167" s="2151"/>
    </row>
    <row r="168" spans="1:5" ht="17.25" customHeight="1" thickBot="1" x14ac:dyDescent="0.3">
      <c r="A168" s="576" t="s">
        <v>14</v>
      </c>
      <c r="B168" s="2146" t="s">
        <v>677</v>
      </c>
      <c r="C168" s="2147"/>
      <c r="D168" s="2147"/>
      <c r="E168" s="2148"/>
    </row>
    <row r="169" spans="1:5" ht="15.75" thickBot="1" x14ac:dyDescent="0.3">
      <c r="A169" s="576" t="s">
        <v>15</v>
      </c>
      <c r="B169" s="2143" t="s">
        <v>207</v>
      </c>
      <c r="C169" s="2144"/>
      <c r="D169" s="2144"/>
      <c r="E169" s="2145"/>
    </row>
    <row r="170" spans="1:5" ht="12.75" customHeight="1" x14ac:dyDescent="0.25">
      <c r="A170" s="2132"/>
      <c r="B170" s="584">
        <v>2020</v>
      </c>
      <c r="C170" s="584">
        <v>2021</v>
      </c>
      <c r="D170" s="584">
        <v>2022</v>
      </c>
      <c r="E170" s="584">
        <v>2023</v>
      </c>
    </row>
    <row r="171" spans="1:5" ht="9" customHeight="1" thickBot="1" x14ac:dyDescent="0.3">
      <c r="A171" s="2133"/>
      <c r="B171" s="585" t="s">
        <v>7</v>
      </c>
      <c r="C171" s="585" t="s">
        <v>8</v>
      </c>
      <c r="D171" s="585" t="s">
        <v>8</v>
      </c>
      <c r="E171" s="585" t="s">
        <v>8</v>
      </c>
    </row>
    <row r="172" spans="1:5" ht="15.75" thickBot="1" x14ac:dyDescent="0.3">
      <c r="A172" s="576" t="s">
        <v>16</v>
      </c>
      <c r="B172" s="608">
        <v>30</v>
      </c>
      <c r="C172" s="608">
        <v>0</v>
      </c>
      <c r="D172" s="608">
        <v>0</v>
      </c>
      <c r="E172" s="608">
        <v>0</v>
      </c>
    </row>
    <row r="173" spans="1:5" ht="15.75" thickBot="1" x14ac:dyDescent="0.3">
      <c r="A173" s="576" t="s">
        <v>17</v>
      </c>
      <c r="B173" s="588">
        <v>960</v>
      </c>
      <c r="C173" s="588">
        <f>C191</f>
        <v>0</v>
      </c>
      <c r="D173" s="588">
        <v>0</v>
      </c>
      <c r="E173" s="588">
        <v>0</v>
      </c>
    </row>
    <row r="174" spans="1:5" ht="15.75" thickBot="1" x14ac:dyDescent="0.3">
      <c r="A174" s="576" t="s">
        <v>18</v>
      </c>
      <c r="B174" s="588">
        <f>B173/B172</f>
        <v>32</v>
      </c>
      <c r="C174" s="588"/>
      <c r="D174" s="588"/>
      <c r="E174" s="588"/>
    </row>
    <row r="175" spans="1:5" ht="15.75" thickBot="1" x14ac:dyDescent="0.3">
      <c r="A175" s="576" t="s">
        <v>19</v>
      </c>
      <c r="B175" s="589" t="s">
        <v>20</v>
      </c>
      <c r="C175" s="590"/>
      <c r="D175" s="590"/>
      <c r="E175" s="590"/>
    </row>
    <row r="176" spans="1:5" ht="15.75" thickBot="1" x14ac:dyDescent="0.3">
      <c r="A176" s="576" t="s">
        <v>21</v>
      </c>
      <c r="B176" s="589" t="s">
        <v>20</v>
      </c>
      <c r="C176" s="590"/>
      <c r="D176" s="590"/>
      <c r="E176" s="590"/>
    </row>
    <row r="177" spans="1:5" ht="15.75" thickBot="1" x14ac:dyDescent="0.3">
      <c r="A177" s="576" t="s">
        <v>22</v>
      </c>
      <c r="B177" s="589" t="s">
        <v>20</v>
      </c>
      <c r="C177" s="590"/>
      <c r="D177" s="590"/>
      <c r="E177" s="590"/>
    </row>
    <row r="178" spans="1:5" ht="15.75" thickBot="1" x14ac:dyDescent="0.3">
      <c r="A178" s="2134" t="s">
        <v>145</v>
      </c>
      <c r="B178" s="2135"/>
      <c r="C178" s="2135"/>
      <c r="D178" s="2135"/>
      <c r="E178" s="2136"/>
    </row>
    <row r="179" spans="1:5" ht="12.75" customHeight="1" x14ac:dyDescent="0.25">
      <c r="A179" s="2132"/>
      <c r="B179" s="584">
        <v>2020</v>
      </c>
      <c r="C179" s="584">
        <v>2021</v>
      </c>
      <c r="D179" s="584">
        <v>2022</v>
      </c>
      <c r="E179" s="584">
        <v>2023</v>
      </c>
    </row>
    <row r="180" spans="1:5" ht="9" customHeight="1" thickBot="1" x14ac:dyDescent="0.3">
      <c r="A180" s="2133"/>
      <c r="B180" s="585" t="s">
        <v>7</v>
      </c>
      <c r="C180" s="585" t="s">
        <v>8</v>
      </c>
      <c r="D180" s="585" t="s">
        <v>8</v>
      </c>
      <c r="E180" s="585" t="s">
        <v>8</v>
      </c>
    </row>
    <row r="181" spans="1:5" ht="15.75" thickBot="1" x14ac:dyDescent="0.3">
      <c r="A181" s="591" t="s">
        <v>41</v>
      </c>
      <c r="B181" s="592">
        <f>B182+B183+B184+B185</f>
        <v>0</v>
      </c>
      <c r="C181" s="592">
        <f t="shared" ref="C181:E181" si="18">C182+C183+C184+C185</f>
        <v>0</v>
      </c>
      <c r="D181" s="592">
        <f t="shared" si="18"/>
        <v>0</v>
      </c>
      <c r="E181" s="592">
        <f t="shared" si="18"/>
        <v>0</v>
      </c>
    </row>
    <row r="182" spans="1:5" ht="15.75" thickBot="1" x14ac:dyDescent="0.3">
      <c r="A182" s="593" t="s">
        <v>175</v>
      </c>
      <c r="B182" s="592"/>
      <c r="C182" s="592"/>
      <c r="D182" s="592"/>
      <c r="E182" s="592"/>
    </row>
    <row r="183" spans="1:5" ht="15.75" thickBot="1" x14ac:dyDescent="0.3">
      <c r="A183" s="593" t="s">
        <v>185</v>
      </c>
      <c r="B183" s="592"/>
      <c r="C183" s="592"/>
      <c r="D183" s="592"/>
      <c r="E183" s="592"/>
    </row>
    <row r="184" spans="1:5" ht="15.75" thickBot="1" x14ac:dyDescent="0.3">
      <c r="A184" s="593" t="s">
        <v>186</v>
      </c>
      <c r="B184" s="592"/>
      <c r="C184" s="592"/>
      <c r="D184" s="592"/>
      <c r="E184" s="592"/>
    </row>
    <row r="185" spans="1:5" ht="15.75" thickBot="1" x14ac:dyDescent="0.3">
      <c r="A185" s="593" t="s">
        <v>187</v>
      </c>
      <c r="B185" s="592"/>
      <c r="C185" s="592"/>
      <c r="D185" s="592"/>
      <c r="E185" s="592"/>
    </row>
    <row r="186" spans="1:5" ht="15.75" thickBot="1" x14ac:dyDescent="0.3">
      <c r="A186" s="591" t="s">
        <v>42</v>
      </c>
      <c r="B186" s="595">
        <f>B187+B188+B189+B190</f>
        <v>960</v>
      </c>
      <c r="C186" s="595">
        <f t="shared" ref="C186:E186" si="19">C187+C188+C189+C190</f>
        <v>0</v>
      </c>
      <c r="D186" s="595">
        <f t="shared" si="19"/>
        <v>0</v>
      </c>
      <c r="E186" s="595">
        <f t="shared" si="19"/>
        <v>0</v>
      </c>
    </row>
    <row r="187" spans="1:5" ht="15.75" thickBot="1" x14ac:dyDescent="0.3">
      <c r="A187" s="593" t="s">
        <v>175</v>
      </c>
      <c r="B187" s="595">
        <v>960</v>
      </c>
      <c r="C187" s="596">
        <v>0</v>
      </c>
      <c r="D187" s="592">
        <v>0</v>
      </c>
      <c r="E187" s="592">
        <v>0</v>
      </c>
    </row>
    <row r="188" spans="1:5" ht="15.75" thickBot="1" x14ac:dyDescent="0.3">
      <c r="A188" s="593" t="s">
        <v>185</v>
      </c>
      <c r="B188" s="595"/>
      <c r="C188" s="592"/>
      <c r="D188" s="592"/>
      <c r="E188" s="592"/>
    </row>
    <row r="189" spans="1:5" ht="15.75" thickBot="1" x14ac:dyDescent="0.3">
      <c r="A189" s="593" t="s">
        <v>186</v>
      </c>
      <c r="B189" s="595"/>
      <c r="C189" s="592"/>
      <c r="D189" s="592"/>
      <c r="E189" s="592"/>
    </row>
    <row r="190" spans="1:5" ht="15.75" thickBot="1" x14ac:dyDescent="0.3">
      <c r="A190" s="593" t="s">
        <v>187</v>
      </c>
      <c r="B190" s="595"/>
      <c r="C190" s="592"/>
      <c r="D190" s="592"/>
      <c r="E190" s="592"/>
    </row>
    <row r="191" spans="1:5" ht="15.75" thickBot="1" x14ac:dyDescent="0.3">
      <c r="A191" s="607" t="s">
        <v>189</v>
      </c>
      <c r="B191" s="595">
        <f>B181+B186</f>
        <v>960</v>
      </c>
      <c r="C191" s="595">
        <f t="shared" ref="C191:E191" si="20">C181+C186</f>
        <v>0</v>
      </c>
      <c r="D191" s="595">
        <f t="shared" si="20"/>
        <v>0</v>
      </c>
      <c r="E191" s="595">
        <f t="shared" si="20"/>
        <v>0</v>
      </c>
    </row>
    <row r="192" spans="1:5" ht="34.5" hidden="1" thickBot="1" x14ac:dyDescent="0.3">
      <c r="A192" s="583" t="s">
        <v>69</v>
      </c>
      <c r="B192" s="609"/>
      <c r="C192" s="610" t="s">
        <v>180</v>
      </c>
      <c r="D192" s="611"/>
      <c r="E192" s="612"/>
    </row>
    <row r="193" spans="1:5" ht="17.25" hidden="1" customHeight="1" thickBot="1" x14ac:dyDescent="0.3">
      <c r="A193" s="576" t="s">
        <v>14</v>
      </c>
      <c r="B193" s="2146"/>
      <c r="C193" s="2147"/>
      <c r="D193" s="2147"/>
      <c r="E193" s="2148"/>
    </row>
    <row r="194" spans="1:5" ht="15.75" hidden="1" thickBot="1" x14ac:dyDescent="0.3">
      <c r="A194" s="576" t="s">
        <v>15</v>
      </c>
      <c r="B194" s="2143"/>
      <c r="C194" s="2144"/>
      <c r="D194" s="2144"/>
      <c r="E194" s="2145"/>
    </row>
    <row r="195" spans="1:5" ht="12.75" hidden="1" customHeight="1" x14ac:dyDescent="0.25">
      <c r="A195" s="2132"/>
      <c r="B195" s="584">
        <v>2018</v>
      </c>
      <c r="C195" s="584">
        <v>2019</v>
      </c>
      <c r="D195" s="584">
        <v>2020</v>
      </c>
      <c r="E195" s="584">
        <v>2021</v>
      </c>
    </row>
    <row r="196" spans="1:5" ht="9" hidden="1" customHeight="1" thickBot="1" x14ac:dyDescent="0.3">
      <c r="A196" s="2133"/>
      <c r="B196" s="585" t="s">
        <v>7</v>
      </c>
      <c r="C196" s="585" t="s">
        <v>8</v>
      </c>
      <c r="D196" s="585" t="s">
        <v>8</v>
      </c>
      <c r="E196" s="585" t="s">
        <v>8</v>
      </c>
    </row>
    <row r="197" spans="1:5" ht="15.75" hidden="1" thickBot="1" x14ac:dyDescent="0.3">
      <c r="A197" s="576" t="s">
        <v>16</v>
      </c>
      <c r="B197" s="576"/>
      <c r="C197" s="576"/>
      <c r="D197" s="576"/>
      <c r="E197" s="576"/>
    </row>
    <row r="198" spans="1:5" ht="15.75" hidden="1" thickBot="1" x14ac:dyDescent="0.3">
      <c r="A198" s="576" t="s">
        <v>17</v>
      </c>
      <c r="B198" s="588">
        <f>B216</f>
        <v>0</v>
      </c>
      <c r="C198" s="588">
        <f t="shared" ref="C198:E198" si="21">C216</f>
        <v>0</v>
      </c>
      <c r="D198" s="588">
        <f t="shared" si="21"/>
        <v>0</v>
      </c>
      <c r="E198" s="588">
        <f t="shared" si="21"/>
        <v>0</v>
      </c>
    </row>
    <row r="199" spans="1:5" ht="15.75" hidden="1" thickBot="1" x14ac:dyDescent="0.3">
      <c r="A199" s="576" t="s">
        <v>18</v>
      </c>
      <c r="B199" s="588" t="e">
        <f>B198/B197</f>
        <v>#DIV/0!</v>
      </c>
      <c r="C199" s="588" t="e">
        <f t="shared" ref="C199:E199" si="22">C198/C197</f>
        <v>#DIV/0!</v>
      </c>
      <c r="D199" s="588" t="e">
        <f t="shared" si="22"/>
        <v>#DIV/0!</v>
      </c>
      <c r="E199" s="588" t="e">
        <f t="shared" si="22"/>
        <v>#DIV/0!</v>
      </c>
    </row>
    <row r="200" spans="1:5" ht="15.75" hidden="1" thickBot="1" x14ac:dyDescent="0.3">
      <c r="A200" s="576" t="s">
        <v>19</v>
      </c>
      <c r="B200" s="589" t="s">
        <v>20</v>
      </c>
      <c r="C200" s="590" t="e">
        <f>C197/B197-1</f>
        <v>#DIV/0!</v>
      </c>
      <c r="D200" s="590" t="e">
        <f t="shared" ref="D200:E202" si="23">D197/C197-1</f>
        <v>#DIV/0!</v>
      </c>
      <c r="E200" s="590" t="e">
        <f t="shared" si="23"/>
        <v>#DIV/0!</v>
      </c>
    </row>
    <row r="201" spans="1:5" ht="15.75" hidden="1" thickBot="1" x14ac:dyDescent="0.3">
      <c r="A201" s="576" t="s">
        <v>21</v>
      </c>
      <c r="B201" s="589" t="s">
        <v>20</v>
      </c>
      <c r="C201" s="590" t="e">
        <f>C198/B198-1</f>
        <v>#DIV/0!</v>
      </c>
      <c r="D201" s="590" t="e">
        <f t="shared" si="23"/>
        <v>#DIV/0!</v>
      </c>
      <c r="E201" s="590" t="e">
        <f t="shared" si="23"/>
        <v>#DIV/0!</v>
      </c>
    </row>
    <row r="202" spans="1:5" ht="15.75" hidden="1" thickBot="1" x14ac:dyDescent="0.3">
      <c r="A202" s="576" t="s">
        <v>22</v>
      </c>
      <c r="B202" s="589" t="s">
        <v>20</v>
      </c>
      <c r="C202" s="590" t="e">
        <f>C199/B199-1</f>
        <v>#DIV/0!</v>
      </c>
      <c r="D202" s="590" t="e">
        <f t="shared" si="23"/>
        <v>#DIV/0!</v>
      </c>
      <c r="E202" s="590" t="e">
        <f t="shared" si="23"/>
        <v>#DIV/0!</v>
      </c>
    </row>
    <row r="203" spans="1:5" ht="15.75" hidden="1" thickBot="1" x14ac:dyDescent="0.3">
      <c r="A203" s="2134" t="s">
        <v>197</v>
      </c>
      <c r="B203" s="2135"/>
      <c r="C203" s="2135"/>
      <c r="D203" s="2135"/>
      <c r="E203" s="2136"/>
    </row>
    <row r="204" spans="1:5" ht="12.75" hidden="1" customHeight="1" x14ac:dyDescent="0.25">
      <c r="A204" s="2132"/>
      <c r="B204" s="584">
        <v>2018</v>
      </c>
      <c r="C204" s="584">
        <v>2019</v>
      </c>
      <c r="D204" s="584">
        <v>2020</v>
      </c>
      <c r="E204" s="584">
        <v>2021</v>
      </c>
    </row>
    <row r="205" spans="1:5" ht="9" hidden="1" customHeight="1" thickBot="1" x14ac:dyDescent="0.3">
      <c r="A205" s="2133"/>
      <c r="B205" s="585" t="s">
        <v>7</v>
      </c>
      <c r="C205" s="585" t="s">
        <v>8</v>
      </c>
      <c r="D205" s="585" t="s">
        <v>8</v>
      </c>
      <c r="E205" s="585" t="s">
        <v>8</v>
      </c>
    </row>
    <row r="206" spans="1:5" ht="15.75" hidden="1" thickBot="1" x14ac:dyDescent="0.3">
      <c r="A206" s="591" t="s">
        <v>41</v>
      </c>
      <c r="B206" s="592">
        <f>B207+B208+B209+B210</f>
        <v>0</v>
      </c>
      <c r="C206" s="592">
        <f t="shared" ref="C206:E206" si="24">C207+C208+C209+C210</f>
        <v>0</v>
      </c>
      <c r="D206" s="592">
        <f t="shared" si="24"/>
        <v>0</v>
      </c>
      <c r="E206" s="592">
        <f t="shared" si="24"/>
        <v>0</v>
      </c>
    </row>
    <row r="207" spans="1:5" ht="15.75" hidden="1" thickBot="1" x14ac:dyDescent="0.3">
      <c r="A207" s="593" t="s">
        <v>175</v>
      </c>
      <c r="B207" s="592"/>
      <c r="C207" s="592"/>
      <c r="D207" s="592"/>
      <c r="E207" s="592"/>
    </row>
    <row r="208" spans="1:5" ht="15.75" hidden="1" thickBot="1" x14ac:dyDescent="0.3">
      <c r="A208" s="593" t="s">
        <v>185</v>
      </c>
      <c r="B208" s="592"/>
      <c r="C208" s="592"/>
      <c r="D208" s="592"/>
      <c r="E208" s="592"/>
    </row>
    <row r="209" spans="1:5" ht="15.75" hidden="1" thickBot="1" x14ac:dyDescent="0.3">
      <c r="A209" s="593" t="s">
        <v>186</v>
      </c>
      <c r="B209" s="592"/>
      <c r="C209" s="592"/>
      <c r="D209" s="592"/>
      <c r="E209" s="592"/>
    </row>
    <row r="210" spans="1:5" ht="15.75" hidden="1" thickBot="1" x14ac:dyDescent="0.3">
      <c r="A210" s="593" t="s">
        <v>187</v>
      </c>
      <c r="B210" s="592"/>
      <c r="C210" s="592"/>
      <c r="D210" s="592"/>
      <c r="E210" s="592"/>
    </row>
    <row r="211" spans="1:5" ht="15.75" hidden="1" thickBot="1" x14ac:dyDescent="0.3">
      <c r="A211" s="591" t="s">
        <v>42</v>
      </c>
      <c r="B211" s="595">
        <f>B212+B213+B214+B215</f>
        <v>0</v>
      </c>
      <c r="C211" s="595">
        <f t="shared" ref="C211:E211" si="25">C212+C213+C214+C215</f>
        <v>0</v>
      </c>
      <c r="D211" s="595">
        <f t="shared" si="25"/>
        <v>0</v>
      </c>
      <c r="E211" s="595">
        <f t="shared" si="25"/>
        <v>0</v>
      </c>
    </row>
    <row r="212" spans="1:5" ht="15.75" hidden="1" thickBot="1" x14ac:dyDescent="0.3">
      <c r="A212" s="593" t="s">
        <v>175</v>
      </c>
      <c r="B212" s="595"/>
      <c r="C212" s="592"/>
      <c r="D212" s="592"/>
      <c r="E212" s="592"/>
    </row>
    <row r="213" spans="1:5" ht="15.75" hidden="1" thickBot="1" x14ac:dyDescent="0.3">
      <c r="A213" s="593" t="s">
        <v>185</v>
      </c>
      <c r="B213" s="595"/>
      <c r="C213" s="592"/>
      <c r="D213" s="592"/>
      <c r="E213" s="592"/>
    </row>
    <row r="214" spans="1:5" ht="15.75" hidden="1" thickBot="1" x14ac:dyDescent="0.3">
      <c r="A214" s="593" t="s">
        <v>186</v>
      </c>
      <c r="B214" s="595"/>
      <c r="C214" s="592"/>
      <c r="D214" s="592"/>
      <c r="E214" s="592"/>
    </row>
    <row r="215" spans="1:5" ht="15.75" hidden="1" thickBot="1" x14ac:dyDescent="0.3">
      <c r="A215" s="593" t="s">
        <v>187</v>
      </c>
      <c r="B215" s="595"/>
      <c r="C215" s="592"/>
      <c r="D215" s="592"/>
      <c r="E215" s="592"/>
    </row>
    <row r="216" spans="1:5" ht="15.75" hidden="1" thickBot="1" x14ac:dyDescent="0.3">
      <c r="A216" s="597" t="s">
        <v>198</v>
      </c>
      <c r="B216" s="595">
        <f>B206+B211</f>
        <v>0</v>
      </c>
      <c r="C216" s="595">
        <f t="shared" ref="C216:E216" si="26">C206+C211</f>
        <v>0</v>
      </c>
      <c r="D216" s="595">
        <f t="shared" si="26"/>
        <v>0</v>
      </c>
      <c r="E216" s="595">
        <f t="shared" si="26"/>
        <v>0</v>
      </c>
    </row>
    <row r="217" spans="1:5" ht="25.5" customHeight="1" thickBot="1" x14ac:dyDescent="0.3">
      <c r="A217" s="613" t="s">
        <v>44</v>
      </c>
      <c r="B217" s="2149"/>
      <c r="C217" s="2150"/>
      <c r="D217" s="2150"/>
      <c r="E217" s="2151"/>
    </row>
    <row r="218" spans="1:5" ht="34.5" thickBot="1" x14ac:dyDescent="0.3">
      <c r="A218" s="583" t="s">
        <v>131</v>
      </c>
      <c r="B218" s="609"/>
      <c r="C218" s="610" t="s">
        <v>180</v>
      </c>
      <c r="D218" s="611"/>
      <c r="E218" s="612"/>
    </row>
    <row r="219" spans="1:5" ht="17.25" customHeight="1" thickBot="1" x14ac:dyDescent="0.3">
      <c r="A219" s="576" t="s">
        <v>14</v>
      </c>
      <c r="B219" s="2146"/>
      <c r="C219" s="2147"/>
      <c r="D219" s="2147"/>
      <c r="E219" s="2148"/>
    </row>
    <row r="220" spans="1:5" ht="15.75" thickBot="1" x14ac:dyDescent="0.3">
      <c r="A220" s="576" t="s">
        <v>15</v>
      </c>
      <c r="B220" s="2159"/>
      <c r="C220" s="2144"/>
      <c r="D220" s="2144"/>
      <c r="E220" s="2145"/>
    </row>
    <row r="221" spans="1:5" ht="12.75" customHeight="1" x14ac:dyDescent="0.25">
      <c r="A221" s="2132"/>
      <c r="B221" s="584">
        <v>2020</v>
      </c>
      <c r="C221" s="584">
        <v>2021</v>
      </c>
      <c r="D221" s="584">
        <v>2022</v>
      </c>
      <c r="E221" s="584">
        <v>2023</v>
      </c>
    </row>
    <row r="222" spans="1:5" ht="9" customHeight="1" thickBot="1" x14ac:dyDescent="0.3">
      <c r="A222" s="2133"/>
      <c r="B222" s="585" t="s">
        <v>7</v>
      </c>
      <c r="C222" s="585" t="s">
        <v>8</v>
      </c>
      <c r="D222" s="585" t="s">
        <v>8</v>
      </c>
      <c r="E222" s="585" t="s">
        <v>8</v>
      </c>
    </row>
    <row r="223" spans="1:5" ht="15.75" thickBot="1" x14ac:dyDescent="0.3">
      <c r="A223" s="576" t="s">
        <v>16</v>
      </c>
      <c r="B223" s="576">
        <v>0</v>
      </c>
      <c r="C223" s="589">
        <v>0</v>
      </c>
      <c r="D223" s="589">
        <v>0</v>
      </c>
      <c r="E223" s="589">
        <v>0</v>
      </c>
    </row>
    <row r="224" spans="1:5" ht="15.75" thickBot="1" x14ac:dyDescent="0.3">
      <c r="A224" s="576" t="s">
        <v>17</v>
      </c>
      <c r="B224" s="588">
        <f>B242</f>
        <v>0</v>
      </c>
      <c r="C224" s="588">
        <f t="shared" ref="C224:E224" si="27">C242</f>
        <v>0</v>
      </c>
      <c r="D224" s="588">
        <f t="shared" si="27"/>
        <v>0</v>
      </c>
      <c r="E224" s="588">
        <f t="shared" si="27"/>
        <v>0</v>
      </c>
    </row>
    <row r="225" spans="1:5" ht="15.75" thickBot="1" x14ac:dyDescent="0.3">
      <c r="A225" s="576" t="s">
        <v>18</v>
      </c>
      <c r="B225" s="588"/>
      <c r="C225" s="588"/>
      <c r="D225" s="588"/>
      <c r="E225" s="588"/>
    </row>
    <row r="226" spans="1:5" ht="15.75" thickBot="1" x14ac:dyDescent="0.3">
      <c r="A226" s="576" t="s">
        <v>19</v>
      </c>
      <c r="B226" s="589"/>
      <c r="C226" s="590"/>
      <c r="D226" s="590"/>
      <c r="E226" s="590"/>
    </row>
    <row r="227" spans="1:5" ht="15.75" thickBot="1" x14ac:dyDescent="0.3">
      <c r="A227" s="576" t="s">
        <v>21</v>
      </c>
      <c r="B227" s="589"/>
      <c r="C227" s="590"/>
      <c r="D227" s="590"/>
      <c r="E227" s="590"/>
    </row>
    <row r="228" spans="1:5" ht="15.75" thickBot="1" x14ac:dyDescent="0.3">
      <c r="A228" s="576" t="s">
        <v>22</v>
      </c>
      <c r="B228" s="589"/>
      <c r="C228" s="590"/>
      <c r="D228" s="590"/>
      <c r="E228" s="590"/>
    </row>
    <row r="229" spans="1:5" ht="15.75" thickBot="1" x14ac:dyDescent="0.3">
      <c r="A229" s="2134" t="s">
        <v>125</v>
      </c>
      <c r="B229" s="2135"/>
      <c r="C229" s="2135"/>
      <c r="D229" s="2135"/>
      <c r="E229" s="2136"/>
    </row>
    <row r="230" spans="1:5" ht="12.75" customHeight="1" x14ac:dyDescent="0.25">
      <c r="A230" s="2132"/>
      <c r="B230" s="584">
        <v>2020</v>
      </c>
      <c r="C230" s="584">
        <v>2021</v>
      </c>
      <c r="D230" s="584">
        <v>2022</v>
      </c>
      <c r="E230" s="584">
        <v>2023</v>
      </c>
    </row>
    <row r="231" spans="1:5" ht="9" customHeight="1" thickBot="1" x14ac:dyDescent="0.3">
      <c r="A231" s="2133"/>
      <c r="B231" s="585" t="s">
        <v>7</v>
      </c>
      <c r="C231" s="585" t="s">
        <v>8</v>
      </c>
      <c r="D231" s="585" t="s">
        <v>8</v>
      </c>
      <c r="E231" s="585" t="s">
        <v>8</v>
      </c>
    </row>
    <row r="232" spans="1:5" ht="15.75" thickBot="1" x14ac:dyDescent="0.3">
      <c r="A232" s="591" t="s">
        <v>41</v>
      </c>
      <c r="B232" s="592">
        <f>B233+B234+B235+B236</f>
        <v>0</v>
      </c>
      <c r="C232" s="592">
        <f t="shared" ref="C232:E232" si="28">C233+C234+C235+C236</f>
        <v>0</v>
      </c>
      <c r="D232" s="592">
        <f t="shared" si="28"/>
        <v>0</v>
      </c>
      <c r="E232" s="592">
        <f t="shared" si="28"/>
        <v>0</v>
      </c>
    </row>
    <row r="233" spans="1:5" ht="15.75" thickBot="1" x14ac:dyDescent="0.3">
      <c r="A233" s="593" t="s">
        <v>175</v>
      </c>
      <c r="B233" s="592"/>
      <c r="C233" s="592"/>
      <c r="D233" s="592"/>
      <c r="E233" s="592"/>
    </row>
    <row r="234" spans="1:5" ht="15.75" thickBot="1" x14ac:dyDescent="0.3">
      <c r="A234" s="593" t="s">
        <v>185</v>
      </c>
      <c r="B234" s="592"/>
      <c r="C234" s="592"/>
      <c r="D234" s="592"/>
      <c r="E234" s="592"/>
    </row>
    <row r="235" spans="1:5" ht="15.75" thickBot="1" x14ac:dyDescent="0.3">
      <c r="A235" s="593" t="s">
        <v>186</v>
      </c>
      <c r="B235" s="592"/>
      <c r="C235" s="592"/>
      <c r="D235" s="592"/>
      <c r="E235" s="592"/>
    </row>
    <row r="236" spans="1:5" ht="15.75" thickBot="1" x14ac:dyDescent="0.3">
      <c r="A236" s="593" t="s">
        <v>187</v>
      </c>
      <c r="B236" s="592"/>
      <c r="C236" s="592"/>
      <c r="D236" s="592"/>
      <c r="E236" s="592"/>
    </row>
    <row r="237" spans="1:5" ht="15.75" thickBot="1" x14ac:dyDescent="0.3">
      <c r="A237" s="591" t="s">
        <v>42</v>
      </c>
      <c r="B237" s="595">
        <f>B238+B239+B240+B241</f>
        <v>0</v>
      </c>
      <c r="C237" s="595">
        <f t="shared" ref="C237:E237" si="29">C238+C239+C240+C241</f>
        <v>0</v>
      </c>
      <c r="D237" s="595">
        <f t="shared" si="29"/>
        <v>0</v>
      </c>
      <c r="E237" s="595">
        <f t="shared" si="29"/>
        <v>0</v>
      </c>
    </row>
    <row r="238" spans="1:5" ht="15.75" thickBot="1" x14ac:dyDescent="0.3">
      <c r="A238" s="593" t="s">
        <v>175</v>
      </c>
      <c r="B238" s="595"/>
      <c r="C238" s="595">
        <v>0</v>
      </c>
      <c r="D238" s="595">
        <v>0</v>
      </c>
      <c r="E238" s="595"/>
    </row>
    <row r="239" spans="1:5" ht="15.75" thickBot="1" x14ac:dyDescent="0.3">
      <c r="A239" s="593" t="s">
        <v>185</v>
      </c>
      <c r="B239" s="595"/>
      <c r="C239" s="595"/>
      <c r="D239" s="595"/>
      <c r="E239" s="595"/>
    </row>
    <row r="240" spans="1:5" ht="15.75" thickBot="1" x14ac:dyDescent="0.3">
      <c r="A240" s="593" t="s">
        <v>186</v>
      </c>
      <c r="B240" s="595"/>
      <c r="C240" s="595"/>
      <c r="D240" s="595"/>
      <c r="E240" s="595"/>
    </row>
    <row r="241" spans="1:5" ht="15.75" thickBot="1" x14ac:dyDescent="0.3">
      <c r="A241" s="593" t="s">
        <v>187</v>
      </c>
      <c r="B241" s="595"/>
      <c r="C241" s="595"/>
      <c r="D241" s="595"/>
      <c r="E241" s="595"/>
    </row>
    <row r="242" spans="1:5" ht="15.75" thickBot="1" x14ac:dyDescent="0.3">
      <c r="A242" s="597" t="s">
        <v>51</v>
      </c>
      <c r="B242" s="595">
        <f>B232+B237</f>
        <v>0</v>
      </c>
      <c r="C242" s="595">
        <f t="shared" ref="C242:E242" si="30">C232+C237</f>
        <v>0</v>
      </c>
      <c r="D242" s="595">
        <f t="shared" si="30"/>
        <v>0</v>
      </c>
      <c r="E242" s="595">
        <f t="shared" si="30"/>
        <v>0</v>
      </c>
    </row>
    <row r="243" spans="1:5" ht="15.75" thickBot="1" x14ac:dyDescent="0.3">
      <c r="A243" s="2152" t="s">
        <v>45</v>
      </c>
      <c r="B243" s="2153"/>
      <c r="C243" s="2153"/>
      <c r="D243" s="2153"/>
      <c r="E243" s="2154"/>
    </row>
    <row r="244" spans="1:5" ht="15.75" thickBot="1" x14ac:dyDescent="0.3">
      <c r="A244" s="2152" t="s">
        <v>46</v>
      </c>
      <c r="B244" s="2153"/>
      <c r="C244" s="2153"/>
      <c r="D244" s="2153"/>
      <c r="E244" s="2154"/>
    </row>
    <row r="245" spans="1:5" ht="15.75" thickBot="1" x14ac:dyDescent="0.3">
      <c r="A245" s="583" t="s">
        <v>52</v>
      </c>
      <c r="B245" s="2155"/>
      <c r="C245" s="2156"/>
      <c r="D245" s="2156"/>
      <c r="E245" s="2157"/>
    </row>
    <row r="246" spans="1:5" ht="30.75" customHeight="1" thickBot="1" x14ac:dyDescent="0.3">
      <c r="A246" s="583" t="s">
        <v>76</v>
      </c>
      <c r="B246" s="583"/>
      <c r="C246" s="605" t="s">
        <v>180</v>
      </c>
      <c r="D246" s="2150"/>
      <c r="E246" s="2151"/>
    </row>
    <row r="247" spans="1:5" ht="15.75" thickBot="1" x14ac:dyDescent="0.3">
      <c r="A247" s="606"/>
      <c r="B247" s="2149"/>
      <c r="C247" s="2158"/>
      <c r="D247" s="2150"/>
      <c r="E247" s="2151"/>
    </row>
    <row r="248" spans="1:5" ht="17.25" customHeight="1" thickBot="1" x14ac:dyDescent="0.3">
      <c r="A248" s="576" t="s">
        <v>14</v>
      </c>
      <c r="B248" s="2146"/>
      <c r="C248" s="2147"/>
      <c r="D248" s="2147"/>
      <c r="E248" s="2148"/>
    </row>
    <row r="249" spans="1:5" ht="15.75" thickBot="1" x14ac:dyDescent="0.3">
      <c r="A249" s="576" t="s">
        <v>15</v>
      </c>
      <c r="B249" s="2143"/>
      <c r="C249" s="2144"/>
      <c r="D249" s="2144"/>
      <c r="E249" s="2145"/>
    </row>
    <row r="250" spans="1:5" ht="12.75" customHeight="1" x14ac:dyDescent="0.25">
      <c r="A250" s="2132"/>
      <c r="B250" s="584">
        <v>2020</v>
      </c>
      <c r="C250" s="584">
        <v>2021</v>
      </c>
      <c r="D250" s="584">
        <v>2022</v>
      </c>
      <c r="E250" s="584">
        <v>2023</v>
      </c>
    </row>
    <row r="251" spans="1:5" ht="9" customHeight="1" thickBot="1" x14ac:dyDescent="0.3">
      <c r="A251" s="2133"/>
      <c r="B251" s="585" t="s">
        <v>7</v>
      </c>
      <c r="C251" s="585" t="s">
        <v>8</v>
      </c>
      <c r="D251" s="585" t="s">
        <v>8</v>
      </c>
      <c r="E251" s="585" t="s">
        <v>8</v>
      </c>
    </row>
    <row r="252" spans="1:5" ht="15.75" thickBot="1" x14ac:dyDescent="0.3">
      <c r="A252" s="576" t="s">
        <v>16</v>
      </c>
      <c r="B252" s="588"/>
      <c r="C252" s="588"/>
      <c r="D252" s="588"/>
      <c r="E252" s="588"/>
    </row>
    <row r="253" spans="1:5" ht="15.75" thickBot="1" x14ac:dyDescent="0.3">
      <c r="A253" s="576" t="s">
        <v>17</v>
      </c>
      <c r="B253" s="588">
        <f>B316-B278</f>
        <v>0</v>
      </c>
      <c r="C253" s="588">
        <f t="shared" ref="C253:D253" si="31">C316-C278</f>
        <v>0</v>
      </c>
      <c r="D253" s="588">
        <f t="shared" si="31"/>
        <v>0</v>
      </c>
      <c r="E253" s="588">
        <f>E271</f>
        <v>0</v>
      </c>
    </row>
    <row r="254" spans="1:5" ht="15.75" thickBot="1" x14ac:dyDescent="0.3">
      <c r="A254" s="576" t="s">
        <v>18</v>
      </c>
      <c r="B254" s="588"/>
      <c r="C254" s="588"/>
      <c r="D254" s="588"/>
      <c r="E254" s="588"/>
    </row>
    <row r="255" spans="1:5" ht="15.75" thickBot="1" x14ac:dyDescent="0.3">
      <c r="A255" s="576" t="s">
        <v>19</v>
      </c>
      <c r="B255" s="589"/>
      <c r="C255" s="590"/>
      <c r="D255" s="590"/>
      <c r="E255" s="590"/>
    </row>
    <row r="256" spans="1:5" ht="15.75" thickBot="1" x14ac:dyDescent="0.3">
      <c r="A256" s="576" t="s">
        <v>21</v>
      </c>
      <c r="B256" s="589"/>
      <c r="C256" s="590"/>
      <c r="D256" s="590"/>
      <c r="E256" s="590"/>
    </row>
    <row r="257" spans="1:5" ht="15.75" thickBot="1" x14ac:dyDescent="0.3">
      <c r="A257" s="576" t="s">
        <v>22</v>
      </c>
      <c r="B257" s="589"/>
      <c r="C257" s="590"/>
      <c r="D257" s="590"/>
      <c r="E257" s="590"/>
    </row>
    <row r="258" spans="1:5" ht="15.75" thickBot="1" x14ac:dyDescent="0.3">
      <c r="A258" s="2134" t="s">
        <v>126</v>
      </c>
      <c r="B258" s="2135"/>
      <c r="C258" s="2135"/>
      <c r="D258" s="2135"/>
      <c r="E258" s="2136"/>
    </row>
    <row r="259" spans="1:5" ht="12.75" customHeight="1" x14ac:dyDescent="0.25">
      <c r="A259" s="2132"/>
      <c r="B259" s="584">
        <v>2020</v>
      </c>
      <c r="C259" s="584">
        <v>2021</v>
      </c>
      <c r="D259" s="584">
        <v>2022</v>
      </c>
      <c r="E259" s="584">
        <v>2023</v>
      </c>
    </row>
    <row r="260" spans="1:5" ht="9" customHeight="1" thickBot="1" x14ac:dyDescent="0.3">
      <c r="A260" s="2133"/>
      <c r="B260" s="585" t="s">
        <v>7</v>
      </c>
      <c r="C260" s="585" t="s">
        <v>8</v>
      </c>
      <c r="D260" s="585" t="s">
        <v>8</v>
      </c>
      <c r="E260" s="585" t="s">
        <v>8</v>
      </c>
    </row>
    <row r="261" spans="1:5" ht="15.75" thickBot="1" x14ac:dyDescent="0.3">
      <c r="A261" s="591" t="s">
        <v>41</v>
      </c>
      <c r="B261" s="592">
        <f>B262+B263+B264+B265</f>
        <v>0</v>
      </c>
      <c r="C261" s="592">
        <f t="shared" ref="C261:E261" si="32">C262+C263+C264+C265</f>
        <v>0</v>
      </c>
      <c r="D261" s="592">
        <f t="shared" si="32"/>
        <v>0</v>
      </c>
      <c r="E261" s="592">
        <f t="shared" si="32"/>
        <v>0</v>
      </c>
    </row>
    <row r="262" spans="1:5" ht="15.75" thickBot="1" x14ac:dyDescent="0.3">
      <c r="A262" s="593" t="s">
        <v>175</v>
      </c>
      <c r="B262" s="592"/>
      <c r="C262" s="592"/>
      <c r="D262" s="592"/>
      <c r="E262" s="592"/>
    </row>
    <row r="263" spans="1:5" ht="15.75" thickBot="1" x14ac:dyDescent="0.3">
      <c r="A263" s="593" t="s">
        <v>185</v>
      </c>
      <c r="B263" s="592"/>
      <c r="C263" s="592"/>
      <c r="D263" s="592"/>
      <c r="E263" s="592"/>
    </row>
    <row r="264" spans="1:5" ht="15.75" thickBot="1" x14ac:dyDescent="0.3">
      <c r="A264" s="593" t="s">
        <v>186</v>
      </c>
      <c r="B264" s="592"/>
      <c r="C264" s="592"/>
      <c r="D264" s="592"/>
      <c r="E264" s="592"/>
    </row>
    <row r="265" spans="1:5" ht="15.75" thickBot="1" x14ac:dyDescent="0.3">
      <c r="A265" s="593" t="s">
        <v>187</v>
      </c>
      <c r="B265" s="592"/>
      <c r="C265" s="592"/>
      <c r="D265" s="592"/>
      <c r="E265" s="592"/>
    </row>
    <row r="266" spans="1:5" ht="15.75" thickBot="1" x14ac:dyDescent="0.3">
      <c r="A266" s="591" t="s">
        <v>42</v>
      </c>
      <c r="B266" s="595">
        <f>B267+B268+B269+B270</f>
        <v>0</v>
      </c>
      <c r="C266" s="595">
        <f t="shared" ref="C266:E266" si="33">C267+C268+C269+C270</f>
        <v>0</v>
      </c>
      <c r="D266" s="595">
        <f t="shared" si="33"/>
        <v>0</v>
      </c>
      <c r="E266" s="595">
        <f t="shared" si="33"/>
        <v>0</v>
      </c>
    </row>
    <row r="267" spans="1:5" ht="15.75" thickBot="1" x14ac:dyDescent="0.3">
      <c r="A267" s="593" t="s">
        <v>175</v>
      </c>
      <c r="B267" s="595"/>
      <c r="C267" s="592"/>
      <c r="D267" s="592"/>
      <c r="E267" s="592">
        <v>0</v>
      </c>
    </row>
    <row r="268" spans="1:5" ht="15.75" thickBot="1" x14ac:dyDescent="0.3">
      <c r="A268" s="593" t="s">
        <v>185</v>
      </c>
      <c r="B268" s="595"/>
      <c r="C268" s="592"/>
      <c r="D268" s="592"/>
      <c r="E268" s="592"/>
    </row>
    <row r="269" spans="1:5" ht="15.75" thickBot="1" x14ac:dyDescent="0.3">
      <c r="A269" s="593" t="s">
        <v>186</v>
      </c>
      <c r="B269" s="595"/>
      <c r="C269" s="592"/>
      <c r="D269" s="592"/>
      <c r="E269" s="592"/>
    </row>
    <row r="270" spans="1:5" ht="15.75" thickBot="1" x14ac:dyDescent="0.3">
      <c r="A270" s="593" t="s">
        <v>187</v>
      </c>
      <c r="B270" s="595"/>
      <c r="C270" s="592"/>
      <c r="D270" s="592"/>
      <c r="E270" s="592"/>
    </row>
    <row r="271" spans="1:5" ht="15.75" thickBot="1" x14ac:dyDescent="0.3">
      <c r="A271" s="607" t="s">
        <v>30</v>
      </c>
      <c r="B271" s="595">
        <f>B261+B266</f>
        <v>0</v>
      </c>
      <c r="C271" s="595">
        <f t="shared" ref="C271:E271" si="34">C261+C266</f>
        <v>0</v>
      </c>
      <c r="D271" s="595">
        <f t="shared" si="34"/>
        <v>0</v>
      </c>
      <c r="E271" s="595">
        <f t="shared" si="34"/>
        <v>0</v>
      </c>
    </row>
    <row r="272" spans="1:5" ht="34.5" thickBot="1" x14ac:dyDescent="0.3">
      <c r="A272" s="583" t="s">
        <v>32</v>
      </c>
      <c r="B272" s="583"/>
      <c r="C272" s="605" t="s">
        <v>180</v>
      </c>
      <c r="D272" s="2150"/>
      <c r="E272" s="2151"/>
    </row>
    <row r="273" spans="1:5" ht="17.25" customHeight="1" thickBot="1" x14ac:dyDescent="0.3">
      <c r="A273" s="576" t="s">
        <v>14</v>
      </c>
      <c r="B273" s="2146"/>
      <c r="C273" s="2147"/>
      <c r="D273" s="2147"/>
      <c r="E273" s="2148"/>
    </row>
    <row r="274" spans="1:5" ht="15.75" thickBot="1" x14ac:dyDescent="0.3">
      <c r="A274" s="576" t="s">
        <v>15</v>
      </c>
      <c r="B274" s="2143"/>
      <c r="C274" s="2144"/>
      <c r="D274" s="2144"/>
      <c r="E274" s="2145"/>
    </row>
    <row r="275" spans="1:5" ht="12.75" customHeight="1" x14ac:dyDescent="0.25">
      <c r="A275" s="2132"/>
      <c r="B275" s="584">
        <v>2020</v>
      </c>
      <c r="C275" s="584">
        <v>2021</v>
      </c>
      <c r="D275" s="584">
        <v>2022</v>
      </c>
      <c r="E275" s="584">
        <v>2023</v>
      </c>
    </row>
    <row r="276" spans="1:5" ht="9" customHeight="1" thickBot="1" x14ac:dyDescent="0.3">
      <c r="A276" s="2133"/>
      <c r="B276" s="585" t="s">
        <v>7</v>
      </c>
      <c r="C276" s="585" t="s">
        <v>8</v>
      </c>
      <c r="D276" s="585" t="s">
        <v>8</v>
      </c>
      <c r="E276" s="585" t="s">
        <v>8</v>
      </c>
    </row>
    <row r="277" spans="1:5" ht="15.75" thickBot="1" x14ac:dyDescent="0.3">
      <c r="A277" s="576" t="s">
        <v>16</v>
      </c>
      <c r="B277" s="576"/>
      <c r="C277" s="576"/>
      <c r="D277" s="576"/>
      <c r="E277" s="576"/>
    </row>
    <row r="278" spans="1:5" ht="15.75" thickBot="1" x14ac:dyDescent="0.3">
      <c r="A278" s="576" t="s">
        <v>17</v>
      </c>
      <c r="B278" s="588"/>
      <c r="C278" s="588"/>
      <c r="D278" s="588"/>
      <c r="E278" s="588"/>
    </row>
    <row r="279" spans="1:5" ht="15.75" thickBot="1" x14ac:dyDescent="0.3">
      <c r="A279" s="576" t="s">
        <v>18</v>
      </c>
      <c r="B279" s="588"/>
      <c r="C279" s="588"/>
      <c r="D279" s="588"/>
      <c r="E279" s="588"/>
    </row>
    <row r="280" spans="1:5" ht="15.75" thickBot="1" x14ac:dyDescent="0.3">
      <c r="A280" s="576" t="s">
        <v>19</v>
      </c>
      <c r="B280" s="589"/>
      <c r="C280" s="590"/>
      <c r="D280" s="590"/>
      <c r="E280" s="590"/>
    </row>
    <row r="281" spans="1:5" ht="15.75" thickBot="1" x14ac:dyDescent="0.3">
      <c r="A281" s="576" t="s">
        <v>21</v>
      </c>
      <c r="B281" s="589"/>
      <c r="C281" s="590"/>
      <c r="D281" s="590"/>
      <c r="E281" s="590"/>
    </row>
    <row r="282" spans="1:5" ht="15.75" thickBot="1" x14ac:dyDescent="0.3">
      <c r="A282" s="576" t="s">
        <v>22</v>
      </c>
      <c r="B282" s="589"/>
      <c r="C282" s="590"/>
      <c r="D282" s="590"/>
      <c r="E282" s="590"/>
    </row>
    <row r="283" spans="1:5" ht="15.75" thickBot="1" x14ac:dyDescent="0.3">
      <c r="A283" s="2134" t="s">
        <v>145</v>
      </c>
      <c r="B283" s="2135"/>
      <c r="C283" s="2135"/>
      <c r="D283" s="2135"/>
      <c r="E283" s="2136"/>
    </row>
    <row r="284" spans="1:5" ht="12.75" customHeight="1" x14ac:dyDescent="0.25">
      <c r="A284" s="2132"/>
      <c r="B284" s="584">
        <v>2020</v>
      </c>
      <c r="C284" s="584">
        <v>2021</v>
      </c>
      <c r="D284" s="584">
        <v>2022</v>
      </c>
      <c r="E284" s="584">
        <v>2023</v>
      </c>
    </row>
    <row r="285" spans="1:5" ht="9" customHeight="1" thickBot="1" x14ac:dyDescent="0.3">
      <c r="A285" s="2133"/>
      <c r="B285" s="585" t="s">
        <v>7</v>
      </c>
      <c r="C285" s="585" t="s">
        <v>8</v>
      </c>
      <c r="D285" s="585" t="s">
        <v>8</v>
      </c>
      <c r="E285" s="585" t="s">
        <v>8</v>
      </c>
    </row>
    <row r="286" spans="1:5" ht="15.75" thickBot="1" x14ac:dyDescent="0.3">
      <c r="A286" s="591" t="s">
        <v>41</v>
      </c>
      <c r="B286" s="592">
        <f>B287+B288+B289+B290</f>
        <v>0</v>
      </c>
      <c r="C286" s="592">
        <f t="shared" ref="C286:E286" si="35">C287+C288+C289+C290</f>
        <v>0</v>
      </c>
      <c r="D286" s="592">
        <f t="shared" si="35"/>
        <v>0</v>
      </c>
      <c r="E286" s="592">
        <f t="shared" si="35"/>
        <v>0</v>
      </c>
    </row>
    <row r="287" spans="1:5" ht="15.75" thickBot="1" x14ac:dyDescent="0.3">
      <c r="A287" s="593" t="s">
        <v>175</v>
      </c>
      <c r="B287" s="592"/>
      <c r="C287" s="592"/>
      <c r="D287" s="592"/>
      <c r="E287" s="592"/>
    </row>
    <row r="288" spans="1:5" ht="15.75" thickBot="1" x14ac:dyDescent="0.3">
      <c r="A288" s="593" t="s">
        <v>185</v>
      </c>
      <c r="B288" s="592"/>
      <c r="C288" s="592"/>
      <c r="D288" s="592"/>
      <c r="E288" s="592"/>
    </row>
    <row r="289" spans="1:5" ht="15.75" thickBot="1" x14ac:dyDescent="0.3">
      <c r="A289" s="593" t="s">
        <v>186</v>
      </c>
      <c r="B289" s="592"/>
      <c r="C289" s="592"/>
      <c r="D289" s="592"/>
      <c r="E289" s="592"/>
    </row>
    <row r="290" spans="1:5" ht="15.75" thickBot="1" x14ac:dyDescent="0.3">
      <c r="A290" s="593" t="s">
        <v>187</v>
      </c>
      <c r="B290" s="592"/>
      <c r="C290" s="592"/>
      <c r="D290" s="592"/>
      <c r="E290" s="592"/>
    </row>
    <row r="291" spans="1:5" ht="15.75" thickBot="1" x14ac:dyDescent="0.3">
      <c r="A291" s="591" t="s">
        <v>42</v>
      </c>
      <c r="B291" s="595">
        <f>B292+B293+B294+B295</f>
        <v>0</v>
      </c>
      <c r="C291" s="595">
        <f t="shared" ref="C291:E291" si="36">C292+C293+C294+C295</f>
        <v>0</v>
      </c>
      <c r="D291" s="595">
        <f t="shared" si="36"/>
        <v>0</v>
      </c>
      <c r="E291" s="595">
        <f t="shared" si="36"/>
        <v>0</v>
      </c>
    </row>
    <row r="292" spans="1:5" ht="15.75" thickBot="1" x14ac:dyDescent="0.3">
      <c r="A292" s="593" t="s">
        <v>175</v>
      </c>
      <c r="B292" s="595"/>
      <c r="C292" s="592"/>
      <c r="D292" s="592"/>
      <c r="E292" s="592"/>
    </row>
    <row r="293" spans="1:5" ht="15.75" thickBot="1" x14ac:dyDescent="0.3">
      <c r="A293" s="593" t="s">
        <v>185</v>
      </c>
      <c r="B293" s="595"/>
      <c r="C293" s="592"/>
      <c r="D293" s="592"/>
      <c r="E293" s="592"/>
    </row>
    <row r="294" spans="1:5" ht="15.75" thickBot="1" x14ac:dyDescent="0.3">
      <c r="A294" s="593" t="s">
        <v>186</v>
      </c>
      <c r="B294" s="595"/>
      <c r="C294" s="592"/>
      <c r="D294" s="592"/>
      <c r="E294" s="592"/>
    </row>
    <row r="295" spans="1:5" ht="15.75" thickBot="1" x14ac:dyDescent="0.3">
      <c r="A295" s="593" t="s">
        <v>187</v>
      </c>
      <c r="B295" s="595"/>
      <c r="C295" s="592"/>
      <c r="D295" s="592"/>
      <c r="E295" s="592"/>
    </row>
    <row r="296" spans="1:5" ht="15.75" thickBot="1" x14ac:dyDescent="0.3">
      <c r="A296" s="607" t="s">
        <v>189</v>
      </c>
      <c r="B296" s="595">
        <f>B286+B291</f>
        <v>0</v>
      </c>
      <c r="C296" s="595">
        <f t="shared" ref="C296:E296" si="37">C286+C291</f>
        <v>0</v>
      </c>
      <c r="D296" s="595">
        <f t="shared" si="37"/>
        <v>0</v>
      </c>
      <c r="E296" s="595">
        <f t="shared" si="37"/>
        <v>0</v>
      </c>
    </row>
    <row r="297" spans="1:5" ht="34.5" thickBot="1" x14ac:dyDescent="0.3">
      <c r="A297" s="583" t="s">
        <v>69</v>
      </c>
      <c r="B297" s="609"/>
      <c r="C297" s="610" t="s">
        <v>180</v>
      </c>
      <c r="D297" s="611"/>
      <c r="E297" s="612"/>
    </row>
    <row r="298" spans="1:5" ht="17.25" customHeight="1" thickBot="1" x14ac:dyDescent="0.3">
      <c r="A298" s="576" t="s">
        <v>14</v>
      </c>
      <c r="B298" s="2146"/>
      <c r="C298" s="2147"/>
      <c r="D298" s="2147"/>
      <c r="E298" s="2148"/>
    </row>
    <row r="299" spans="1:5" ht="15.75" thickBot="1" x14ac:dyDescent="0.3">
      <c r="A299" s="576" t="s">
        <v>15</v>
      </c>
      <c r="B299" s="2143"/>
      <c r="C299" s="2144"/>
      <c r="D299" s="2144"/>
      <c r="E299" s="2145"/>
    </row>
    <row r="300" spans="1:5" ht="12.75" customHeight="1" x14ac:dyDescent="0.25">
      <c r="A300" s="2132"/>
      <c r="B300" s="584">
        <v>2020</v>
      </c>
      <c r="C300" s="584">
        <v>2021</v>
      </c>
      <c r="D300" s="584">
        <v>2022</v>
      </c>
      <c r="E300" s="584">
        <v>2023</v>
      </c>
    </row>
    <row r="301" spans="1:5" ht="9" customHeight="1" thickBot="1" x14ac:dyDescent="0.3">
      <c r="A301" s="2133"/>
      <c r="B301" s="585" t="s">
        <v>7</v>
      </c>
      <c r="C301" s="585" t="s">
        <v>8</v>
      </c>
      <c r="D301" s="585" t="s">
        <v>8</v>
      </c>
      <c r="E301" s="585" t="s">
        <v>8</v>
      </c>
    </row>
    <row r="302" spans="1:5" ht="15.75" thickBot="1" x14ac:dyDescent="0.3">
      <c r="A302" s="576" t="s">
        <v>16</v>
      </c>
      <c r="B302" s="576"/>
      <c r="C302" s="576"/>
      <c r="D302" s="576"/>
      <c r="E302" s="576"/>
    </row>
    <row r="303" spans="1:5" ht="15.75" thickBot="1" x14ac:dyDescent="0.3">
      <c r="A303" s="576" t="s">
        <v>17</v>
      </c>
      <c r="B303" s="588"/>
      <c r="C303" s="588"/>
      <c r="D303" s="588"/>
      <c r="E303" s="588"/>
    </row>
    <row r="304" spans="1:5" ht="15.75" thickBot="1" x14ac:dyDescent="0.3">
      <c r="A304" s="576" t="s">
        <v>18</v>
      </c>
      <c r="B304" s="588"/>
      <c r="C304" s="588"/>
      <c r="D304" s="588"/>
      <c r="E304" s="588"/>
    </row>
    <row r="305" spans="1:5" ht="15.75" thickBot="1" x14ac:dyDescent="0.3">
      <c r="A305" s="576" t="s">
        <v>19</v>
      </c>
      <c r="B305" s="589"/>
      <c r="C305" s="590"/>
      <c r="D305" s="590"/>
      <c r="E305" s="590"/>
    </row>
    <row r="306" spans="1:5" ht="15.75" thickBot="1" x14ac:dyDescent="0.3">
      <c r="A306" s="576" t="s">
        <v>21</v>
      </c>
      <c r="B306" s="589"/>
      <c r="C306" s="590"/>
      <c r="D306" s="590"/>
      <c r="E306" s="590"/>
    </row>
    <row r="307" spans="1:5" ht="15.75" thickBot="1" x14ac:dyDescent="0.3">
      <c r="A307" s="576" t="s">
        <v>22</v>
      </c>
      <c r="B307" s="589"/>
      <c r="C307" s="590"/>
      <c r="D307" s="590"/>
      <c r="E307" s="590"/>
    </row>
    <row r="308" spans="1:5" ht="15.75" thickBot="1" x14ac:dyDescent="0.3">
      <c r="A308" s="2134" t="s">
        <v>220</v>
      </c>
      <c r="B308" s="2135"/>
      <c r="C308" s="2135"/>
      <c r="D308" s="2135"/>
      <c r="E308" s="2136"/>
    </row>
    <row r="309" spans="1:5" ht="12.75" customHeight="1" x14ac:dyDescent="0.25">
      <c r="A309" s="2132"/>
      <c r="B309" s="584">
        <v>2020</v>
      </c>
      <c r="C309" s="584">
        <v>2021</v>
      </c>
      <c r="D309" s="584">
        <v>2022</v>
      </c>
      <c r="E309" s="584">
        <v>2023</v>
      </c>
    </row>
    <row r="310" spans="1:5" ht="9" customHeight="1" thickBot="1" x14ac:dyDescent="0.3">
      <c r="A310" s="2133"/>
      <c r="B310" s="585" t="s">
        <v>7</v>
      </c>
      <c r="C310" s="585" t="s">
        <v>8</v>
      </c>
      <c r="D310" s="585" t="s">
        <v>8</v>
      </c>
      <c r="E310" s="585" t="s">
        <v>8</v>
      </c>
    </row>
    <row r="311" spans="1:5" ht="15.75" thickBot="1" x14ac:dyDescent="0.3">
      <c r="A311" s="591" t="s">
        <v>41</v>
      </c>
      <c r="B311" s="592">
        <f>B312+B313+B314+B315</f>
        <v>0</v>
      </c>
      <c r="C311" s="592">
        <f t="shared" ref="C311:E311" si="38">C312+C313+C314+C315</f>
        <v>0</v>
      </c>
      <c r="D311" s="592">
        <f t="shared" si="38"/>
        <v>0</v>
      </c>
      <c r="E311" s="592">
        <f t="shared" si="38"/>
        <v>0</v>
      </c>
    </row>
    <row r="312" spans="1:5" ht="15.75" thickBot="1" x14ac:dyDescent="0.3">
      <c r="A312" s="593" t="s">
        <v>175</v>
      </c>
      <c r="B312" s="592"/>
      <c r="C312" s="592"/>
      <c r="D312" s="592"/>
      <c r="E312" s="592"/>
    </row>
    <row r="313" spans="1:5" ht="15.75" thickBot="1" x14ac:dyDescent="0.3">
      <c r="A313" s="593" t="s">
        <v>185</v>
      </c>
      <c r="B313" s="592"/>
      <c r="C313" s="592"/>
      <c r="D313" s="592"/>
      <c r="E313" s="592"/>
    </row>
    <row r="314" spans="1:5" ht="15.75" thickBot="1" x14ac:dyDescent="0.3">
      <c r="A314" s="593" t="s">
        <v>186</v>
      </c>
      <c r="B314" s="592"/>
      <c r="C314" s="592"/>
      <c r="D314" s="592"/>
      <c r="E314" s="592"/>
    </row>
    <row r="315" spans="1:5" ht="15.75" thickBot="1" x14ac:dyDescent="0.3">
      <c r="A315" s="593" t="s">
        <v>187</v>
      </c>
      <c r="B315" s="592"/>
      <c r="C315" s="592"/>
      <c r="D315" s="592"/>
      <c r="E315" s="592"/>
    </row>
    <row r="316" spans="1:5" ht="15.75" thickBot="1" x14ac:dyDescent="0.3">
      <c r="A316" s="591" t="s">
        <v>42</v>
      </c>
      <c r="B316" s="595">
        <f>B317+B318+B319+B320</f>
        <v>0</v>
      </c>
      <c r="C316" s="595">
        <f t="shared" ref="C316:E316" si="39">C317+C318+C319+C320</f>
        <v>0</v>
      </c>
      <c r="D316" s="595">
        <f t="shared" si="39"/>
        <v>0</v>
      </c>
      <c r="E316" s="595">
        <f t="shared" si="39"/>
        <v>0</v>
      </c>
    </row>
    <row r="317" spans="1:5" ht="15.75" thickBot="1" x14ac:dyDescent="0.3">
      <c r="A317" s="593" t="s">
        <v>175</v>
      </c>
      <c r="B317" s="595"/>
      <c r="C317" s="592"/>
      <c r="D317" s="592"/>
      <c r="E317" s="592"/>
    </row>
    <row r="318" spans="1:5" ht="15.75" thickBot="1" x14ac:dyDescent="0.3">
      <c r="A318" s="593" t="s">
        <v>185</v>
      </c>
      <c r="B318" s="595"/>
      <c r="C318" s="592"/>
      <c r="D318" s="592"/>
      <c r="E318" s="592"/>
    </row>
    <row r="319" spans="1:5" ht="15.75" thickBot="1" x14ac:dyDescent="0.3">
      <c r="A319" s="593" t="s">
        <v>186</v>
      </c>
      <c r="B319" s="595"/>
      <c r="C319" s="592"/>
      <c r="D319" s="592"/>
      <c r="E319" s="592"/>
    </row>
    <row r="320" spans="1:5" ht="15.75" thickBot="1" x14ac:dyDescent="0.3">
      <c r="A320" s="593" t="s">
        <v>187</v>
      </c>
      <c r="B320" s="595"/>
      <c r="C320" s="592"/>
      <c r="D320" s="592"/>
      <c r="E320" s="592"/>
    </row>
    <row r="321" spans="1:5" ht="15.75" thickBot="1" x14ac:dyDescent="0.3">
      <c r="A321" s="597" t="s">
        <v>192</v>
      </c>
      <c r="B321" s="595">
        <f>B311+B316</f>
        <v>0</v>
      </c>
      <c r="C321" s="595">
        <f t="shared" ref="C321:E321" si="40">C311+C316</f>
        <v>0</v>
      </c>
      <c r="D321" s="595">
        <f t="shared" si="40"/>
        <v>0</v>
      </c>
      <c r="E321" s="595">
        <f t="shared" si="40"/>
        <v>0</v>
      </c>
    </row>
    <row r="322" spans="1:5" ht="25.5" customHeight="1" thickBot="1" x14ac:dyDescent="0.3">
      <c r="A322" s="613" t="s">
        <v>44</v>
      </c>
      <c r="B322" s="2149"/>
      <c r="C322" s="2150"/>
      <c r="D322" s="2150"/>
      <c r="E322" s="2151"/>
    </row>
    <row r="323" spans="1:5" ht="34.5" thickBot="1" x14ac:dyDescent="0.3">
      <c r="A323" s="583" t="s">
        <v>69</v>
      </c>
      <c r="B323" s="609"/>
      <c r="C323" s="610" t="s">
        <v>180</v>
      </c>
      <c r="D323" s="611"/>
      <c r="E323" s="612"/>
    </row>
    <row r="324" spans="1:5" ht="17.25" customHeight="1" thickBot="1" x14ac:dyDescent="0.3">
      <c r="A324" s="576" t="s">
        <v>14</v>
      </c>
      <c r="B324" s="2146"/>
      <c r="C324" s="2147"/>
      <c r="D324" s="2147"/>
      <c r="E324" s="2148"/>
    </row>
    <row r="325" spans="1:5" ht="15.75" thickBot="1" x14ac:dyDescent="0.3">
      <c r="A325" s="576" t="s">
        <v>15</v>
      </c>
      <c r="B325" s="2143"/>
      <c r="C325" s="2144"/>
      <c r="D325" s="2144"/>
      <c r="E325" s="2145"/>
    </row>
    <row r="326" spans="1:5" ht="12.75" customHeight="1" x14ac:dyDescent="0.25">
      <c r="A326" s="2132"/>
      <c r="B326" s="584">
        <v>2020</v>
      </c>
      <c r="C326" s="584">
        <v>2021</v>
      </c>
      <c r="D326" s="584">
        <v>2022</v>
      </c>
      <c r="E326" s="584">
        <v>2023</v>
      </c>
    </row>
    <row r="327" spans="1:5" ht="9" customHeight="1" thickBot="1" x14ac:dyDescent="0.3">
      <c r="A327" s="2133"/>
      <c r="B327" s="585" t="s">
        <v>7</v>
      </c>
      <c r="C327" s="585" t="s">
        <v>8</v>
      </c>
      <c r="D327" s="585" t="s">
        <v>8</v>
      </c>
      <c r="E327" s="585" t="s">
        <v>8</v>
      </c>
    </row>
    <row r="328" spans="1:5" ht="15.75" thickBot="1" x14ac:dyDescent="0.3">
      <c r="A328" s="576" t="s">
        <v>16</v>
      </c>
      <c r="B328" s="576"/>
      <c r="C328" s="576"/>
      <c r="D328" s="576"/>
      <c r="E328" s="576"/>
    </row>
    <row r="329" spans="1:5" ht="15.75" thickBot="1" x14ac:dyDescent="0.3">
      <c r="A329" s="576" t="s">
        <v>17</v>
      </c>
      <c r="B329" s="588"/>
      <c r="C329" s="588"/>
      <c r="D329" s="588"/>
      <c r="E329" s="588"/>
    </row>
    <row r="330" spans="1:5" ht="15.75" thickBot="1" x14ac:dyDescent="0.3">
      <c r="A330" s="576" t="s">
        <v>18</v>
      </c>
      <c r="B330" s="588"/>
      <c r="C330" s="588"/>
      <c r="D330" s="588"/>
      <c r="E330" s="588"/>
    </row>
    <row r="331" spans="1:5" ht="15.75" thickBot="1" x14ac:dyDescent="0.3">
      <c r="A331" s="576" t="s">
        <v>19</v>
      </c>
      <c r="B331" s="589"/>
      <c r="C331" s="590"/>
      <c r="D331" s="590"/>
      <c r="E331" s="590"/>
    </row>
    <row r="332" spans="1:5" ht="15.75" thickBot="1" x14ac:dyDescent="0.3">
      <c r="A332" s="576" t="s">
        <v>21</v>
      </c>
      <c r="B332" s="589"/>
      <c r="C332" s="590"/>
      <c r="D332" s="590"/>
      <c r="E332" s="590"/>
    </row>
    <row r="333" spans="1:5" ht="15.75" thickBot="1" x14ac:dyDescent="0.3">
      <c r="A333" s="576" t="s">
        <v>22</v>
      </c>
      <c r="B333" s="589"/>
      <c r="C333" s="590"/>
      <c r="D333" s="590"/>
      <c r="E333" s="590"/>
    </row>
    <row r="334" spans="1:5" ht="15.75" thickBot="1" x14ac:dyDescent="0.3">
      <c r="A334" s="2134" t="s">
        <v>125</v>
      </c>
      <c r="B334" s="2135"/>
      <c r="C334" s="2135"/>
      <c r="D334" s="2135"/>
      <c r="E334" s="2136"/>
    </row>
    <row r="335" spans="1:5" ht="12.75" customHeight="1" x14ac:dyDescent="0.25">
      <c r="A335" s="2132"/>
      <c r="B335" s="584">
        <v>2020</v>
      </c>
      <c r="C335" s="584">
        <v>2021</v>
      </c>
      <c r="D335" s="584">
        <v>2022</v>
      </c>
      <c r="E335" s="584">
        <v>2023</v>
      </c>
    </row>
    <row r="336" spans="1:5" ht="9" customHeight="1" thickBot="1" x14ac:dyDescent="0.3">
      <c r="A336" s="2133"/>
      <c r="B336" s="585" t="s">
        <v>7</v>
      </c>
      <c r="C336" s="585" t="s">
        <v>8</v>
      </c>
      <c r="D336" s="585" t="s">
        <v>8</v>
      </c>
      <c r="E336" s="585" t="s">
        <v>8</v>
      </c>
    </row>
    <row r="337" spans="1:5" ht="15.75" thickBot="1" x14ac:dyDescent="0.3">
      <c r="A337" s="591" t="s">
        <v>41</v>
      </c>
      <c r="B337" s="592">
        <f>B338+B339+B340+B341</f>
        <v>0</v>
      </c>
      <c r="C337" s="592">
        <f t="shared" ref="C337:E337" si="41">C338+C339+C340+C341</f>
        <v>0</v>
      </c>
      <c r="D337" s="592">
        <f t="shared" si="41"/>
        <v>0</v>
      </c>
      <c r="E337" s="592">
        <f t="shared" si="41"/>
        <v>0</v>
      </c>
    </row>
    <row r="338" spans="1:5" ht="15.75" thickBot="1" x14ac:dyDescent="0.3">
      <c r="A338" s="593" t="s">
        <v>175</v>
      </c>
      <c r="B338" s="592"/>
      <c r="C338" s="592"/>
      <c r="D338" s="592"/>
      <c r="E338" s="592"/>
    </row>
    <row r="339" spans="1:5" ht="15.75" thickBot="1" x14ac:dyDescent="0.3">
      <c r="A339" s="593" t="s">
        <v>185</v>
      </c>
      <c r="B339" s="592"/>
      <c r="C339" s="592"/>
      <c r="D339" s="592"/>
      <c r="E339" s="592"/>
    </row>
    <row r="340" spans="1:5" ht="15.75" thickBot="1" x14ac:dyDescent="0.3">
      <c r="A340" s="593" t="s">
        <v>186</v>
      </c>
      <c r="B340" s="592"/>
      <c r="C340" s="592"/>
      <c r="D340" s="592"/>
      <c r="E340" s="592"/>
    </row>
    <row r="341" spans="1:5" ht="15.75" thickBot="1" x14ac:dyDescent="0.3">
      <c r="A341" s="593" t="s">
        <v>187</v>
      </c>
      <c r="B341" s="592"/>
      <c r="C341" s="592"/>
      <c r="D341" s="592"/>
      <c r="E341" s="592"/>
    </row>
    <row r="342" spans="1:5" ht="15.75" thickBot="1" x14ac:dyDescent="0.3">
      <c r="A342" s="591" t="s">
        <v>42</v>
      </c>
      <c r="B342" s="595">
        <f>B343+B344+B345+B346</f>
        <v>0</v>
      </c>
      <c r="C342" s="595">
        <f t="shared" ref="C342:E342" si="42">C343+C344+C345+C346</f>
        <v>0</v>
      </c>
      <c r="D342" s="595">
        <f t="shared" si="42"/>
        <v>0</v>
      </c>
      <c r="E342" s="595">
        <f t="shared" si="42"/>
        <v>0</v>
      </c>
    </row>
    <row r="343" spans="1:5" ht="15.75" thickBot="1" x14ac:dyDescent="0.3">
      <c r="A343" s="593" t="s">
        <v>175</v>
      </c>
      <c r="B343" s="595"/>
      <c r="C343" s="595"/>
      <c r="D343" s="595"/>
      <c r="E343" s="595"/>
    </row>
    <row r="344" spans="1:5" ht="15.75" thickBot="1" x14ac:dyDescent="0.3">
      <c r="A344" s="593" t="s">
        <v>185</v>
      </c>
      <c r="B344" s="595"/>
      <c r="C344" s="595"/>
      <c r="D344" s="595"/>
      <c r="E344" s="595"/>
    </row>
    <row r="345" spans="1:5" ht="15.75" thickBot="1" x14ac:dyDescent="0.3">
      <c r="A345" s="593" t="s">
        <v>186</v>
      </c>
      <c r="B345" s="595"/>
      <c r="C345" s="595"/>
      <c r="D345" s="595"/>
      <c r="E345" s="595"/>
    </row>
    <row r="346" spans="1:5" ht="15.75" thickBot="1" x14ac:dyDescent="0.3">
      <c r="A346" s="593" t="s">
        <v>187</v>
      </c>
      <c r="B346" s="595"/>
      <c r="C346" s="595"/>
      <c r="D346" s="595"/>
      <c r="E346" s="595"/>
    </row>
    <row r="347" spans="1:5" ht="15.75" thickBot="1" x14ac:dyDescent="0.3">
      <c r="A347" s="597" t="s">
        <v>51</v>
      </c>
      <c r="B347" s="595">
        <f>B337+B342</f>
        <v>0</v>
      </c>
      <c r="C347" s="595">
        <f t="shared" ref="C347:E347" si="43">C337+C342</f>
        <v>0</v>
      </c>
      <c r="D347" s="595">
        <f t="shared" si="43"/>
        <v>0</v>
      </c>
      <c r="E347" s="595">
        <f t="shared" si="43"/>
        <v>0</v>
      </c>
    </row>
    <row r="348" spans="1:5" ht="15.75" thickBot="1" x14ac:dyDescent="0.3">
      <c r="A348" s="614"/>
      <c r="B348" s="615"/>
      <c r="C348" s="615"/>
      <c r="D348" s="615"/>
      <c r="E348" s="615"/>
    </row>
    <row r="349" spans="1:5" ht="27" customHeight="1" thickBot="1" x14ac:dyDescent="0.3">
      <c r="A349" s="579" t="s">
        <v>53</v>
      </c>
      <c r="B349" s="616">
        <f>+B224+B148+B70+B33+B173+B107+B329+B303+B278+B253+B198</f>
        <v>96200</v>
      </c>
      <c r="C349" s="616">
        <f>+C224+C148+C70+C33+C173+C107+C329+C303+C278+C253+C198</f>
        <v>195000</v>
      </c>
      <c r="D349" s="616">
        <f>+D224+D148+D70+D33+D173+D107+D329+D303+D278+D253+D198</f>
        <v>197000</v>
      </c>
      <c r="E349" s="616">
        <f>+E224+E148+E70+E33+E173+E107+E329+E303+E278+E253+E198</f>
        <v>198000</v>
      </c>
    </row>
    <row r="350" spans="1:5" ht="24.75" thickBot="1" x14ac:dyDescent="0.3">
      <c r="A350" s="579" t="s">
        <v>54</v>
      </c>
      <c r="B350" s="616">
        <f>+B242+B216+B136+B99+B62+B347+B321+B296+B271+B191+B166</f>
        <v>96200</v>
      </c>
      <c r="C350" s="616">
        <f>+C242+C216+C136+C99+C62+C347+C321+C296+C271+C191+C166</f>
        <v>195000</v>
      </c>
      <c r="D350" s="616">
        <f>+D242+D216+D136+D99+D62+D347+D321+D296+D271+D191+D166</f>
        <v>197000</v>
      </c>
      <c r="E350" s="616">
        <f>+E242+E216+E136+E99+E62+E347+E321+E296+E271+E191+E166</f>
        <v>198000</v>
      </c>
    </row>
    <row r="351" spans="1:5" ht="15.75" thickBot="1" x14ac:dyDescent="0.3">
      <c r="A351" s="591" t="s">
        <v>23</v>
      </c>
      <c r="B351" s="617">
        <f>B352+B353</f>
        <v>74300</v>
      </c>
      <c r="C351" s="617">
        <f t="shared" ref="C351:E351" si="44">C352+C353</f>
        <v>160000</v>
      </c>
      <c r="D351" s="617">
        <f t="shared" si="44"/>
        <v>160000</v>
      </c>
      <c r="E351" s="617">
        <f t="shared" si="44"/>
        <v>160000</v>
      </c>
    </row>
    <row r="352" spans="1:5" ht="15.75" thickBot="1" x14ac:dyDescent="0.3">
      <c r="A352" s="593" t="s">
        <v>175</v>
      </c>
      <c r="B352" s="595">
        <f t="shared" ref="B352:E353" si="45">B42+B79+B116</f>
        <v>74300</v>
      </c>
      <c r="C352" s="595">
        <f t="shared" si="45"/>
        <v>160000</v>
      </c>
      <c r="D352" s="595">
        <f t="shared" si="45"/>
        <v>160000</v>
      </c>
      <c r="E352" s="595">
        <f t="shared" si="45"/>
        <v>160000</v>
      </c>
    </row>
    <row r="353" spans="1:5" ht="15.75" thickBot="1" x14ac:dyDescent="0.3">
      <c r="A353" s="593" t="s">
        <v>193</v>
      </c>
      <c r="B353" s="595">
        <f t="shared" si="45"/>
        <v>0</v>
      </c>
      <c r="C353" s="595">
        <f t="shared" si="45"/>
        <v>0</v>
      </c>
      <c r="D353" s="595">
        <f t="shared" si="45"/>
        <v>0</v>
      </c>
      <c r="E353" s="595">
        <f t="shared" si="45"/>
        <v>0</v>
      </c>
    </row>
    <row r="354" spans="1:5" ht="24.75" thickBot="1" x14ac:dyDescent="0.3">
      <c r="A354" s="591" t="s">
        <v>24</v>
      </c>
      <c r="B354" s="617">
        <f>B355+B356</f>
        <v>5900</v>
      </c>
      <c r="C354" s="617">
        <f t="shared" ref="C354:E354" si="46">C355+C356</f>
        <v>20000</v>
      </c>
      <c r="D354" s="617">
        <f t="shared" si="46"/>
        <v>20000</v>
      </c>
      <c r="E354" s="617">
        <f t="shared" si="46"/>
        <v>20000</v>
      </c>
    </row>
    <row r="355" spans="1:5" ht="15.75" thickBot="1" x14ac:dyDescent="0.3">
      <c r="A355" s="593" t="s">
        <v>175</v>
      </c>
      <c r="B355" s="592">
        <f>B45+B82+B119</f>
        <v>5900</v>
      </c>
      <c r="C355" s="592">
        <f>C45+C82+C119</f>
        <v>20000</v>
      </c>
      <c r="D355" s="592">
        <f>D45+D82+D119</f>
        <v>20000</v>
      </c>
      <c r="E355" s="592">
        <f>E45+E82+E119</f>
        <v>20000</v>
      </c>
    </row>
    <row r="356" spans="1:5" ht="15.75" thickBot="1" x14ac:dyDescent="0.3">
      <c r="A356" s="593" t="s">
        <v>193</v>
      </c>
      <c r="B356" s="595">
        <f>B46+B83+B117</f>
        <v>0</v>
      </c>
      <c r="C356" s="595">
        <f>C46+C83+C117</f>
        <v>0</v>
      </c>
      <c r="D356" s="595">
        <f>D46+D83+D117</f>
        <v>0</v>
      </c>
      <c r="E356" s="595">
        <f>E46+E83+E117</f>
        <v>0</v>
      </c>
    </row>
    <row r="357" spans="1:5" ht="15.75" thickBot="1" x14ac:dyDescent="0.3">
      <c r="A357" s="591" t="s">
        <v>25</v>
      </c>
      <c r="B357" s="617">
        <f>B358+B359</f>
        <v>9000</v>
      </c>
      <c r="C357" s="617">
        <f t="shared" ref="C357:E357" si="47">C358+C359</f>
        <v>13000</v>
      </c>
      <c r="D357" s="617">
        <f t="shared" si="47"/>
        <v>15000</v>
      </c>
      <c r="E357" s="617">
        <f t="shared" si="47"/>
        <v>16000</v>
      </c>
    </row>
    <row r="358" spans="1:5" ht="15.75" thickBot="1" x14ac:dyDescent="0.3">
      <c r="A358" s="593" t="s">
        <v>175</v>
      </c>
      <c r="B358" s="595">
        <f t="shared" ref="B358:E359" si="48">B48+B85+B122</f>
        <v>9000</v>
      </c>
      <c r="C358" s="595">
        <f t="shared" si="48"/>
        <v>13000</v>
      </c>
      <c r="D358" s="595">
        <f t="shared" si="48"/>
        <v>15000</v>
      </c>
      <c r="E358" s="595">
        <f t="shared" si="48"/>
        <v>16000</v>
      </c>
    </row>
    <row r="359" spans="1:5" ht="15.75" thickBot="1" x14ac:dyDescent="0.3">
      <c r="A359" s="593" t="s">
        <v>193</v>
      </c>
      <c r="B359" s="595">
        <f t="shared" si="48"/>
        <v>0</v>
      </c>
      <c r="C359" s="595">
        <f t="shared" si="48"/>
        <v>0</v>
      </c>
      <c r="D359" s="595">
        <f t="shared" si="48"/>
        <v>0</v>
      </c>
      <c r="E359" s="595">
        <f t="shared" si="48"/>
        <v>0</v>
      </c>
    </row>
    <row r="360" spans="1:5" ht="15.75" thickBot="1" x14ac:dyDescent="0.3">
      <c r="A360" s="591" t="s">
        <v>26</v>
      </c>
      <c r="B360" s="617">
        <f>B361+B362</f>
        <v>0</v>
      </c>
      <c r="C360" s="617">
        <f t="shared" ref="C360:E360" si="49">C361+C362</f>
        <v>0</v>
      </c>
      <c r="D360" s="617">
        <f t="shared" si="49"/>
        <v>0</v>
      </c>
      <c r="E360" s="617">
        <f t="shared" si="49"/>
        <v>0</v>
      </c>
    </row>
    <row r="361" spans="1:5" ht="15.75" thickBot="1" x14ac:dyDescent="0.3">
      <c r="A361" s="593" t="s">
        <v>175</v>
      </c>
      <c r="B361" s="592">
        <f t="shared" ref="B361:E362" si="50">B51+B88+B125</f>
        <v>0</v>
      </c>
      <c r="C361" s="592">
        <f t="shared" si="50"/>
        <v>0</v>
      </c>
      <c r="D361" s="592">
        <f t="shared" si="50"/>
        <v>0</v>
      </c>
      <c r="E361" s="592">
        <f t="shared" si="50"/>
        <v>0</v>
      </c>
    </row>
    <row r="362" spans="1:5" ht="15.75" thickBot="1" x14ac:dyDescent="0.3">
      <c r="A362" s="593" t="s">
        <v>193</v>
      </c>
      <c r="B362" s="595">
        <f t="shared" si="50"/>
        <v>0</v>
      </c>
      <c r="C362" s="595">
        <f t="shared" si="50"/>
        <v>0</v>
      </c>
      <c r="D362" s="595">
        <f t="shared" si="50"/>
        <v>0</v>
      </c>
      <c r="E362" s="595">
        <f t="shared" si="50"/>
        <v>0</v>
      </c>
    </row>
    <row r="363" spans="1:5" ht="15.75" thickBot="1" x14ac:dyDescent="0.3">
      <c r="A363" s="591" t="s">
        <v>27</v>
      </c>
      <c r="B363" s="617">
        <f>B364+B365</f>
        <v>0</v>
      </c>
      <c r="C363" s="617">
        <f t="shared" ref="C363:E363" si="51">C364+C365</f>
        <v>0</v>
      </c>
      <c r="D363" s="617">
        <f t="shared" si="51"/>
        <v>0</v>
      </c>
      <c r="E363" s="617">
        <f t="shared" si="51"/>
        <v>0</v>
      </c>
    </row>
    <row r="364" spans="1:5" ht="15.75" thickBot="1" x14ac:dyDescent="0.3">
      <c r="A364" s="593" t="s">
        <v>175</v>
      </c>
      <c r="B364" s="592">
        <f t="shared" ref="B364:E365" si="52">B54+B91+B128</f>
        <v>0</v>
      </c>
      <c r="C364" s="592">
        <f t="shared" si="52"/>
        <v>0</v>
      </c>
      <c r="D364" s="592">
        <f t="shared" si="52"/>
        <v>0</v>
      </c>
      <c r="E364" s="592">
        <f t="shared" si="52"/>
        <v>0</v>
      </c>
    </row>
    <row r="365" spans="1:5" ht="15.75" thickBot="1" x14ac:dyDescent="0.3">
      <c r="A365" s="593" t="s">
        <v>193</v>
      </c>
      <c r="B365" s="595">
        <f t="shared" si="52"/>
        <v>0</v>
      </c>
      <c r="C365" s="595">
        <f t="shared" si="52"/>
        <v>0</v>
      </c>
      <c r="D365" s="595">
        <f t="shared" si="52"/>
        <v>0</v>
      </c>
      <c r="E365" s="595">
        <f t="shared" si="52"/>
        <v>0</v>
      </c>
    </row>
    <row r="366" spans="1:5" ht="15.75" thickBot="1" x14ac:dyDescent="0.3">
      <c r="A366" s="591" t="s">
        <v>28</v>
      </c>
      <c r="B366" s="617">
        <f>B367+B368</f>
        <v>0</v>
      </c>
      <c r="C366" s="617">
        <f>C367+C368</f>
        <v>0</v>
      </c>
      <c r="D366" s="617">
        <f t="shared" ref="D366:E366" si="53">D367+D368</f>
        <v>0</v>
      </c>
      <c r="E366" s="617">
        <f t="shared" si="53"/>
        <v>0</v>
      </c>
    </row>
    <row r="367" spans="1:5" ht="15.75" thickBot="1" x14ac:dyDescent="0.3">
      <c r="A367" s="593" t="s">
        <v>175</v>
      </c>
      <c r="B367" s="592">
        <f t="shared" ref="B367:E368" si="54">B57+B94+B131</f>
        <v>0</v>
      </c>
      <c r="C367" s="592">
        <f t="shared" si="54"/>
        <v>0</v>
      </c>
      <c r="D367" s="592">
        <f t="shared" si="54"/>
        <v>0</v>
      </c>
      <c r="E367" s="592">
        <f t="shared" si="54"/>
        <v>0</v>
      </c>
    </row>
    <row r="368" spans="1:5" ht="15.75" thickBot="1" x14ac:dyDescent="0.3">
      <c r="A368" s="593" t="s">
        <v>193</v>
      </c>
      <c r="B368" s="595">
        <f t="shared" si="54"/>
        <v>0</v>
      </c>
      <c r="C368" s="595">
        <f t="shared" si="54"/>
        <v>0</v>
      </c>
      <c r="D368" s="595">
        <f t="shared" si="54"/>
        <v>0</v>
      </c>
      <c r="E368" s="595">
        <f t="shared" si="54"/>
        <v>0</v>
      </c>
    </row>
    <row r="369" spans="1:5" ht="24.75" thickBot="1" x14ac:dyDescent="0.3">
      <c r="A369" s="591" t="s">
        <v>29</v>
      </c>
      <c r="B369" s="617">
        <f>B96+B59</f>
        <v>0</v>
      </c>
      <c r="C369" s="617">
        <f>C96+C59</f>
        <v>0</v>
      </c>
      <c r="D369" s="617">
        <f>D96+D59</f>
        <v>0</v>
      </c>
      <c r="E369" s="617">
        <f>E96+E59</f>
        <v>0</v>
      </c>
    </row>
    <row r="370" spans="1:5" ht="15.75" thickBot="1" x14ac:dyDescent="0.3">
      <c r="A370" s="593" t="s">
        <v>175</v>
      </c>
      <c r="B370" s="592">
        <f t="shared" ref="B370:E371" si="55">B60+B97+B134</f>
        <v>0</v>
      </c>
      <c r="C370" s="592">
        <f t="shared" si="55"/>
        <v>0</v>
      </c>
      <c r="D370" s="592">
        <f t="shared" si="55"/>
        <v>0</v>
      </c>
      <c r="E370" s="592">
        <f t="shared" si="55"/>
        <v>0</v>
      </c>
    </row>
    <row r="371" spans="1:5" ht="15.75" thickBot="1" x14ac:dyDescent="0.3">
      <c r="A371" s="593" t="s">
        <v>193</v>
      </c>
      <c r="B371" s="595">
        <f t="shared" si="55"/>
        <v>0</v>
      </c>
      <c r="C371" s="595">
        <f t="shared" si="55"/>
        <v>0</v>
      </c>
      <c r="D371" s="595">
        <f t="shared" si="55"/>
        <v>0</v>
      </c>
      <c r="E371" s="595">
        <f t="shared" si="55"/>
        <v>0</v>
      </c>
    </row>
    <row r="372" spans="1:5" ht="15.75" thickBot="1" x14ac:dyDescent="0.3">
      <c r="A372" s="591" t="s">
        <v>55</v>
      </c>
      <c r="B372" s="617">
        <f>B373+B374+B375+B376</f>
        <v>0</v>
      </c>
      <c r="C372" s="617">
        <f t="shared" ref="C372:E372" si="56">C373+C374+C375+C376</f>
        <v>0</v>
      </c>
      <c r="D372" s="617">
        <f t="shared" si="56"/>
        <v>0</v>
      </c>
      <c r="E372" s="617">
        <f t="shared" si="56"/>
        <v>0</v>
      </c>
    </row>
    <row r="373" spans="1:5" ht="15.75" thickBot="1" x14ac:dyDescent="0.3">
      <c r="A373" s="593" t="s">
        <v>175</v>
      </c>
      <c r="B373" s="592">
        <f t="shared" ref="B373:E376" si="57">B157+B182+B207+B233+B262+B287+B312+B338</f>
        <v>0</v>
      </c>
      <c r="C373" s="592">
        <f t="shared" si="57"/>
        <v>0</v>
      </c>
      <c r="D373" s="592">
        <f t="shared" si="57"/>
        <v>0</v>
      </c>
      <c r="E373" s="592">
        <f t="shared" si="57"/>
        <v>0</v>
      </c>
    </row>
    <row r="374" spans="1:5" ht="15.75" thickBot="1" x14ac:dyDescent="0.3">
      <c r="A374" s="593" t="s">
        <v>194</v>
      </c>
      <c r="B374" s="592">
        <f t="shared" si="57"/>
        <v>0</v>
      </c>
      <c r="C374" s="592">
        <f t="shared" si="57"/>
        <v>0</v>
      </c>
      <c r="D374" s="592">
        <f t="shared" si="57"/>
        <v>0</v>
      </c>
      <c r="E374" s="592">
        <f t="shared" si="57"/>
        <v>0</v>
      </c>
    </row>
    <row r="375" spans="1:5" ht="15.75" thickBot="1" x14ac:dyDescent="0.3">
      <c r="A375" s="593" t="s">
        <v>186</v>
      </c>
      <c r="B375" s="592">
        <f t="shared" si="57"/>
        <v>0</v>
      </c>
      <c r="C375" s="592">
        <f t="shared" si="57"/>
        <v>0</v>
      </c>
      <c r="D375" s="592">
        <f t="shared" si="57"/>
        <v>0</v>
      </c>
      <c r="E375" s="592">
        <f t="shared" si="57"/>
        <v>0</v>
      </c>
    </row>
    <row r="376" spans="1:5" ht="15.75" thickBot="1" x14ac:dyDescent="0.3">
      <c r="A376" s="593" t="s">
        <v>187</v>
      </c>
      <c r="B376" s="592">
        <f t="shared" si="57"/>
        <v>0</v>
      </c>
      <c r="C376" s="592">
        <f t="shared" si="57"/>
        <v>0</v>
      </c>
      <c r="D376" s="592">
        <f t="shared" si="57"/>
        <v>0</v>
      </c>
      <c r="E376" s="592">
        <f t="shared" si="57"/>
        <v>0</v>
      </c>
    </row>
    <row r="377" spans="1:5" ht="15.75" thickBot="1" x14ac:dyDescent="0.3">
      <c r="A377" s="591" t="s">
        <v>56</v>
      </c>
      <c r="B377" s="617">
        <f>B378+B379+B380+B381</f>
        <v>7000</v>
      </c>
      <c r="C377" s="617">
        <f t="shared" ref="C377:E377" si="58">C378+C379+C380+C381</f>
        <v>2000</v>
      </c>
      <c r="D377" s="617">
        <f t="shared" si="58"/>
        <v>2000</v>
      </c>
      <c r="E377" s="617">
        <f t="shared" si="58"/>
        <v>2000</v>
      </c>
    </row>
    <row r="378" spans="1:5" ht="15.75" thickBot="1" x14ac:dyDescent="0.3">
      <c r="A378" s="593" t="s">
        <v>175</v>
      </c>
      <c r="B378" s="592">
        <f t="shared" ref="B378:E381" si="59">B162+B187+B212+B238+B267+B292+B317+B343</f>
        <v>7000</v>
      </c>
      <c r="C378" s="592">
        <f t="shared" si="59"/>
        <v>2000</v>
      </c>
      <c r="D378" s="592">
        <f t="shared" si="59"/>
        <v>2000</v>
      </c>
      <c r="E378" s="592">
        <f t="shared" si="59"/>
        <v>2000</v>
      </c>
    </row>
    <row r="379" spans="1:5" ht="15.75" thickBot="1" x14ac:dyDescent="0.3">
      <c r="A379" s="593" t="s">
        <v>194</v>
      </c>
      <c r="B379" s="592">
        <f t="shared" si="59"/>
        <v>0</v>
      </c>
      <c r="C379" s="592">
        <f t="shared" si="59"/>
        <v>0</v>
      </c>
      <c r="D379" s="592">
        <f t="shared" si="59"/>
        <v>0</v>
      </c>
      <c r="E379" s="592">
        <f t="shared" si="59"/>
        <v>0</v>
      </c>
    </row>
    <row r="380" spans="1:5" ht="15.75" thickBot="1" x14ac:dyDescent="0.3">
      <c r="A380" s="593" t="s">
        <v>186</v>
      </c>
      <c r="B380" s="592">
        <f t="shared" si="59"/>
        <v>0</v>
      </c>
      <c r="C380" s="592">
        <f t="shared" si="59"/>
        <v>0</v>
      </c>
      <c r="D380" s="592">
        <f t="shared" si="59"/>
        <v>0</v>
      </c>
      <c r="E380" s="592">
        <f t="shared" si="59"/>
        <v>0</v>
      </c>
    </row>
    <row r="381" spans="1:5" ht="15.75" thickBot="1" x14ac:dyDescent="0.3">
      <c r="A381" s="593" t="s">
        <v>187</v>
      </c>
      <c r="B381" s="592">
        <f t="shared" si="59"/>
        <v>0</v>
      </c>
      <c r="C381" s="592">
        <f t="shared" si="59"/>
        <v>0</v>
      </c>
      <c r="D381" s="592">
        <f t="shared" si="59"/>
        <v>0</v>
      </c>
      <c r="E381" s="592">
        <f t="shared" si="59"/>
        <v>0</v>
      </c>
    </row>
    <row r="382" spans="1:5" ht="15.75" thickBot="1" x14ac:dyDescent="0.3">
      <c r="A382" s="598" t="s">
        <v>31</v>
      </c>
      <c r="B382" s="599">
        <f>IF(B350-B349=0,0,"Error")</f>
        <v>0</v>
      </c>
      <c r="C382" s="599">
        <f>IF(C350-C349=0,0,"Error")</f>
        <v>0</v>
      </c>
      <c r="D382" s="599">
        <f>IF(D350-D349=0,0,"Error")</f>
        <v>0</v>
      </c>
      <c r="E382" s="599">
        <f>IF(E350-E349=0,0,"Error")</f>
        <v>0</v>
      </c>
    </row>
    <row r="383" spans="1:5" ht="15.75" thickBot="1" x14ac:dyDescent="0.3">
      <c r="A383" s="618"/>
      <c r="B383" s="619"/>
      <c r="C383" s="619"/>
      <c r="D383" s="619"/>
      <c r="E383" s="619"/>
    </row>
    <row r="384" spans="1:5" ht="15" customHeight="1" x14ac:dyDescent="0.25">
      <c r="A384" s="620" t="s">
        <v>1154</v>
      </c>
      <c r="C384" s="2137" t="s">
        <v>1155</v>
      </c>
      <c r="D384" s="621" t="s">
        <v>383</v>
      </c>
      <c r="E384" s="620" t="s">
        <v>1156</v>
      </c>
    </row>
    <row r="385" spans="1:5" x14ac:dyDescent="0.25">
      <c r="A385" s="622"/>
      <c r="C385" s="2138"/>
      <c r="D385" s="623" t="s">
        <v>382</v>
      </c>
      <c r="E385" s="622"/>
    </row>
    <row r="386" spans="1:5" ht="19.5" customHeight="1" thickBot="1" x14ac:dyDescent="0.3">
      <c r="A386" s="624" t="s">
        <v>1157</v>
      </c>
      <c r="C386" s="2139"/>
      <c r="D386" s="625" t="s">
        <v>381</v>
      </c>
      <c r="E386" s="624" t="s">
        <v>1157</v>
      </c>
    </row>
    <row r="387" spans="1:5" ht="15.75" thickBot="1" x14ac:dyDescent="0.3">
      <c r="A387" s="626"/>
      <c r="B387" s="627"/>
      <c r="C387" s="628"/>
      <c r="D387" s="626"/>
      <c r="E387" s="626"/>
    </row>
    <row r="388" spans="1:5" ht="47.25" customHeight="1" thickBot="1" x14ac:dyDescent="0.3">
      <c r="A388" s="2140" t="s">
        <v>380</v>
      </c>
      <c r="B388" s="2141"/>
      <c r="C388" s="2141"/>
      <c r="D388" s="2141"/>
      <c r="E388" s="2142"/>
    </row>
  </sheetData>
  <mergeCells count="89">
    <mergeCell ref="B22:E22"/>
    <mergeCell ref="A1:E1"/>
    <mergeCell ref="A2:E2"/>
    <mergeCell ref="A3:E3"/>
    <mergeCell ref="B6:E6"/>
    <mergeCell ref="B7:E7"/>
    <mergeCell ref="A8:E8"/>
    <mergeCell ref="A9:E10"/>
    <mergeCell ref="B12:E12"/>
    <mergeCell ref="A13:A14"/>
    <mergeCell ref="B18:E18"/>
    <mergeCell ref="A19:E19"/>
    <mergeCell ref="B66:E66"/>
    <mergeCell ref="A23:E23"/>
    <mergeCell ref="A25:E25"/>
    <mergeCell ref="A26:E26"/>
    <mergeCell ref="B27:E27"/>
    <mergeCell ref="B28:E28"/>
    <mergeCell ref="B29:E29"/>
    <mergeCell ref="A30:A31"/>
    <mergeCell ref="A38:E38"/>
    <mergeCell ref="A39:A40"/>
    <mergeCell ref="B64:E64"/>
    <mergeCell ref="B65:E65"/>
    <mergeCell ref="B140:E140"/>
    <mergeCell ref="A67:A68"/>
    <mergeCell ref="A75:E75"/>
    <mergeCell ref="A76:A77"/>
    <mergeCell ref="B101:E101"/>
    <mergeCell ref="B102:E102"/>
    <mergeCell ref="B103:E103"/>
    <mergeCell ref="A104:A105"/>
    <mergeCell ref="A112:E112"/>
    <mergeCell ref="A113:A114"/>
    <mergeCell ref="A138:E138"/>
    <mergeCell ref="A139:E139"/>
    <mergeCell ref="A178:E178"/>
    <mergeCell ref="D141:E141"/>
    <mergeCell ref="B142:E142"/>
    <mergeCell ref="B143:E143"/>
    <mergeCell ref="B144:E144"/>
    <mergeCell ref="A145:A146"/>
    <mergeCell ref="A153:E153"/>
    <mergeCell ref="A154:A155"/>
    <mergeCell ref="D167:E167"/>
    <mergeCell ref="B168:E168"/>
    <mergeCell ref="B169:E169"/>
    <mergeCell ref="A170:A171"/>
    <mergeCell ref="A230:A231"/>
    <mergeCell ref="A179:A180"/>
    <mergeCell ref="B193:E193"/>
    <mergeCell ref="B194:E194"/>
    <mergeCell ref="A195:A196"/>
    <mergeCell ref="A203:E203"/>
    <mergeCell ref="A204:A205"/>
    <mergeCell ref="B217:E217"/>
    <mergeCell ref="B219:E219"/>
    <mergeCell ref="B220:E220"/>
    <mergeCell ref="A221:A222"/>
    <mergeCell ref="A229:E229"/>
    <mergeCell ref="B273:E273"/>
    <mergeCell ref="A243:E243"/>
    <mergeCell ref="A244:E244"/>
    <mergeCell ref="B245:E245"/>
    <mergeCell ref="D246:E246"/>
    <mergeCell ref="B247:E247"/>
    <mergeCell ref="B248:E248"/>
    <mergeCell ref="B249:E249"/>
    <mergeCell ref="A250:A251"/>
    <mergeCell ref="A258:E258"/>
    <mergeCell ref="A259:A260"/>
    <mergeCell ref="D272:E272"/>
    <mergeCell ref="B325:E325"/>
    <mergeCell ref="B274:E274"/>
    <mergeCell ref="A275:A276"/>
    <mergeCell ref="A283:E283"/>
    <mergeCell ref="A284:A285"/>
    <mergeCell ref="B298:E298"/>
    <mergeCell ref="B299:E299"/>
    <mergeCell ref="A300:A301"/>
    <mergeCell ref="A308:E308"/>
    <mergeCell ref="A309:A310"/>
    <mergeCell ref="B322:E322"/>
    <mergeCell ref="B324:E324"/>
    <mergeCell ref="A326:A327"/>
    <mergeCell ref="A334:E334"/>
    <mergeCell ref="A335:A336"/>
    <mergeCell ref="C384:C386"/>
    <mergeCell ref="A388:E388"/>
  </mergeCells>
  <pageMargins left="0.7" right="0.7" top="0.75" bottom="0.7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E900"/>
  <sheetViews>
    <sheetView workbookViewId="0">
      <selection activeCell="C9" sqref="C9:E9"/>
    </sheetView>
  </sheetViews>
  <sheetFormatPr defaultRowHeight="15" x14ac:dyDescent="0.25"/>
  <cols>
    <col min="1" max="1" width="25.5703125" customWidth="1"/>
    <col min="2" max="2" width="15.42578125" customWidth="1"/>
    <col min="3" max="3" width="16.140625" customWidth="1"/>
    <col min="4" max="4" width="51.85546875" customWidth="1"/>
    <col min="5" max="5" width="20.140625" customWidth="1"/>
  </cols>
  <sheetData>
    <row r="2" spans="1:5" x14ac:dyDescent="0.25">
      <c r="A2" s="185" t="s">
        <v>568</v>
      </c>
      <c r="B2" s="186"/>
      <c r="C2" s="186"/>
      <c r="D2" s="186"/>
    </row>
    <row r="3" spans="1:5" ht="15.75" x14ac:dyDescent="0.25">
      <c r="A3" s="1453" t="s">
        <v>837</v>
      </c>
      <c r="B3" s="1453"/>
      <c r="C3" s="1453"/>
      <c r="D3" s="1453"/>
      <c r="E3" s="1453"/>
    </row>
    <row r="4" spans="1:5" ht="15.75" thickBot="1" x14ac:dyDescent="0.3"/>
    <row r="5" spans="1:5" ht="58.5" customHeight="1" thickBot="1" x14ac:dyDescent="0.3">
      <c r="A5" s="187" t="s">
        <v>569</v>
      </c>
      <c r="B5" s="1454" t="s">
        <v>837</v>
      </c>
      <c r="C5" s="1455"/>
      <c r="D5" s="1455"/>
      <c r="E5" s="1456"/>
    </row>
    <row r="6" spans="1:5" ht="37.5" customHeight="1" thickBot="1" x14ac:dyDescent="0.3">
      <c r="A6" s="183" t="s">
        <v>570</v>
      </c>
      <c r="B6" s="1457" t="s">
        <v>571</v>
      </c>
      <c r="C6" s="1458"/>
      <c r="D6" s="1458"/>
      <c r="E6" s="1459"/>
    </row>
    <row r="7" spans="1:5" ht="96" customHeight="1" thickBot="1" x14ac:dyDescent="0.3">
      <c r="A7" s="183" t="s">
        <v>838</v>
      </c>
      <c r="B7" s="1460" t="s">
        <v>839</v>
      </c>
      <c r="C7" s="1461"/>
      <c r="D7" s="1461"/>
      <c r="E7" s="1462"/>
    </row>
    <row r="8" spans="1:5" ht="44.25" customHeight="1" thickBot="1" x14ac:dyDescent="0.3">
      <c r="A8" s="183" t="s">
        <v>572</v>
      </c>
      <c r="B8" s="188" t="s">
        <v>573</v>
      </c>
      <c r="C8" s="1463" t="s">
        <v>4</v>
      </c>
      <c r="D8" s="1464"/>
      <c r="E8" s="1465"/>
    </row>
    <row r="9" spans="1:5" ht="214.5" customHeight="1" thickBot="1" x14ac:dyDescent="0.3">
      <c r="A9" s="183" t="s">
        <v>574</v>
      </c>
      <c r="B9" s="189">
        <v>1120</v>
      </c>
      <c r="C9" s="1422" t="s">
        <v>840</v>
      </c>
      <c r="D9" s="1423"/>
      <c r="E9" s="1424"/>
    </row>
    <row r="10" spans="1:5" ht="103.5" customHeight="1" thickBot="1" x14ac:dyDescent="0.3">
      <c r="A10" s="183" t="s">
        <v>113</v>
      </c>
      <c r="B10" s="189">
        <v>1110</v>
      </c>
      <c r="C10" s="1422" t="s">
        <v>841</v>
      </c>
      <c r="D10" s="1423"/>
      <c r="E10" s="1424"/>
    </row>
    <row r="11" spans="1:5" x14ac:dyDescent="0.25">
      <c r="A11" s="1482" t="s">
        <v>842</v>
      </c>
      <c r="B11" s="1482"/>
      <c r="C11" s="1482"/>
      <c r="D11" s="1482"/>
      <c r="E11" s="1482"/>
    </row>
    <row r="12" spans="1:5" x14ac:dyDescent="0.25">
      <c r="A12" s="1483"/>
      <c r="B12" s="1483"/>
      <c r="C12" s="1483"/>
      <c r="D12" s="1483"/>
      <c r="E12" s="1483"/>
    </row>
    <row r="13" spans="1:5" ht="15.75" thickBot="1" x14ac:dyDescent="0.3"/>
    <row r="14" spans="1:5" ht="26.25" thickBot="1" x14ac:dyDescent="0.3">
      <c r="A14" s="2" t="s">
        <v>0</v>
      </c>
      <c r="B14" s="1484" t="s">
        <v>221</v>
      </c>
      <c r="C14" s="1484"/>
      <c r="D14" s="1484"/>
      <c r="E14" s="1484"/>
    </row>
    <row r="15" spans="1:5" ht="15.75" thickBot="1" x14ac:dyDescent="0.3">
      <c r="A15" s="2" t="s">
        <v>1</v>
      </c>
      <c r="B15" s="1485" t="s">
        <v>170</v>
      </c>
      <c r="C15" s="1486"/>
      <c r="D15" s="1486"/>
      <c r="E15" s="1487"/>
    </row>
    <row r="16" spans="1:5" ht="26.25" thickBot="1" x14ac:dyDescent="0.3">
      <c r="A16" s="2" t="s">
        <v>3</v>
      </c>
      <c r="B16" s="1488" t="s">
        <v>843</v>
      </c>
      <c r="C16" s="1489"/>
      <c r="D16" s="1489"/>
      <c r="E16" s="1490"/>
    </row>
    <row r="17" spans="1:5" ht="15.75" thickBot="1" x14ac:dyDescent="0.3">
      <c r="A17" s="1466" t="s">
        <v>4</v>
      </c>
      <c r="B17" s="1467"/>
      <c r="C17" s="1467"/>
      <c r="D17" s="1467"/>
      <c r="E17" s="1468"/>
    </row>
    <row r="18" spans="1:5" ht="30" customHeight="1" thickBot="1" x14ac:dyDescent="0.3">
      <c r="A18" s="1469" t="s">
        <v>840</v>
      </c>
      <c r="B18" s="1470"/>
      <c r="C18" s="1470"/>
      <c r="D18" s="1470"/>
      <c r="E18" s="1471"/>
    </row>
    <row r="19" spans="1:5" ht="15.75" thickBot="1" x14ac:dyDescent="0.3">
      <c r="A19" s="1469"/>
      <c r="B19" s="1470"/>
      <c r="C19" s="1470"/>
      <c r="D19" s="1470"/>
      <c r="E19" s="1471"/>
    </row>
    <row r="20" spans="1:5" ht="15.75" thickBot="1" x14ac:dyDescent="0.3">
      <c r="A20" s="1469"/>
      <c r="B20" s="1470"/>
      <c r="C20" s="1470"/>
      <c r="D20" s="1470"/>
      <c r="E20" s="1471"/>
    </row>
    <row r="21" spans="1:5" ht="26.25" thickBot="1" x14ac:dyDescent="0.3">
      <c r="A21" s="3" t="s">
        <v>5</v>
      </c>
      <c r="B21" s="1472" t="s">
        <v>844</v>
      </c>
      <c r="C21" s="1473"/>
      <c r="D21" s="1473"/>
      <c r="E21" s="1474"/>
    </row>
    <row r="22" spans="1:5" x14ac:dyDescent="0.25">
      <c r="A22" s="1475" t="s">
        <v>6</v>
      </c>
      <c r="B22" s="212">
        <v>2020</v>
      </c>
      <c r="C22" s="212">
        <v>2021</v>
      </c>
      <c r="D22" s="212">
        <v>2022</v>
      </c>
      <c r="E22" s="212">
        <v>2023</v>
      </c>
    </row>
    <row r="23" spans="1:5" ht="15.75" thickBot="1" x14ac:dyDescent="0.3">
      <c r="A23" s="1476"/>
      <c r="B23" s="213" t="s">
        <v>7</v>
      </c>
      <c r="C23" s="213" t="s">
        <v>8</v>
      </c>
      <c r="D23" s="213" t="s">
        <v>8</v>
      </c>
      <c r="E23" s="213" t="s">
        <v>8</v>
      </c>
    </row>
    <row r="24" spans="1:5" ht="45.75" thickBot="1" x14ac:dyDescent="0.3">
      <c r="A24" s="203" t="s">
        <v>222</v>
      </c>
      <c r="B24" s="44"/>
      <c r="C24" s="44"/>
      <c r="D24" s="44"/>
      <c r="E24" s="44"/>
    </row>
    <row r="25" spans="1:5" ht="57" thickBot="1" x14ac:dyDescent="0.3">
      <c r="A25" s="203" t="s">
        <v>845</v>
      </c>
      <c r="B25" s="44"/>
      <c r="C25" s="44"/>
      <c r="D25" s="44"/>
      <c r="E25" s="44"/>
    </row>
    <row r="26" spans="1:5" ht="34.5" thickBot="1" x14ac:dyDescent="0.3">
      <c r="A26" s="5" t="s">
        <v>223</v>
      </c>
      <c r="B26" s="44"/>
      <c r="C26" s="44"/>
      <c r="D26" s="44"/>
      <c r="E26" s="44"/>
    </row>
    <row r="27" spans="1:5" ht="23.25" thickBot="1" x14ac:dyDescent="0.3">
      <c r="A27" s="5" t="s">
        <v>846</v>
      </c>
      <c r="B27" s="44"/>
      <c r="C27" s="44"/>
      <c r="D27" s="44"/>
      <c r="E27" s="44"/>
    </row>
    <row r="28" spans="1:5" ht="34.5" thickBot="1" x14ac:dyDescent="0.3">
      <c r="A28" s="5" t="s">
        <v>847</v>
      </c>
      <c r="B28" s="44"/>
      <c r="C28" s="44"/>
      <c r="D28" s="44"/>
      <c r="E28" s="44"/>
    </row>
    <row r="29" spans="1:5" ht="24.75" thickBot="1" x14ac:dyDescent="0.3">
      <c r="A29" s="6" t="s">
        <v>9</v>
      </c>
      <c r="B29" s="1477" t="s">
        <v>848</v>
      </c>
      <c r="C29" s="1472"/>
      <c r="D29" s="1472"/>
      <c r="E29" s="1478"/>
    </row>
    <row r="30" spans="1:5" ht="15.75" thickBot="1" x14ac:dyDescent="0.3">
      <c r="A30" s="1479" t="s">
        <v>10</v>
      </c>
      <c r="B30" s="1480"/>
      <c r="C30" s="1480"/>
      <c r="D30" s="1480"/>
      <c r="E30" s="1481"/>
    </row>
    <row r="31" spans="1:5" ht="68.25" thickBot="1" x14ac:dyDescent="0.3">
      <c r="A31" s="45" t="s">
        <v>849</v>
      </c>
      <c r="B31" s="55"/>
      <c r="C31" s="44"/>
      <c r="D31" s="44"/>
      <c r="E31" s="44"/>
    </row>
    <row r="32" spans="1:5" ht="34.5" thickBot="1" x14ac:dyDescent="0.3">
      <c r="A32" s="45" t="s">
        <v>850</v>
      </c>
      <c r="B32" s="55"/>
      <c r="C32" s="44"/>
      <c r="D32" s="44"/>
      <c r="E32" s="44"/>
    </row>
    <row r="33" spans="1:5" ht="34.5" thickBot="1" x14ac:dyDescent="0.3">
      <c r="A33" s="45" t="s">
        <v>851</v>
      </c>
      <c r="B33" s="55"/>
      <c r="C33" s="44"/>
      <c r="D33" s="44"/>
      <c r="E33" s="44"/>
    </row>
    <row r="34" spans="1:5" ht="23.25" thickBot="1" x14ac:dyDescent="0.3">
      <c r="A34" s="45" t="s">
        <v>852</v>
      </c>
      <c r="B34" s="55"/>
      <c r="C34" s="44"/>
      <c r="D34" s="44"/>
      <c r="E34" s="44"/>
    </row>
    <row r="35" spans="1:5" ht="15.75" thickBot="1" x14ac:dyDescent="0.3">
      <c r="A35" s="1497" t="s">
        <v>11</v>
      </c>
      <c r="B35" s="1498"/>
      <c r="C35" s="1498"/>
      <c r="D35" s="1498"/>
      <c r="E35" s="1499"/>
    </row>
    <row r="36" spans="1:5" ht="15.75" thickBot="1" x14ac:dyDescent="0.3">
      <c r="A36" s="1494" t="s">
        <v>12</v>
      </c>
      <c r="B36" s="1495"/>
      <c r="C36" s="1495"/>
      <c r="D36" s="1495"/>
      <c r="E36" s="1496"/>
    </row>
    <row r="37" spans="1:5" ht="15.75" thickBot="1" x14ac:dyDescent="0.3">
      <c r="A37" s="7" t="s">
        <v>13</v>
      </c>
      <c r="B37" s="1500" t="s">
        <v>224</v>
      </c>
      <c r="C37" s="1501"/>
      <c r="D37" s="1501"/>
      <c r="E37" s="1502"/>
    </row>
    <row r="38" spans="1:5" ht="15.75" thickBot="1" x14ac:dyDescent="0.3">
      <c r="A38" s="5" t="s">
        <v>14</v>
      </c>
      <c r="B38" s="1503" t="s">
        <v>425</v>
      </c>
      <c r="C38" s="1504"/>
      <c r="D38" s="1504"/>
      <c r="E38" s="1505"/>
    </row>
    <row r="39" spans="1:5" ht="15.75" thickBot="1" x14ac:dyDescent="0.3">
      <c r="A39" s="5" t="s">
        <v>15</v>
      </c>
      <c r="B39" s="1506" t="s">
        <v>225</v>
      </c>
      <c r="C39" s="1507"/>
      <c r="D39" s="1507"/>
      <c r="E39" s="1508"/>
    </row>
    <row r="40" spans="1:5" x14ac:dyDescent="0.25">
      <c r="A40" s="1475"/>
      <c r="B40" s="212">
        <v>2020</v>
      </c>
      <c r="C40" s="212">
        <v>2021</v>
      </c>
      <c r="D40" s="212">
        <v>2022</v>
      </c>
      <c r="E40" s="212">
        <v>2023</v>
      </c>
    </row>
    <row r="41" spans="1:5" ht="15.75" thickBot="1" x14ac:dyDescent="0.3">
      <c r="A41" s="1476"/>
      <c r="B41" s="214" t="s">
        <v>7</v>
      </c>
      <c r="C41" s="214" t="s">
        <v>8</v>
      </c>
      <c r="D41" s="214" t="s">
        <v>8</v>
      </c>
      <c r="E41" s="214" t="s">
        <v>8</v>
      </c>
    </row>
    <row r="42" spans="1:5" ht="15.75" thickBot="1" x14ac:dyDescent="0.3">
      <c r="A42" s="5" t="s">
        <v>16</v>
      </c>
      <c r="B42" s="9">
        <v>235</v>
      </c>
      <c r="C42" s="9">
        <v>265</v>
      </c>
      <c r="D42" s="9">
        <v>265</v>
      </c>
      <c r="E42" s="9">
        <v>270</v>
      </c>
    </row>
    <row r="43" spans="1:5" ht="15.75" thickBot="1" x14ac:dyDescent="0.3">
      <c r="A43" s="5" t="s">
        <v>17</v>
      </c>
      <c r="B43" s="9">
        <f>B72</f>
        <v>539735</v>
      </c>
      <c r="C43" s="9">
        <f t="shared" ref="C43:E43" si="0">C72</f>
        <v>601160</v>
      </c>
      <c r="D43" s="9">
        <f t="shared" si="0"/>
        <v>599160</v>
      </c>
      <c r="E43" s="9">
        <f t="shared" si="0"/>
        <v>601160</v>
      </c>
    </row>
    <row r="44" spans="1:5" ht="15.75" thickBot="1" x14ac:dyDescent="0.3">
      <c r="A44" s="5" t="s">
        <v>18</v>
      </c>
      <c r="B44" s="9">
        <f>B43/B42</f>
        <v>2296.744680851064</v>
      </c>
      <c r="C44" s="9">
        <f t="shared" ref="C44:E44" si="1">C43/C42</f>
        <v>2268.5283018867926</v>
      </c>
      <c r="D44" s="9">
        <f t="shared" si="1"/>
        <v>2260.9811320754716</v>
      </c>
      <c r="E44" s="9">
        <f t="shared" si="1"/>
        <v>2226.5185185185187</v>
      </c>
    </row>
    <row r="45" spans="1:5" ht="15.75" thickBot="1" x14ac:dyDescent="0.3">
      <c r="A45" s="5" t="s">
        <v>19</v>
      </c>
      <c r="B45" s="201" t="s">
        <v>20</v>
      </c>
      <c r="C45" s="10">
        <f>C42/B42-1</f>
        <v>0.12765957446808507</v>
      </c>
      <c r="D45" s="10">
        <f t="shared" ref="D45:E47" si="2">D42/C42-1</f>
        <v>0</v>
      </c>
      <c r="E45" s="10">
        <f t="shared" si="2"/>
        <v>1.8867924528301883E-2</v>
      </c>
    </row>
    <row r="46" spans="1:5" ht="15.75" thickBot="1" x14ac:dyDescent="0.3">
      <c r="A46" s="5" t="s">
        <v>21</v>
      </c>
      <c r="B46" s="201" t="s">
        <v>20</v>
      </c>
      <c r="C46" s="10">
        <f>C43/B43-1</f>
        <v>0.11380584916672065</v>
      </c>
      <c r="D46" s="10">
        <f t="shared" si="2"/>
        <v>-3.3269013241067347E-3</v>
      </c>
      <c r="E46" s="10">
        <f t="shared" si="2"/>
        <v>3.3380065424928329E-3</v>
      </c>
    </row>
    <row r="47" spans="1:5" ht="15.75" thickBot="1" x14ac:dyDescent="0.3">
      <c r="A47" s="5" t="s">
        <v>22</v>
      </c>
      <c r="B47" s="201" t="s">
        <v>20</v>
      </c>
      <c r="C47" s="10">
        <f>C44/B44-1</f>
        <v>-1.22853790408326E-2</v>
      </c>
      <c r="D47" s="10">
        <f t="shared" si="2"/>
        <v>-3.3269013241068457E-3</v>
      </c>
      <c r="E47" s="10">
        <f t="shared" si="2"/>
        <v>-1.5242326911997672E-2</v>
      </c>
    </row>
    <row r="48" spans="1:5" ht="15.75" thickBot="1" x14ac:dyDescent="0.3">
      <c r="A48" s="1491" t="s">
        <v>123</v>
      </c>
      <c r="B48" s="1492"/>
      <c r="C48" s="1492"/>
      <c r="D48" s="1492"/>
      <c r="E48" s="1493"/>
    </row>
    <row r="49" spans="1:5" x14ac:dyDescent="0.25">
      <c r="A49" s="1475"/>
      <c r="B49" s="212">
        <v>2020</v>
      </c>
      <c r="C49" s="212">
        <v>2021</v>
      </c>
      <c r="D49" s="212">
        <v>2022</v>
      </c>
      <c r="E49" s="212">
        <v>2023</v>
      </c>
    </row>
    <row r="50" spans="1:5" ht="15.75" thickBot="1" x14ac:dyDescent="0.3">
      <c r="A50" s="1476"/>
      <c r="B50" s="214" t="s">
        <v>7</v>
      </c>
      <c r="C50" s="214" t="s">
        <v>8</v>
      </c>
      <c r="D50" s="214" t="s">
        <v>8</v>
      </c>
      <c r="E50" s="214" t="s">
        <v>8</v>
      </c>
    </row>
    <row r="51" spans="1:5" ht="24.75" thickBot="1" x14ac:dyDescent="0.3">
      <c r="A51" s="12" t="s">
        <v>426</v>
      </c>
      <c r="B51" s="13">
        <f>SUM(B52)</f>
        <v>288000</v>
      </c>
      <c r="C51" s="13">
        <f t="shared" ref="C51:E51" si="3">SUM(C52)</f>
        <v>332000</v>
      </c>
      <c r="D51" s="13">
        <f t="shared" si="3"/>
        <v>332000</v>
      </c>
      <c r="E51" s="13">
        <f t="shared" si="3"/>
        <v>332000</v>
      </c>
    </row>
    <row r="52" spans="1:5" ht="15.75" thickBot="1" x14ac:dyDescent="0.3">
      <c r="A52" s="25" t="s">
        <v>175</v>
      </c>
      <c r="B52" s="13">
        <v>288000</v>
      </c>
      <c r="C52" s="13">
        <v>332000</v>
      </c>
      <c r="D52" s="13">
        <v>332000</v>
      </c>
      <c r="E52" s="13">
        <v>332000</v>
      </c>
    </row>
    <row r="53" spans="1:5" ht="15.75" thickBot="1" x14ac:dyDescent="0.3">
      <c r="A53" s="25" t="s">
        <v>176</v>
      </c>
      <c r="B53" s="14">
        <v>0</v>
      </c>
      <c r="C53" s="14">
        <v>0</v>
      </c>
      <c r="D53" s="14">
        <v>0</v>
      </c>
      <c r="E53" s="14">
        <v>0</v>
      </c>
    </row>
    <row r="54" spans="1:5" ht="24.75" thickBot="1" x14ac:dyDescent="0.3">
      <c r="A54" s="12" t="s">
        <v>24</v>
      </c>
      <c r="B54" s="13">
        <f>SUM(B55)</f>
        <v>42000</v>
      </c>
      <c r="C54" s="13">
        <f t="shared" ref="C54:E54" si="4">SUM(C55)</f>
        <v>47000</v>
      </c>
      <c r="D54" s="13">
        <f t="shared" si="4"/>
        <v>47000</v>
      </c>
      <c r="E54" s="13">
        <f t="shared" si="4"/>
        <v>47000</v>
      </c>
    </row>
    <row r="55" spans="1:5" ht="24.75" thickBot="1" x14ac:dyDescent="0.3">
      <c r="A55" s="25" t="s">
        <v>427</v>
      </c>
      <c r="B55" s="13">
        <v>42000</v>
      </c>
      <c r="C55" s="13">
        <v>47000</v>
      </c>
      <c r="D55" s="13">
        <v>47000</v>
      </c>
      <c r="E55" s="13">
        <v>47000</v>
      </c>
    </row>
    <row r="56" spans="1:5" ht="15.75" thickBot="1" x14ac:dyDescent="0.3">
      <c r="A56" s="25" t="s">
        <v>176</v>
      </c>
      <c r="B56" s="14"/>
      <c r="C56" s="13"/>
      <c r="D56" s="13"/>
      <c r="E56" s="13"/>
    </row>
    <row r="57" spans="1:5" ht="15.75" thickBot="1" x14ac:dyDescent="0.3">
      <c r="A57" s="12" t="s">
        <v>25</v>
      </c>
      <c r="B57" s="14">
        <f>SUM(B58)</f>
        <v>209735</v>
      </c>
      <c r="C57" s="14">
        <f t="shared" ref="C57:D57" si="5">SUM(C58)</f>
        <v>222160</v>
      </c>
      <c r="D57" s="14">
        <f t="shared" si="5"/>
        <v>220160</v>
      </c>
      <c r="E57" s="14">
        <f>SUM(E58)</f>
        <v>222160</v>
      </c>
    </row>
    <row r="58" spans="1:5" ht="24.75" thickBot="1" x14ac:dyDescent="0.3">
      <c r="A58" s="25" t="s">
        <v>428</v>
      </c>
      <c r="B58" s="13">
        <v>209735</v>
      </c>
      <c r="C58" s="13">
        <v>222160</v>
      </c>
      <c r="D58" s="13">
        <v>220160</v>
      </c>
      <c r="E58" s="13">
        <v>222160</v>
      </c>
    </row>
    <row r="59" spans="1:5" ht="15.75" thickBot="1" x14ac:dyDescent="0.3">
      <c r="A59" s="25" t="s">
        <v>176</v>
      </c>
      <c r="B59" s="14">
        <v>0</v>
      </c>
      <c r="C59" s="14">
        <v>0</v>
      </c>
      <c r="D59" s="14">
        <v>0</v>
      </c>
      <c r="E59" s="14">
        <v>0</v>
      </c>
    </row>
    <row r="60" spans="1:5" ht="15.75" thickBot="1" x14ac:dyDescent="0.3">
      <c r="A60" s="12" t="s">
        <v>26</v>
      </c>
      <c r="B60" s="14">
        <v>0</v>
      </c>
      <c r="C60" s="14">
        <v>0</v>
      </c>
      <c r="D60" s="14">
        <v>0</v>
      </c>
      <c r="E60" s="14">
        <v>0</v>
      </c>
    </row>
    <row r="61" spans="1:5" ht="15.75" thickBot="1" x14ac:dyDescent="0.3">
      <c r="A61" s="25" t="s">
        <v>175</v>
      </c>
      <c r="B61" s="14"/>
      <c r="C61" s="13"/>
      <c r="D61" s="13"/>
      <c r="E61" s="13"/>
    </row>
    <row r="62" spans="1:5" ht="15.75" thickBot="1" x14ac:dyDescent="0.3">
      <c r="A62" s="25" t="s">
        <v>176</v>
      </c>
      <c r="B62" s="14"/>
      <c r="C62" s="13"/>
      <c r="D62" s="13"/>
      <c r="E62" s="13"/>
    </row>
    <row r="63" spans="1:5" ht="15.75" thickBot="1" x14ac:dyDescent="0.3">
      <c r="A63" s="12" t="s">
        <v>27</v>
      </c>
      <c r="B63" s="14">
        <v>0</v>
      </c>
      <c r="C63" s="14">
        <v>0</v>
      </c>
      <c r="D63" s="14">
        <v>0</v>
      </c>
      <c r="E63" s="14">
        <v>0</v>
      </c>
    </row>
    <row r="64" spans="1:5" ht="15.75" thickBot="1" x14ac:dyDescent="0.3">
      <c r="A64" s="25" t="s">
        <v>175</v>
      </c>
      <c r="B64" s="14"/>
      <c r="C64" s="13"/>
      <c r="D64" s="13"/>
      <c r="E64" s="13"/>
    </row>
    <row r="65" spans="1:5" ht="15.75" thickBot="1" x14ac:dyDescent="0.3">
      <c r="A65" s="25" t="s">
        <v>176</v>
      </c>
      <c r="B65" s="14"/>
      <c r="C65" s="13"/>
      <c r="D65" s="13"/>
      <c r="E65" s="13"/>
    </row>
    <row r="66" spans="1:5" ht="15.75" thickBot="1" x14ac:dyDescent="0.3">
      <c r="A66" s="12" t="s">
        <v>28</v>
      </c>
      <c r="B66" s="14">
        <v>0</v>
      </c>
      <c r="C66" s="14">
        <v>0</v>
      </c>
      <c r="D66" s="14">
        <v>0</v>
      </c>
      <c r="E66" s="14">
        <v>0</v>
      </c>
    </row>
    <row r="67" spans="1:5" ht="15.75" thickBot="1" x14ac:dyDescent="0.3">
      <c r="A67" s="25" t="s">
        <v>175</v>
      </c>
      <c r="B67" s="14"/>
      <c r="C67" s="13"/>
      <c r="D67" s="13"/>
      <c r="E67" s="13"/>
    </row>
    <row r="68" spans="1:5" ht="15.75" thickBot="1" x14ac:dyDescent="0.3">
      <c r="A68" s="25" t="s">
        <v>176</v>
      </c>
      <c r="B68" s="14"/>
      <c r="C68" s="13"/>
      <c r="D68" s="13"/>
      <c r="E68" s="13"/>
    </row>
    <row r="69" spans="1:5" ht="24.75" thickBot="1" x14ac:dyDescent="0.3">
      <c r="A69" s="12" t="s">
        <v>29</v>
      </c>
      <c r="B69" s="14">
        <v>0</v>
      </c>
      <c r="C69" s="13">
        <v>0</v>
      </c>
      <c r="D69" s="13">
        <f>C69*1.03*0.99</f>
        <v>0</v>
      </c>
      <c r="E69" s="13">
        <f>D69*1.03*0.99</f>
        <v>0</v>
      </c>
    </row>
    <row r="70" spans="1:5" ht="15.75" thickBot="1" x14ac:dyDescent="0.3">
      <c r="A70" s="25" t="s">
        <v>175</v>
      </c>
      <c r="B70" s="14"/>
      <c r="C70" s="34"/>
      <c r="D70" s="34"/>
      <c r="E70" s="34"/>
    </row>
    <row r="71" spans="1:5" ht="15.75" thickBot="1" x14ac:dyDescent="0.3">
      <c r="A71" s="25" t="s">
        <v>176</v>
      </c>
      <c r="B71" s="14"/>
      <c r="C71" s="49"/>
      <c r="D71" s="34"/>
      <c r="E71" s="34"/>
    </row>
    <row r="72" spans="1:5" ht="15.75" thickBot="1" x14ac:dyDescent="0.3">
      <c r="A72" s="15" t="s">
        <v>30</v>
      </c>
      <c r="B72" s="14">
        <f>B69+B66+B63+B60+B57+B54+B51</f>
        <v>539735</v>
      </c>
      <c r="C72" s="14">
        <f t="shared" ref="C72:E72" si="6">C69+C66+C63+C60+C57+C54+C51</f>
        <v>601160</v>
      </c>
      <c r="D72" s="14">
        <f t="shared" si="6"/>
        <v>599160</v>
      </c>
      <c r="E72" s="14">
        <f t="shared" si="6"/>
        <v>601160</v>
      </c>
    </row>
    <row r="73" spans="1:5" ht="15.75" thickBot="1" x14ac:dyDescent="0.3">
      <c r="A73" s="16" t="s">
        <v>31</v>
      </c>
      <c r="B73" s="17">
        <f>IF(B72-B43=0,0,"Error")</f>
        <v>0</v>
      </c>
      <c r="C73" s="17">
        <f>IF(C72-C43=0,0,"Error")</f>
        <v>0</v>
      </c>
      <c r="D73" s="17">
        <f>IF(D72-D43=0,0,"Error")</f>
        <v>0</v>
      </c>
      <c r="E73" s="17">
        <f>IF(E72-E43=0,0,"Error")</f>
        <v>0</v>
      </c>
    </row>
    <row r="74" spans="1:5" ht="15.75" thickBot="1" x14ac:dyDescent="0.3">
      <c r="A74" s="16"/>
      <c r="B74" s="39"/>
      <c r="C74" s="39"/>
      <c r="D74" s="39"/>
      <c r="E74" s="17"/>
    </row>
    <row r="75" spans="1:5" ht="24.75" thickBot="1" x14ac:dyDescent="0.3">
      <c r="A75" s="6" t="s">
        <v>47</v>
      </c>
      <c r="B75" s="1477" t="s">
        <v>226</v>
      </c>
      <c r="C75" s="1472"/>
      <c r="D75" s="1472"/>
      <c r="E75" s="1478"/>
    </row>
    <row r="76" spans="1:5" ht="15.75" thickBot="1" x14ac:dyDescent="0.3">
      <c r="A76" s="1479" t="s">
        <v>10</v>
      </c>
      <c r="B76" s="1480"/>
      <c r="C76" s="1480"/>
      <c r="D76" s="1480"/>
      <c r="E76" s="1481"/>
    </row>
    <row r="77" spans="1:5" ht="23.25" thickBot="1" x14ac:dyDescent="0.3">
      <c r="A77" s="45" t="s">
        <v>227</v>
      </c>
      <c r="B77" s="55"/>
      <c r="C77" s="44"/>
      <c r="D77" s="44"/>
      <c r="E77" s="44"/>
    </row>
    <row r="78" spans="1:5" ht="34.5" thickBot="1" x14ac:dyDescent="0.3">
      <c r="A78" s="46" t="s">
        <v>228</v>
      </c>
      <c r="B78" s="50"/>
      <c r="C78" s="51"/>
      <c r="D78" s="51"/>
      <c r="E78" s="51"/>
    </row>
    <row r="79" spans="1:5" ht="15.75" thickBot="1" x14ac:dyDescent="0.3">
      <c r="A79" s="1494" t="s">
        <v>49</v>
      </c>
      <c r="B79" s="1495"/>
      <c r="C79" s="1495"/>
      <c r="D79" s="1495"/>
      <c r="E79" s="1496"/>
    </row>
    <row r="80" spans="1:5" ht="15.75" thickBot="1" x14ac:dyDescent="0.3">
      <c r="A80" s="1494" t="s">
        <v>12</v>
      </c>
      <c r="B80" s="1495"/>
      <c r="C80" s="1495"/>
      <c r="D80" s="1495"/>
      <c r="E80" s="1496"/>
    </row>
    <row r="81" spans="1:5" ht="15.75" thickBot="1" x14ac:dyDescent="0.3">
      <c r="A81" s="7" t="s">
        <v>13</v>
      </c>
      <c r="B81" s="1500" t="s">
        <v>229</v>
      </c>
      <c r="C81" s="1501"/>
      <c r="D81" s="1501"/>
      <c r="E81" s="1502"/>
    </row>
    <row r="82" spans="1:5" ht="15.75" thickBot="1" x14ac:dyDescent="0.3">
      <c r="A82" s="5" t="s">
        <v>14</v>
      </c>
      <c r="B82" s="1503" t="s">
        <v>230</v>
      </c>
      <c r="C82" s="1504"/>
      <c r="D82" s="1504"/>
      <c r="E82" s="1505"/>
    </row>
    <row r="83" spans="1:5" ht="15.75" thickBot="1" x14ac:dyDescent="0.3">
      <c r="A83" s="5" t="s">
        <v>15</v>
      </c>
      <c r="B83" s="1506" t="s">
        <v>231</v>
      </c>
      <c r="C83" s="1507"/>
      <c r="D83" s="1507"/>
      <c r="E83" s="1508"/>
    </row>
    <row r="84" spans="1:5" x14ac:dyDescent="0.25">
      <c r="A84" s="1475"/>
      <c r="B84" s="212">
        <v>2020</v>
      </c>
      <c r="C84" s="212">
        <v>2021</v>
      </c>
      <c r="D84" s="212">
        <v>2022</v>
      </c>
      <c r="E84" s="212">
        <v>2023</v>
      </c>
    </row>
    <row r="85" spans="1:5" ht="15.75" thickBot="1" x14ac:dyDescent="0.3">
      <c r="A85" s="1476"/>
      <c r="B85" s="214" t="s">
        <v>7</v>
      </c>
      <c r="C85" s="214" t="s">
        <v>8</v>
      </c>
      <c r="D85" s="214" t="s">
        <v>8</v>
      </c>
      <c r="E85" s="214" t="s">
        <v>8</v>
      </c>
    </row>
    <row r="86" spans="1:5" ht="15.75" thickBot="1" x14ac:dyDescent="0.3">
      <c r="A86" s="5" t="s">
        <v>16</v>
      </c>
      <c r="B86" s="9">
        <v>120</v>
      </c>
      <c r="C86" s="9">
        <v>118</v>
      </c>
      <c r="D86" s="9">
        <v>117</v>
      </c>
      <c r="E86" s="9">
        <v>118</v>
      </c>
    </row>
    <row r="87" spans="1:5" ht="15.75" thickBot="1" x14ac:dyDescent="0.3">
      <c r="A87" s="5" t="s">
        <v>17</v>
      </c>
      <c r="B87" s="9">
        <f>B116</f>
        <v>77000</v>
      </c>
      <c r="C87" s="9">
        <f t="shared" ref="C87:E87" si="7">C116</f>
        <v>78000</v>
      </c>
      <c r="D87" s="9">
        <f t="shared" si="7"/>
        <v>80000</v>
      </c>
      <c r="E87" s="9">
        <f t="shared" si="7"/>
        <v>82000</v>
      </c>
    </row>
    <row r="88" spans="1:5" ht="15.75" thickBot="1" x14ac:dyDescent="0.3">
      <c r="A88" s="5" t="s">
        <v>18</v>
      </c>
      <c r="B88" s="9">
        <f>B87/B86</f>
        <v>641.66666666666663</v>
      </c>
      <c r="C88" s="9">
        <f t="shared" ref="C88:E88" si="8">C87/C86</f>
        <v>661.01694915254234</v>
      </c>
      <c r="D88" s="9">
        <f t="shared" si="8"/>
        <v>683.76068376068372</v>
      </c>
      <c r="E88" s="9">
        <f t="shared" si="8"/>
        <v>694.91525423728808</v>
      </c>
    </row>
    <row r="89" spans="1:5" ht="15.75" thickBot="1" x14ac:dyDescent="0.3">
      <c r="A89" s="5" t="s">
        <v>19</v>
      </c>
      <c r="B89" s="201" t="s">
        <v>20</v>
      </c>
      <c r="C89" s="10">
        <f>C86/B86-1</f>
        <v>-1.6666666666666718E-2</v>
      </c>
      <c r="D89" s="10">
        <f t="shared" ref="D89:E91" si="9">D86/C86-1</f>
        <v>-8.4745762711864181E-3</v>
      </c>
      <c r="E89" s="10">
        <f t="shared" si="9"/>
        <v>8.5470085470085166E-3</v>
      </c>
    </row>
    <row r="90" spans="1:5" ht="15.75" thickBot="1" x14ac:dyDescent="0.3">
      <c r="A90" s="5" t="s">
        <v>21</v>
      </c>
      <c r="B90" s="201" t="s">
        <v>20</v>
      </c>
      <c r="C90" s="10">
        <f>C87/B87-1</f>
        <v>1.298701298701288E-2</v>
      </c>
      <c r="D90" s="10">
        <f t="shared" si="9"/>
        <v>2.564102564102555E-2</v>
      </c>
      <c r="E90" s="10">
        <f t="shared" si="9"/>
        <v>2.4999999999999911E-2</v>
      </c>
    </row>
    <row r="91" spans="1:5" ht="15.75" thickBot="1" x14ac:dyDescent="0.3">
      <c r="A91" s="5" t="s">
        <v>22</v>
      </c>
      <c r="B91" s="201" t="s">
        <v>20</v>
      </c>
      <c r="C91" s="10">
        <f>C88/B88-1</f>
        <v>3.0156284393572541E-2</v>
      </c>
      <c r="D91" s="10">
        <f t="shared" si="9"/>
        <v>3.4407188253342103E-2</v>
      </c>
      <c r="E91" s="10">
        <f t="shared" si="9"/>
        <v>1.6313559322033822E-2</v>
      </c>
    </row>
    <row r="92" spans="1:5" ht="15.75" thickBot="1" x14ac:dyDescent="0.3">
      <c r="A92" s="1491" t="s">
        <v>123</v>
      </c>
      <c r="B92" s="1492"/>
      <c r="C92" s="1492"/>
      <c r="D92" s="1492"/>
      <c r="E92" s="1493"/>
    </row>
    <row r="93" spans="1:5" x14ac:dyDescent="0.25">
      <c r="A93" s="1475"/>
      <c r="B93" s="212">
        <v>2020</v>
      </c>
      <c r="C93" s="212">
        <v>2021</v>
      </c>
      <c r="D93" s="212">
        <v>2022</v>
      </c>
      <c r="E93" s="212">
        <v>2023</v>
      </c>
    </row>
    <row r="94" spans="1:5" ht="15.75" thickBot="1" x14ac:dyDescent="0.3">
      <c r="A94" s="1476"/>
      <c r="B94" s="214" t="s">
        <v>7</v>
      </c>
      <c r="C94" s="214" t="s">
        <v>8</v>
      </c>
      <c r="D94" s="214" t="s">
        <v>8</v>
      </c>
      <c r="E94" s="214" t="s">
        <v>8</v>
      </c>
    </row>
    <row r="95" spans="1:5" ht="15.75" thickBot="1" x14ac:dyDescent="0.3">
      <c r="A95" s="12" t="s">
        <v>23</v>
      </c>
      <c r="B95" s="13">
        <v>0</v>
      </c>
      <c r="C95" s="13">
        <v>0</v>
      </c>
      <c r="D95" s="13">
        <v>0</v>
      </c>
      <c r="E95" s="13">
        <v>0</v>
      </c>
    </row>
    <row r="96" spans="1:5" ht="15.75" thickBot="1" x14ac:dyDescent="0.3">
      <c r="A96" s="25" t="s">
        <v>175</v>
      </c>
      <c r="B96" s="13">
        <v>0</v>
      </c>
      <c r="C96" s="13">
        <v>0</v>
      </c>
      <c r="D96" s="13">
        <v>0</v>
      </c>
      <c r="E96" s="13">
        <v>0</v>
      </c>
    </row>
    <row r="97" spans="1:5" ht="15.75" thickBot="1" x14ac:dyDescent="0.3">
      <c r="A97" s="25" t="s">
        <v>176</v>
      </c>
      <c r="B97" s="13">
        <v>0</v>
      </c>
      <c r="C97" s="13">
        <v>0</v>
      </c>
      <c r="D97" s="13">
        <v>0</v>
      </c>
      <c r="E97" s="13">
        <v>0</v>
      </c>
    </row>
    <row r="98" spans="1:5" ht="24.75" thickBot="1" x14ac:dyDescent="0.3">
      <c r="A98" s="12" t="s">
        <v>24</v>
      </c>
      <c r="B98" s="13">
        <v>0</v>
      </c>
      <c r="C98" s="13">
        <v>0</v>
      </c>
      <c r="D98" s="13">
        <v>0</v>
      </c>
      <c r="E98" s="13">
        <v>0</v>
      </c>
    </row>
    <row r="99" spans="1:5" ht="15.75" thickBot="1" x14ac:dyDescent="0.3">
      <c r="A99" s="25" t="s">
        <v>175</v>
      </c>
      <c r="B99" s="13">
        <v>0</v>
      </c>
      <c r="C99" s="13">
        <v>0</v>
      </c>
      <c r="D99" s="13">
        <v>0</v>
      </c>
      <c r="E99" s="13">
        <v>0</v>
      </c>
    </row>
    <row r="100" spans="1:5" ht="15.75" thickBot="1" x14ac:dyDescent="0.3">
      <c r="A100" s="25" t="s">
        <v>176</v>
      </c>
      <c r="B100" s="14"/>
      <c r="C100" s="13"/>
      <c r="D100" s="13"/>
      <c r="E100" s="13"/>
    </row>
    <row r="101" spans="1:5" ht="15.75" thickBot="1" x14ac:dyDescent="0.3">
      <c r="A101" s="12" t="s">
        <v>25</v>
      </c>
      <c r="B101" s="14">
        <f>SUM(B102)</f>
        <v>77000</v>
      </c>
      <c r="C101" s="14">
        <f t="shared" ref="C101:E101" si="10">SUM(C102)</f>
        <v>78000</v>
      </c>
      <c r="D101" s="14">
        <f t="shared" si="10"/>
        <v>80000</v>
      </c>
      <c r="E101" s="14">
        <f t="shared" si="10"/>
        <v>82000</v>
      </c>
    </row>
    <row r="102" spans="1:5" ht="24.75" thickBot="1" x14ac:dyDescent="0.3">
      <c r="A102" s="25" t="s">
        <v>429</v>
      </c>
      <c r="B102" s="13">
        <v>77000</v>
      </c>
      <c r="C102" s="13">
        <v>78000</v>
      </c>
      <c r="D102" s="13">
        <v>80000</v>
      </c>
      <c r="E102" s="13">
        <v>82000</v>
      </c>
    </row>
    <row r="103" spans="1:5" ht="15.75" thickBot="1" x14ac:dyDescent="0.3">
      <c r="A103" s="25" t="s">
        <v>176</v>
      </c>
      <c r="B103" s="14">
        <v>0</v>
      </c>
      <c r="C103" s="14">
        <v>0</v>
      </c>
      <c r="D103" s="14">
        <v>0</v>
      </c>
      <c r="E103" s="14">
        <v>0</v>
      </c>
    </row>
    <row r="104" spans="1:5" ht="15.75" thickBot="1" x14ac:dyDescent="0.3">
      <c r="A104" s="12" t="s">
        <v>26</v>
      </c>
      <c r="B104" s="14">
        <v>0</v>
      </c>
      <c r="C104" s="14">
        <v>0</v>
      </c>
      <c r="D104" s="14">
        <v>0</v>
      </c>
      <c r="E104" s="14">
        <v>0</v>
      </c>
    </row>
    <row r="105" spans="1:5" ht="15.75" thickBot="1" x14ac:dyDescent="0.3">
      <c r="A105" s="25" t="s">
        <v>175</v>
      </c>
      <c r="B105" s="14"/>
      <c r="C105" s="13"/>
      <c r="D105" s="13"/>
      <c r="E105" s="13"/>
    </row>
    <row r="106" spans="1:5" ht="15.75" thickBot="1" x14ac:dyDescent="0.3">
      <c r="A106" s="25" t="s">
        <v>176</v>
      </c>
      <c r="B106" s="14"/>
      <c r="C106" s="13"/>
      <c r="D106" s="13"/>
      <c r="E106" s="13"/>
    </row>
    <row r="107" spans="1:5" ht="15.75" thickBot="1" x14ac:dyDescent="0.3">
      <c r="A107" s="12" t="s">
        <v>27</v>
      </c>
      <c r="B107" s="14">
        <v>0</v>
      </c>
      <c r="C107" s="14">
        <v>0</v>
      </c>
      <c r="D107" s="14">
        <v>0</v>
      </c>
      <c r="E107" s="14">
        <v>0</v>
      </c>
    </row>
    <row r="108" spans="1:5" ht="15.75" thickBot="1" x14ac:dyDescent="0.3">
      <c r="A108" s="25" t="s">
        <v>175</v>
      </c>
      <c r="B108" s="14"/>
      <c r="C108" s="13"/>
      <c r="D108" s="13"/>
      <c r="E108" s="13"/>
    </row>
    <row r="109" spans="1:5" ht="15.75" thickBot="1" x14ac:dyDescent="0.3">
      <c r="A109" s="25" t="s">
        <v>176</v>
      </c>
      <c r="B109" s="14"/>
      <c r="C109" s="13"/>
      <c r="D109" s="13"/>
      <c r="E109" s="13"/>
    </row>
    <row r="110" spans="1:5" ht="15.75" thickBot="1" x14ac:dyDescent="0.3">
      <c r="A110" s="12" t="s">
        <v>28</v>
      </c>
      <c r="B110" s="14">
        <v>0</v>
      </c>
      <c r="C110" s="14">
        <v>0</v>
      </c>
      <c r="D110" s="14">
        <v>0</v>
      </c>
      <c r="E110" s="14">
        <v>0</v>
      </c>
    </row>
    <row r="111" spans="1:5" ht="15.75" thickBot="1" x14ac:dyDescent="0.3">
      <c r="A111" s="25" t="s">
        <v>175</v>
      </c>
      <c r="B111" s="14"/>
      <c r="C111" s="13"/>
      <c r="D111" s="13"/>
      <c r="E111" s="13"/>
    </row>
    <row r="112" spans="1:5" ht="15.75" thickBot="1" x14ac:dyDescent="0.3">
      <c r="A112" s="25" t="s">
        <v>176</v>
      </c>
      <c r="B112" s="14"/>
      <c r="C112" s="13"/>
      <c r="D112" s="13"/>
      <c r="E112" s="13"/>
    </row>
    <row r="113" spans="1:5" ht="24.75" thickBot="1" x14ac:dyDescent="0.3">
      <c r="A113" s="12" t="s">
        <v>29</v>
      </c>
      <c r="B113" s="14">
        <v>0</v>
      </c>
      <c r="C113" s="13">
        <v>0</v>
      </c>
      <c r="D113" s="13">
        <f>C113*1.03*0.99</f>
        <v>0</v>
      </c>
      <c r="E113" s="13">
        <f>D113*1.03*0.99</f>
        <v>0</v>
      </c>
    </row>
    <row r="114" spans="1:5" ht="15.75" thickBot="1" x14ac:dyDescent="0.3">
      <c r="A114" s="25" t="s">
        <v>175</v>
      </c>
      <c r="B114" s="14"/>
      <c r="C114" s="34"/>
      <c r="D114" s="34"/>
      <c r="E114" s="34"/>
    </row>
    <row r="115" spans="1:5" ht="15.75" thickBot="1" x14ac:dyDescent="0.3">
      <c r="A115" s="25" t="s">
        <v>176</v>
      </c>
      <c r="B115" s="14"/>
      <c r="C115" s="49"/>
      <c r="D115" s="34"/>
      <c r="E115" s="34"/>
    </row>
    <row r="116" spans="1:5" ht="15.75" thickBot="1" x14ac:dyDescent="0.3">
      <c r="A116" s="15" t="s">
        <v>30</v>
      </c>
      <c r="B116" s="14">
        <f>B113+B110+B107+B104+B101+B98+B95</f>
        <v>77000</v>
      </c>
      <c r="C116" s="14">
        <f t="shared" ref="C116:E116" si="11">C113+C110+C107+C104+C101+C98+C95</f>
        <v>78000</v>
      </c>
      <c r="D116" s="14">
        <f t="shared" si="11"/>
        <v>80000</v>
      </c>
      <c r="E116" s="14">
        <f t="shared" si="11"/>
        <v>82000</v>
      </c>
    </row>
    <row r="117" spans="1:5" ht="15.75" thickBot="1" x14ac:dyDescent="0.3">
      <c r="A117" s="16" t="s">
        <v>31</v>
      </c>
      <c r="B117" s="17">
        <f>IF(B116-B87=0,0,"Error")</f>
        <v>0</v>
      </c>
      <c r="C117" s="17">
        <f>IF(C116-C87=0,0,"Error")</f>
        <v>0</v>
      </c>
      <c r="D117" s="17">
        <f>IF(D116-D87=0,0,"Error")</f>
        <v>0</v>
      </c>
      <c r="E117" s="17">
        <f>IF(E116-E87=0,0,"Error")</f>
        <v>0</v>
      </c>
    </row>
    <row r="118" spans="1:5" ht="15.75" thickBot="1" x14ac:dyDescent="0.3">
      <c r="A118" s="33" t="s">
        <v>200</v>
      </c>
      <c r="B118" s="1509" t="s">
        <v>232</v>
      </c>
      <c r="C118" s="1501"/>
      <c r="D118" s="1501"/>
      <c r="E118" s="1502"/>
    </row>
    <row r="119" spans="1:5" ht="15.75" thickBot="1" x14ac:dyDescent="0.3">
      <c r="A119" s="5" t="s">
        <v>14</v>
      </c>
      <c r="B119" s="1510" t="s">
        <v>233</v>
      </c>
      <c r="C119" s="1511"/>
      <c r="D119" s="1511"/>
      <c r="E119" s="1512"/>
    </row>
    <row r="120" spans="1:5" ht="15.75" thickBot="1" x14ac:dyDescent="0.3">
      <c r="A120" s="5" t="s">
        <v>15</v>
      </c>
      <c r="B120" s="1506" t="s">
        <v>234</v>
      </c>
      <c r="C120" s="1507"/>
      <c r="D120" s="1507"/>
      <c r="E120" s="1508"/>
    </row>
    <row r="121" spans="1:5" x14ac:dyDescent="0.25">
      <c r="A121" s="1475"/>
      <c r="B121" s="212">
        <v>2020</v>
      </c>
      <c r="C121" s="212">
        <v>2021</v>
      </c>
      <c r="D121" s="212">
        <v>2022</v>
      </c>
      <c r="E121" s="212">
        <v>2023</v>
      </c>
    </row>
    <row r="122" spans="1:5" ht="15.75" thickBot="1" x14ac:dyDescent="0.3">
      <c r="A122" s="1476"/>
      <c r="B122" s="214" t="s">
        <v>7</v>
      </c>
      <c r="C122" s="214" t="s">
        <v>8</v>
      </c>
      <c r="D122" s="214" t="s">
        <v>8</v>
      </c>
      <c r="E122" s="214" t="s">
        <v>8</v>
      </c>
    </row>
    <row r="123" spans="1:5" ht="15.75" thickBot="1" x14ac:dyDescent="0.3">
      <c r="A123" s="5" t="s">
        <v>16</v>
      </c>
      <c r="B123" s="201">
        <v>9</v>
      </c>
      <c r="C123" s="201">
        <v>9</v>
      </c>
      <c r="D123" s="201">
        <v>9</v>
      </c>
      <c r="E123" s="201">
        <v>9</v>
      </c>
    </row>
    <row r="124" spans="1:5" ht="15.75" thickBot="1" x14ac:dyDescent="0.3">
      <c r="A124" s="5" t="s">
        <v>17</v>
      </c>
      <c r="B124" s="9">
        <f>B153</f>
        <v>15000</v>
      </c>
      <c r="C124" s="9">
        <f t="shared" ref="C124:E124" si="12">C153</f>
        <v>15000</v>
      </c>
      <c r="D124" s="9">
        <f t="shared" si="12"/>
        <v>15000</v>
      </c>
      <c r="E124" s="9">
        <f t="shared" si="12"/>
        <v>15000</v>
      </c>
    </row>
    <row r="125" spans="1:5" ht="15.75" thickBot="1" x14ac:dyDescent="0.3">
      <c r="A125" s="5" t="s">
        <v>18</v>
      </c>
      <c r="B125" s="9">
        <f>B124/B123</f>
        <v>1666.6666666666667</v>
      </c>
      <c r="C125" s="9">
        <f>C124/C123</f>
        <v>1666.6666666666667</v>
      </c>
      <c r="D125" s="9">
        <f>D124/D123</f>
        <v>1666.6666666666667</v>
      </c>
      <c r="E125" s="9">
        <f>E124/E123</f>
        <v>1666.6666666666667</v>
      </c>
    </row>
    <row r="126" spans="1:5" ht="15.75" thickBot="1" x14ac:dyDescent="0.3">
      <c r="A126" s="5" t="s">
        <v>19</v>
      </c>
      <c r="B126" s="201"/>
      <c r="C126" s="10">
        <f>C123/B123-1</f>
        <v>0</v>
      </c>
      <c r="D126" s="10">
        <f>D123/C123-1</f>
        <v>0</v>
      </c>
      <c r="E126" s="10">
        <f>E123/D123-1</f>
        <v>0</v>
      </c>
    </row>
    <row r="127" spans="1:5" ht="15.75" thickBot="1" x14ac:dyDescent="0.3">
      <c r="A127" s="5" t="s">
        <v>21</v>
      </c>
      <c r="B127" s="201"/>
      <c r="C127" s="10">
        <f>C124/B124-1</f>
        <v>0</v>
      </c>
      <c r="D127" s="10">
        <f t="shared" ref="D127:E128" si="13">D124/C124-1</f>
        <v>0</v>
      </c>
      <c r="E127" s="10">
        <f t="shared" si="13"/>
        <v>0</v>
      </c>
    </row>
    <row r="128" spans="1:5" ht="15.75" thickBot="1" x14ac:dyDescent="0.3">
      <c r="A128" s="5" t="s">
        <v>22</v>
      </c>
      <c r="B128" s="201"/>
      <c r="C128" s="10">
        <f>C125/B125-1</f>
        <v>0</v>
      </c>
      <c r="D128" s="10">
        <f t="shared" si="13"/>
        <v>0</v>
      </c>
      <c r="E128" s="10">
        <f t="shared" si="13"/>
        <v>0</v>
      </c>
    </row>
    <row r="129" spans="1:5" ht="15.75" thickBot="1" x14ac:dyDescent="0.3">
      <c r="A129" s="1491" t="s">
        <v>142</v>
      </c>
      <c r="B129" s="1492"/>
      <c r="C129" s="1492"/>
      <c r="D129" s="1492"/>
      <c r="E129" s="1493"/>
    </row>
    <row r="130" spans="1:5" x14ac:dyDescent="0.25">
      <c r="A130" s="1475"/>
      <c r="B130" s="212">
        <v>2020</v>
      </c>
      <c r="C130" s="212">
        <v>2021</v>
      </c>
      <c r="D130" s="212">
        <v>2022</v>
      </c>
      <c r="E130" s="212">
        <v>2023</v>
      </c>
    </row>
    <row r="131" spans="1:5" ht="15.75" thickBot="1" x14ac:dyDescent="0.3">
      <c r="A131" s="1476"/>
      <c r="B131" s="214" t="s">
        <v>7</v>
      </c>
      <c r="C131" s="214" t="s">
        <v>8</v>
      </c>
      <c r="D131" s="214" t="s">
        <v>8</v>
      </c>
      <c r="E131" s="214" t="s">
        <v>8</v>
      </c>
    </row>
    <row r="132" spans="1:5" ht="15.75" thickBot="1" x14ac:dyDescent="0.3">
      <c r="A132" s="12" t="s">
        <v>23</v>
      </c>
      <c r="B132" s="13">
        <v>0</v>
      </c>
      <c r="C132" s="13">
        <v>0</v>
      </c>
      <c r="D132" s="13">
        <v>0</v>
      </c>
      <c r="E132" s="13">
        <v>0</v>
      </c>
    </row>
    <row r="133" spans="1:5" ht="15.75" thickBot="1" x14ac:dyDescent="0.3">
      <c r="A133" s="25" t="s">
        <v>175</v>
      </c>
      <c r="B133" s="14">
        <v>0</v>
      </c>
      <c r="C133" s="14">
        <v>0</v>
      </c>
      <c r="D133" s="14">
        <v>0</v>
      </c>
      <c r="E133" s="14">
        <v>0</v>
      </c>
    </row>
    <row r="134" spans="1:5" ht="15.75" thickBot="1" x14ac:dyDescent="0.3">
      <c r="A134" s="25" t="s">
        <v>176</v>
      </c>
      <c r="B134" s="14"/>
      <c r="C134" s="26"/>
      <c r="D134" s="26"/>
      <c r="E134" s="26"/>
    </row>
    <row r="135" spans="1:5" ht="24.75" thickBot="1" x14ac:dyDescent="0.3">
      <c r="A135" s="12" t="s">
        <v>24</v>
      </c>
      <c r="B135" s="13">
        <v>0</v>
      </c>
      <c r="C135" s="13">
        <v>0</v>
      </c>
      <c r="D135" s="13">
        <v>0</v>
      </c>
      <c r="E135" s="13">
        <v>0</v>
      </c>
    </row>
    <row r="136" spans="1:5" ht="15.75" thickBot="1" x14ac:dyDescent="0.3">
      <c r="A136" s="25" t="s">
        <v>175</v>
      </c>
      <c r="B136" s="13">
        <v>0</v>
      </c>
      <c r="C136" s="13">
        <v>0</v>
      </c>
      <c r="D136" s="13">
        <v>0</v>
      </c>
      <c r="E136" s="13">
        <v>0</v>
      </c>
    </row>
    <row r="137" spans="1:5" ht="15.75" thickBot="1" x14ac:dyDescent="0.3">
      <c r="A137" s="25" t="s">
        <v>176</v>
      </c>
      <c r="B137" s="14"/>
      <c r="C137" s="13"/>
      <c r="D137" s="13"/>
      <c r="E137" s="13"/>
    </row>
    <row r="138" spans="1:5" ht="15.75" thickBot="1" x14ac:dyDescent="0.3">
      <c r="A138" s="12" t="s">
        <v>25</v>
      </c>
      <c r="B138" s="14">
        <v>0</v>
      </c>
      <c r="C138" s="14">
        <v>0</v>
      </c>
      <c r="D138" s="14">
        <v>0</v>
      </c>
      <c r="E138" s="14">
        <v>0</v>
      </c>
    </row>
    <row r="139" spans="1:5" ht="15.75" thickBot="1" x14ac:dyDescent="0.3">
      <c r="A139" s="25" t="s">
        <v>175</v>
      </c>
      <c r="B139" s="14">
        <v>0</v>
      </c>
      <c r="C139" s="14">
        <v>0</v>
      </c>
      <c r="D139" s="14">
        <v>0</v>
      </c>
      <c r="E139" s="14">
        <v>0</v>
      </c>
    </row>
    <row r="140" spans="1:5" ht="15.75" thickBot="1" x14ac:dyDescent="0.3">
      <c r="A140" s="25" t="s">
        <v>176</v>
      </c>
      <c r="B140" s="14"/>
      <c r="C140" s="13"/>
      <c r="D140" s="13"/>
      <c r="E140" s="13"/>
    </row>
    <row r="141" spans="1:5" ht="15.75" thickBot="1" x14ac:dyDescent="0.3">
      <c r="A141" s="12" t="s">
        <v>26</v>
      </c>
      <c r="B141" s="14">
        <v>0</v>
      </c>
      <c r="C141" s="14">
        <v>0</v>
      </c>
      <c r="D141" s="14">
        <v>0</v>
      </c>
      <c r="E141" s="14">
        <v>0</v>
      </c>
    </row>
    <row r="142" spans="1:5" ht="15.75" thickBot="1" x14ac:dyDescent="0.3">
      <c r="A142" s="25" t="s">
        <v>175</v>
      </c>
      <c r="B142" s="14"/>
      <c r="C142" s="13"/>
      <c r="D142" s="13"/>
      <c r="E142" s="13"/>
    </row>
    <row r="143" spans="1:5" ht="15.75" thickBot="1" x14ac:dyDescent="0.3">
      <c r="A143" s="25" t="s">
        <v>176</v>
      </c>
      <c r="B143" s="14"/>
      <c r="C143" s="13"/>
      <c r="D143" s="13"/>
      <c r="E143" s="13"/>
    </row>
    <row r="144" spans="1:5" ht="15.75" thickBot="1" x14ac:dyDescent="0.3">
      <c r="A144" s="12" t="s">
        <v>27</v>
      </c>
      <c r="B144" s="14">
        <v>0</v>
      </c>
      <c r="C144" s="14">
        <v>0</v>
      </c>
      <c r="D144" s="14">
        <v>0</v>
      </c>
      <c r="E144" s="14">
        <v>0</v>
      </c>
    </row>
    <row r="145" spans="1:5" ht="15.75" thickBot="1" x14ac:dyDescent="0.3">
      <c r="A145" s="25" t="s">
        <v>175</v>
      </c>
      <c r="B145" s="14"/>
      <c r="C145" s="13"/>
      <c r="D145" s="13"/>
      <c r="E145" s="13"/>
    </row>
    <row r="146" spans="1:5" ht="15.75" thickBot="1" x14ac:dyDescent="0.3">
      <c r="A146" s="25" t="s">
        <v>176</v>
      </c>
      <c r="B146" s="14"/>
      <c r="C146" s="13"/>
      <c r="D146" s="13"/>
      <c r="E146" s="13"/>
    </row>
    <row r="147" spans="1:5" ht="15.75" thickBot="1" x14ac:dyDescent="0.3">
      <c r="A147" s="12" t="s">
        <v>28</v>
      </c>
      <c r="B147" s="14">
        <f>SUM(B148)</f>
        <v>15000</v>
      </c>
      <c r="C147" s="14">
        <f t="shared" ref="C147:E147" si="14">SUM(C148)</f>
        <v>15000</v>
      </c>
      <c r="D147" s="14">
        <f t="shared" si="14"/>
        <v>15000</v>
      </c>
      <c r="E147" s="14">
        <f t="shared" si="14"/>
        <v>15000</v>
      </c>
    </row>
    <row r="148" spans="1:5" ht="24.75" thickBot="1" x14ac:dyDescent="0.3">
      <c r="A148" s="25" t="s">
        <v>430</v>
      </c>
      <c r="B148" s="13">
        <v>15000</v>
      </c>
      <c r="C148" s="13">
        <v>15000</v>
      </c>
      <c r="D148" s="13">
        <v>15000</v>
      </c>
      <c r="E148" s="13">
        <v>15000</v>
      </c>
    </row>
    <row r="149" spans="1:5" ht="15.75" thickBot="1" x14ac:dyDescent="0.3">
      <c r="A149" s="25" t="s">
        <v>176</v>
      </c>
      <c r="B149" s="14"/>
      <c r="C149" s="13"/>
      <c r="D149" s="13"/>
      <c r="E149" s="13"/>
    </row>
    <row r="150" spans="1:5" ht="24.75" thickBot="1" x14ac:dyDescent="0.3">
      <c r="A150" s="12" t="s">
        <v>29</v>
      </c>
      <c r="B150" s="14"/>
      <c r="C150" s="13"/>
      <c r="D150" s="13"/>
      <c r="E150" s="13"/>
    </row>
    <row r="151" spans="1:5" ht="15.75" thickBot="1" x14ac:dyDescent="0.3">
      <c r="A151" s="25" t="s">
        <v>175</v>
      </c>
      <c r="B151" s="14"/>
      <c r="C151" s="13"/>
      <c r="D151" s="13"/>
      <c r="E151" s="13"/>
    </row>
    <row r="152" spans="1:5" ht="15.75" thickBot="1" x14ac:dyDescent="0.3">
      <c r="A152" s="25" t="s">
        <v>176</v>
      </c>
      <c r="B152" s="14"/>
      <c r="C152" s="13"/>
      <c r="D152" s="13"/>
      <c r="E152" s="13"/>
    </row>
    <row r="153" spans="1:5" ht="15.75" thickBot="1" x14ac:dyDescent="0.3">
      <c r="A153" s="31" t="s">
        <v>51</v>
      </c>
      <c r="B153" s="14">
        <f>B150+B147+B144+B141+B138+B135+B132</f>
        <v>15000</v>
      </c>
      <c r="C153" s="14">
        <f>C150+C147+C144+C141+C138+C135+C132</f>
        <v>15000</v>
      </c>
      <c r="D153" s="14">
        <f>D150+D147+D144+D141+D138+D135+D132</f>
        <v>15000</v>
      </c>
      <c r="E153" s="14">
        <f>E150+E147+E144+E141+E138+E135+E132</f>
        <v>15000</v>
      </c>
    </row>
    <row r="154" spans="1:5" ht="15.75" thickBot="1" x14ac:dyDescent="0.3">
      <c r="A154" s="16" t="s">
        <v>31</v>
      </c>
      <c r="B154" s="17">
        <f>IF(B153-B124=0,0,"Error")</f>
        <v>0</v>
      </c>
      <c r="C154" s="17">
        <f>IF(C153-C124=0,0,"Error")</f>
        <v>0</v>
      </c>
      <c r="D154" s="17">
        <f>IF(D153-D124=0,0,"Error")</f>
        <v>0</v>
      </c>
      <c r="E154" s="17">
        <f>IF(E153-E124=0,0,"Error")</f>
        <v>0</v>
      </c>
    </row>
    <row r="155" spans="1:5" ht="15.75" thickBot="1" x14ac:dyDescent="0.3">
      <c r="A155" s="33" t="s">
        <v>201</v>
      </c>
      <c r="B155" s="1509"/>
      <c r="C155" s="1501"/>
      <c r="D155" s="1501"/>
      <c r="E155" s="1502"/>
    </row>
    <row r="156" spans="1:5" ht="15.75" thickBot="1" x14ac:dyDescent="0.3">
      <c r="A156" s="5" t="s">
        <v>14</v>
      </c>
      <c r="B156" s="1479"/>
      <c r="C156" s="1480"/>
      <c r="D156" s="1480"/>
      <c r="E156" s="1481"/>
    </row>
    <row r="157" spans="1:5" ht="15.75" thickBot="1" x14ac:dyDescent="0.3">
      <c r="A157" s="5" t="s">
        <v>15</v>
      </c>
      <c r="B157" s="1506"/>
      <c r="C157" s="1507"/>
      <c r="D157" s="1507"/>
      <c r="E157" s="1508"/>
    </row>
    <row r="158" spans="1:5" x14ac:dyDescent="0.25">
      <c r="A158" s="1475"/>
      <c r="B158" s="8">
        <v>2018</v>
      </c>
      <c r="C158" s="8">
        <v>2019</v>
      </c>
      <c r="D158" s="8">
        <v>2020</v>
      </c>
      <c r="E158" s="8">
        <v>2021</v>
      </c>
    </row>
    <row r="159" spans="1:5" ht="15.75" thickBot="1" x14ac:dyDescent="0.3">
      <c r="A159" s="1476"/>
      <c r="B159" s="214" t="s">
        <v>7</v>
      </c>
      <c r="C159" s="214" t="s">
        <v>8</v>
      </c>
      <c r="D159" s="214" t="s">
        <v>8</v>
      </c>
      <c r="E159" s="214" t="s">
        <v>8</v>
      </c>
    </row>
    <row r="160" spans="1:5" ht="15.75" thickBot="1" x14ac:dyDescent="0.3">
      <c r="A160" s="5" t="s">
        <v>16</v>
      </c>
      <c r="B160" s="35"/>
      <c r="C160" s="35"/>
      <c r="D160" s="35"/>
      <c r="E160" s="35"/>
    </row>
    <row r="161" spans="1:5" ht="15.75" thickBot="1" x14ac:dyDescent="0.3">
      <c r="A161" s="5" t="s">
        <v>17</v>
      </c>
      <c r="B161" s="9">
        <f>B190</f>
        <v>0</v>
      </c>
      <c r="C161" s="9">
        <f t="shared" ref="C161:E161" si="15">C190</f>
        <v>0</v>
      </c>
      <c r="D161" s="9">
        <f t="shared" si="15"/>
        <v>0</v>
      </c>
      <c r="E161" s="9">
        <f t="shared" si="15"/>
        <v>0</v>
      </c>
    </row>
    <row r="162" spans="1:5" ht="15.75" thickBot="1" x14ac:dyDescent="0.3">
      <c r="A162" s="5" t="s">
        <v>18</v>
      </c>
      <c r="B162" s="9" t="e">
        <f>B161/B160</f>
        <v>#DIV/0!</v>
      </c>
      <c r="C162" s="9" t="e">
        <f>C161/C160</f>
        <v>#DIV/0!</v>
      </c>
      <c r="D162" s="9" t="e">
        <f>D161/D160</f>
        <v>#DIV/0!</v>
      </c>
      <c r="E162" s="9" t="e">
        <f>E161/E160</f>
        <v>#DIV/0!</v>
      </c>
    </row>
    <row r="163" spans="1:5" ht="15.75" thickBot="1" x14ac:dyDescent="0.3">
      <c r="A163" s="5" t="s">
        <v>19</v>
      </c>
      <c r="B163" s="201"/>
      <c r="C163" s="10" t="e">
        <f>C160/B160-1</f>
        <v>#DIV/0!</v>
      </c>
      <c r="D163" s="10" t="e">
        <f>D160/C160-1</f>
        <v>#DIV/0!</v>
      </c>
      <c r="E163" s="10" t="e">
        <f>E160/D160-1</f>
        <v>#DIV/0!</v>
      </c>
    </row>
    <row r="164" spans="1:5" ht="15.75" thickBot="1" x14ac:dyDescent="0.3">
      <c r="A164" s="5" t="s">
        <v>21</v>
      </c>
      <c r="B164" s="201"/>
      <c r="C164" s="10" t="e">
        <f>C161/B161-1</f>
        <v>#DIV/0!</v>
      </c>
      <c r="D164" s="10" t="e">
        <f t="shared" ref="D164:E165" si="16">D161/C161-1</f>
        <v>#DIV/0!</v>
      </c>
      <c r="E164" s="10" t="e">
        <f t="shared" si="16"/>
        <v>#DIV/0!</v>
      </c>
    </row>
    <row r="165" spans="1:5" ht="15.75" thickBot="1" x14ac:dyDescent="0.3">
      <c r="A165" s="5" t="s">
        <v>22</v>
      </c>
      <c r="B165" s="201"/>
      <c r="C165" s="10" t="e">
        <f>C162/B162-1</f>
        <v>#DIV/0!</v>
      </c>
      <c r="D165" s="10" t="e">
        <f t="shared" si="16"/>
        <v>#DIV/0!</v>
      </c>
      <c r="E165" s="10" t="e">
        <f t="shared" si="16"/>
        <v>#DIV/0!</v>
      </c>
    </row>
    <row r="166" spans="1:5" ht="15.75" thickBot="1" x14ac:dyDescent="0.3">
      <c r="A166" s="1491" t="s">
        <v>142</v>
      </c>
      <c r="B166" s="1492"/>
      <c r="C166" s="1492"/>
      <c r="D166" s="1492"/>
      <c r="E166" s="1493"/>
    </row>
    <row r="167" spans="1:5" x14ac:dyDescent="0.25">
      <c r="A167" s="1475"/>
      <c r="B167" s="8">
        <v>2018</v>
      </c>
      <c r="C167" s="8">
        <v>2019</v>
      </c>
      <c r="D167" s="8">
        <v>2020</v>
      </c>
      <c r="E167" s="8">
        <v>2021</v>
      </c>
    </row>
    <row r="168" spans="1:5" ht="15.75" thickBot="1" x14ac:dyDescent="0.3">
      <c r="A168" s="1476"/>
      <c r="B168" s="214" t="s">
        <v>7</v>
      </c>
      <c r="C168" s="214" t="s">
        <v>8</v>
      </c>
      <c r="D168" s="214" t="s">
        <v>8</v>
      </c>
      <c r="E168" s="214" t="s">
        <v>8</v>
      </c>
    </row>
    <row r="169" spans="1:5" ht="15.75" thickBot="1" x14ac:dyDescent="0.3">
      <c r="A169" s="12" t="s">
        <v>23</v>
      </c>
      <c r="B169" s="13"/>
      <c r="C169" s="13"/>
      <c r="D169" s="13"/>
      <c r="E169" s="13"/>
    </row>
    <row r="170" spans="1:5" ht="15.75" thickBot="1" x14ac:dyDescent="0.3">
      <c r="A170" s="25" t="s">
        <v>175</v>
      </c>
      <c r="B170" s="14"/>
      <c r="C170" s="26"/>
      <c r="D170" s="26"/>
      <c r="E170" s="26"/>
    </row>
    <row r="171" spans="1:5" ht="15.75" thickBot="1" x14ac:dyDescent="0.3">
      <c r="A171" s="25" t="s">
        <v>176</v>
      </c>
      <c r="B171" s="14"/>
      <c r="C171" s="26"/>
      <c r="D171" s="26"/>
      <c r="E171" s="26"/>
    </row>
    <row r="172" spans="1:5" ht="24.75" thickBot="1" x14ac:dyDescent="0.3">
      <c r="A172" s="12" t="s">
        <v>24</v>
      </c>
      <c r="B172" s="13"/>
      <c r="C172" s="13"/>
      <c r="D172" s="13"/>
      <c r="E172" s="13"/>
    </row>
    <row r="173" spans="1:5" ht="15.75" thickBot="1" x14ac:dyDescent="0.3">
      <c r="A173" s="25" t="s">
        <v>175</v>
      </c>
      <c r="B173" s="14"/>
      <c r="C173" s="13"/>
      <c r="D173" s="13"/>
      <c r="E173" s="13"/>
    </row>
    <row r="174" spans="1:5" ht="15.75" thickBot="1" x14ac:dyDescent="0.3">
      <c r="A174" s="25" t="s">
        <v>176</v>
      </c>
      <c r="B174" s="14"/>
      <c r="C174" s="13"/>
      <c r="D174" s="13"/>
      <c r="E174" s="13"/>
    </row>
    <row r="175" spans="1:5" ht="15.75" thickBot="1" x14ac:dyDescent="0.3">
      <c r="A175" s="12" t="s">
        <v>25</v>
      </c>
      <c r="B175" s="36">
        <v>0</v>
      </c>
      <c r="C175" s="37">
        <v>0</v>
      </c>
      <c r="D175" s="37">
        <v>0</v>
      </c>
      <c r="E175" s="37">
        <v>0</v>
      </c>
    </row>
    <row r="176" spans="1:5" ht="15.75" thickBot="1" x14ac:dyDescent="0.3">
      <c r="A176" s="25" t="s">
        <v>175</v>
      </c>
      <c r="B176" s="14"/>
      <c r="C176" s="13"/>
      <c r="D176" s="13"/>
      <c r="E176" s="13"/>
    </row>
    <row r="177" spans="1:5" ht="15.75" thickBot="1" x14ac:dyDescent="0.3">
      <c r="A177" s="25" t="s">
        <v>176</v>
      </c>
      <c r="B177" s="14"/>
      <c r="C177" s="13"/>
      <c r="D177" s="13"/>
      <c r="E177" s="13"/>
    </row>
    <row r="178" spans="1:5" ht="15.75" thickBot="1" x14ac:dyDescent="0.3">
      <c r="A178" s="12" t="s">
        <v>26</v>
      </c>
      <c r="B178" s="14"/>
      <c r="C178" s="13"/>
      <c r="D178" s="13"/>
      <c r="E178" s="13"/>
    </row>
    <row r="179" spans="1:5" ht="15.75" thickBot="1" x14ac:dyDescent="0.3">
      <c r="A179" s="25" t="s">
        <v>175</v>
      </c>
      <c r="B179" s="14"/>
      <c r="C179" s="13"/>
      <c r="D179" s="13"/>
      <c r="E179" s="13"/>
    </row>
    <row r="180" spans="1:5" ht="15.75" thickBot="1" x14ac:dyDescent="0.3">
      <c r="A180" s="25" t="s">
        <v>176</v>
      </c>
      <c r="B180" s="14"/>
      <c r="C180" s="13"/>
      <c r="D180" s="13"/>
      <c r="E180" s="13"/>
    </row>
    <row r="181" spans="1:5" ht="15.75" thickBot="1" x14ac:dyDescent="0.3">
      <c r="A181" s="12" t="s">
        <v>27</v>
      </c>
      <c r="B181" s="14"/>
      <c r="C181" s="13"/>
      <c r="D181" s="13"/>
      <c r="E181" s="13"/>
    </row>
    <row r="182" spans="1:5" ht="15.75" thickBot="1" x14ac:dyDescent="0.3">
      <c r="A182" s="25" t="s">
        <v>175</v>
      </c>
      <c r="B182" s="14"/>
      <c r="C182" s="13"/>
      <c r="D182" s="13"/>
      <c r="E182" s="13"/>
    </row>
    <row r="183" spans="1:5" ht="15.75" thickBot="1" x14ac:dyDescent="0.3">
      <c r="A183" s="25" t="s">
        <v>176</v>
      </c>
      <c r="B183" s="14"/>
      <c r="C183" s="13"/>
      <c r="D183" s="13"/>
      <c r="E183" s="13"/>
    </row>
    <row r="184" spans="1:5" ht="15.75" thickBot="1" x14ac:dyDescent="0.3">
      <c r="A184" s="12" t="s">
        <v>28</v>
      </c>
      <c r="B184" s="14">
        <v>0</v>
      </c>
      <c r="C184" s="13">
        <v>0</v>
      </c>
      <c r="D184" s="13">
        <v>0</v>
      </c>
      <c r="E184" s="13">
        <v>0</v>
      </c>
    </row>
    <row r="185" spans="1:5" ht="15.75" thickBot="1" x14ac:dyDescent="0.3">
      <c r="A185" s="25" t="s">
        <v>175</v>
      </c>
      <c r="B185" s="14"/>
      <c r="C185" s="13"/>
      <c r="D185" s="13"/>
      <c r="E185" s="13"/>
    </row>
    <row r="186" spans="1:5" ht="15.75" thickBot="1" x14ac:dyDescent="0.3">
      <c r="A186" s="25" t="s">
        <v>176</v>
      </c>
      <c r="B186" s="14"/>
      <c r="C186" s="13"/>
      <c r="D186" s="13"/>
      <c r="E186" s="13"/>
    </row>
    <row r="187" spans="1:5" ht="24.75" thickBot="1" x14ac:dyDescent="0.3">
      <c r="A187" s="12" t="s">
        <v>29</v>
      </c>
      <c r="B187" s="14"/>
      <c r="C187" s="13"/>
      <c r="D187" s="13"/>
      <c r="E187" s="13"/>
    </row>
    <row r="188" spans="1:5" ht="15.75" thickBot="1" x14ac:dyDescent="0.3">
      <c r="A188" s="25" t="s">
        <v>175</v>
      </c>
      <c r="B188" s="14"/>
      <c r="C188" s="13"/>
      <c r="D188" s="13"/>
      <c r="E188" s="13"/>
    </row>
    <row r="189" spans="1:5" ht="15.75" thickBot="1" x14ac:dyDescent="0.3">
      <c r="A189" s="25" t="s">
        <v>176</v>
      </c>
      <c r="B189" s="14"/>
      <c r="C189" s="13"/>
      <c r="D189" s="13"/>
      <c r="E189" s="13"/>
    </row>
    <row r="190" spans="1:5" ht="15.75" thickBot="1" x14ac:dyDescent="0.3">
      <c r="A190" s="31" t="s">
        <v>51</v>
      </c>
      <c r="B190" s="14">
        <f>B187+B184+B181+B178+B175+B172+B169</f>
        <v>0</v>
      </c>
      <c r="C190" s="14">
        <f t="shared" ref="C190:E190" si="17">C187+C184+C181+C178+C175+C172+C169</f>
        <v>0</v>
      </c>
      <c r="D190" s="14">
        <f t="shared" si="17"/>
        <v>0</v>
      </c>
      <c r="E190" s="14">
        <f t="shared" si="17"/>
        <v>0</v>
      </c>
    </row>
    <row r="191" spans="1:5" ht="15.75" thickBot="1" x14ac:dyDescent="0.3">
      <c r="A191" s="16" t="s">
        <v>31</v>
      </c>
      <c r="B191" s="17">
        <f>IF(B190-B161=0,0,"Error")</f>
        <v>0</v>
      </c>
      <c r="C191" s="17">
        <f>IF(C190-C161=0,0,"Error")</f>
        <v>0</v>
      </c>
      <c r="D191" s="17">
        <f>IF(D190-D161=0,0,"Error")</f>
        <v>0</v>
      </c>
      <c r="E191" s="17">
        <f>IF(E190-E161=0,0,"Error")</f>
        <v>0</v>
      </c>
    </row>
    <row r="192" spans="1:5" ht="15.75" thickBot="1" x14ac:dyDescent="0.3">
      <c r="A192" s="1494" t="s">
        <v>38</v>
      </c>
      <c r="B192" s="1495"/>
      <c r="C192" s="1495"/>
      <c r="D192" s="1495"/>
      <c r="E192" s="1496"/>
    </row>
    <row r="193" spans="1:5" ht="15.75" thickBot="1" x14ac:dyDescent="0.3">
      <c r="A193" s="1494" t="s">
        <v>39</v>
      </c>
      <c r="B193" s="1495"/>
      <c r="C193" s="1495"/>
      <c r="D193" s="1495"/>
      <c r="E193" s="1496"/>
    </row>
    <row r="194" spans="1:5" ht="15.75" thickBot="1" x14ac:dyDescent="0.3">
      <c r="A194" s="7" t="s">
        <v>52</v>
      </c>
      <c r="B194" s="1513"/>
      <c r="C194" s="1514"/>
      <c r="D194" s="1515"/>
      <c r="E194" s="1516"/>
    </row>
    <row r="195" spans="1:5" ht="23.25" thickBot="1" x14ac:dyDescent="0.3">
      <c r="A195" s="7" t="s">
        <v>76</v>
      </c>
      <c r="B195" s="7"/>
      <c r="C195" s="52" t="s">
        <v>180</v>
      </c>
      <c r="D195" s="1515"/>
      <c r="E195" s="1516"/>
    </row>
    <row r="196" spans="1:5" ht="15.75" thickBot="1" x14ac:dyDescent="0.3">
      <c r="A196" s="60"/>
      <c r="B196" s="1513"/>
      <c r="C196" s="1517"/>
      <c r="D196" s="1515"/>
      <c r="E196" s="1516"/>
    </row>
    <row r="197" spans="1:5" ht="15.75" thickBot="1" x14ac:dyDescent="0.3">
      <c r="A197" s="5" t="s">
        <v>14</v>
      </c>
      <c r="B197" s="1479"/>
      <c r="C197" s="1480"/>
      <c r="D197" s="1480"/>
      <c r="E197" s="1481"/>
    </row>
    <row r="198" spans="1:5" ht="15.75" thickBot="1" x14ac:dyDescent="0.3">
      <c r="A198" s="5" t="s">
        <v>15</v>
      </c>
      <c r="B198" s="1506"/>
      <c r="C198" s="1507"/>
      <c r="D198" s="1507"/>
      <c r="E198" s="1508"/>
    </row>
    <row r="199" spans="1:5" x14ac:dyDescent="0.25">
      <c r="A199" s="1475"/>
      <c r="B199" s="8">
        <v>2018</v>
      </c>
      <c r="C199" s="8">
        <v>2019</v>
      </c>
      <c r="D199" s="8">
        <v>2020</v>
      </c>
      <c r="E199" s="8">
        <v>2021</v>
      </c>
    </row>
    <row r="200" spans="1:5" ht="15.75" thickBot="1" x14ac:dyDescent="0.3">
      <c r="A200" s="1476"/>
      <c r="B200" s="214" t="s">
        <v>7</v>
      </c>
      <c r="C200" s="214" t="s">
        <v>8</v>
      </c>
      <c r="D200" s="214" t="s">
        <v>8</v>
      </c>
      <c r="E200" s="214" t="s">
        <v>8</v>
      </c>
    </row>
    <row r="201" spans="1:5" ht="15.75" thickBot="1" x14ac:dyDescent="0.3">
      <c r="A201" s="5" t="s">
        <v>16</v>
      </c>
      <c r="B201" s="9"/>
      <c r="C201" s="9"/>
      <c r="D201" s="9"/>
      <c r="E201" s="9"/>
    </row>
    <row r="202" spans="1:5" ht="15.75" thickBot="1" x14ac:dyDescent="0.3">
      <c r="A202" s="5" t="s">
        <v>17</v>
      </c>
      <c r="B202" s="9">
        <f>B222-B213</f>
        <v>0</v>
      </c>
      <c r="C202" s="9">
        <f t="shared" ref="C202:E202" si="18">C222-C213</f>
        <v>0</v>
      </c>
      <c r="D202" s="9">
        <f t="shared" si="18"/>
        <v>0</v>
      </c>
      <c r="E202" s="9">
        <f t="shared" si="18"/>
        <v>0</v>
      </c>
    </row>
    <row r="203" spans="1:5" ht="15.75" thickBot="1" x14ac:dyDescent="0.3">
      <c r="A203" s="5" t="s">
        <v>18</v>
      </c>
      <c r="B203" s="9" t="e">
        <f>B202/B201</f>
        <v>#DIV/0!</v>
      </c>
      <c r="C203" s="9" t="e">
        <f t="shared" ref="C203:E203" si="19">C202/C201</f>
        <v>#DIV/0!</v>
      </c>
      <c r="D203" s="9" t="e">
        <f t="shared" si="19"/>
        <v>#DIV/0!</v>
      </c>
      <c r="E203" s="9" t="e">
        <f t="shared" si="19"/>
        <v>#DIV/0!</v>
      </c>
    </row>
    <row r="204" spans="1:5" ht="15.75" thickBot="1" x14ac:dyDescent="0.3">
      <c r="A204" s="5" t="s">
        <v>19</v>
      </c>
      <c r="B204" s="201" t="s">
        <v>20</v>
      </c>
      <c r="C204" s="10" t="e">
        <f>C201/B201-1</f>
        <v>#DIV/0!</v>
      </c>
      <c r="D204" s="10" t="e">
        <f t="shared" ref="D204:E206" si="20">D201/C201-1</f>
        <v>#DIV/0!</v>
      </c>
      <c r="E204" s="10" t="e">
        <f t="shared" si="20"/>
        <v>#DIV/0!</v>
      </c>
    </row>
    <row r="205" spans="1:5" ht="15.75" thickBot="1" x14ac:dyDescent="0.3">
      <c r="A205" s="5" t="s">
        <v>21</v>
      </c>
      <c r="B205" s="201" t="s">
        <v>20</v>
      </c>
      <c r="C205" s="10" t="e">
        <f>C202/B202-1</f>
        <v>#DIV/0!</v>
      </c>
      <c r="D205" s="10" t="e">
        <f t="shared" si="20"/>
        <v>#DIV/0!</v>
      </c>
      <c r="E205" s="10" t="e">
        <f t="shared" si="20"/>
        <v>#DIV/0!</v>
      </c>
    </row>
    <row r="206" spans="1:5" ht="15.75" thickBot="1" x14ac:dyDescent="0.3">
      <c r="A206" s="5" t="s">
        <v>22</v>
      </c>
      <c r="B206" s="201" t="s">
        <v>20</v>
      </c>
      <c r="C206" s="10" t="e">
        <f>C203/B203-1</f>
        <v>#DIV/0!</v>
      </c>
      <c r="D206" s="10" t="e">
        <f t="shared" si="20"/>
        <v>#DIV/0!</v>
      </c>
      <c r="E206" s="10" t="e">
        <f t="shared" si="20"/>
        <v>#DIV/0!</v>
      </c>
    </row>
    <row r="207" spans="1:5" ht="15.75" thickBot="1" x14ac:dyDescent="0.3">
      <c r="A207" s="7" t="s">
        <v>13</v>
      </c>
      <c r="B207" s="1518"/>
      <c r="C207" s="1519"/>
      <c r="D207" s="1519"/>
      <c r="E207" s="1520"/>
    </row>
    <row r="208" spans="1:5" ht="15.75" thickBot="1" x14ac:dyDescent="0.3">
      <c r="A208" s="5" t="s">
        <v>14</v>
      </c>
      <c r="B208" s="1479"/>
      <c r="C208" s="1480"/>
      <c r="D208" s="1480"/>
      <c r="E208" s="1481"/>
    </row>
    <row r="209" spans="1:5" ht="15.75" thickBot="1" x14ac:dyDescent="0.3">
      <c r="A209" s="5" t="s">
        <v>15</v>
      </c>
      <c r="B209" s="1506"/>
      <c r="C209" s="1507"/>
      <c r="D209" s="1507"/>
      <c r="E209" s="1508"/>
    </row>
    <row r="210" spans="1:5" x14ac:dyDescent="0.25">
      <c r="A210" s="1475"/>
      <c r="B210" s="8">
        <v>2018</v>
      </c>
      <c r="C210" s="8">
        <v>2019</v>
      </c>
      <c r="D210" s="8">
        <v>2020</v>
      </c>
      <c r="E210" s="8">
        <v>2021</v>
      </c>
    </row>
    <row r="211" spans="1:5" ht="15.75" thickBot="1" x14ac:dyDescent="0.3">
      <c r="A211" s="1476"/>
      <c r="B211" s="214" t="s">
        <v>7</v>
      </c>
      <c r="C211" s="214" t="s">
        <v>8</v>
      </c>
      <c r="D211" s="214" t="s">
        <v>8</v>
      </c>
      <c r="E211" s="214" t="s">
        <v>8</v>
      </c>
    </row>
    <row r="212" spans="1:5" ht="15.75" thickBot="1" x14ac:dyDescent="0.3">
      <c r="A212" s="5" t="s">
        <v>16</v>
      </c>
      <c r="B212" s="5"/>
      <c r="C212" s="5"/>
      <c r="D212" s="5"/>
      <c r="E212" s="5"/>
    </row>
    <row r="213" spans="1:5" ht="15.75" thickBot="1" x14ac:dyDescent="0.3">
      <c r="A213" s="5" t="s">
        <v>17</v>
      </c>
      <c r="B213" s="9"/>
      <c r="C213" s="9"/>
      <c r="D213" s="9"/>
      <c r="E213" s="9"/>
    </row>
    <row r="214" spans="1:5" ht="15.75" thickBot="1" x14ac:dyDescent="0.3">
      <c r="A214" s="5" t="s">
        <v>18</v>
      </c>
      <c r="B214" s="9" t="e">
        <f>B213/B212</f>
        <v>#DIV/0!</v>
      </c>
      <c r="C214" s="9" t="e">
        <f t="shared" ref="C214:E214" si="21">C213/C212</f>
        <v>#DIV/0!</v>
      </c>
      <c r="D214" s="9" t="e">
        <f t="shared" si="21"/>
        <v>#DIV/0!</v>
      </c>
      <c r="E214" s="9" t="e">
        <f t="shared" si="21"/>
        <v>#DIV/0!</v>
      </c>
    </row>
    <row r="215" spans="1:5" ht="15.75" thickBot="1" x14ac:dyDescent="0.3">
      <c r="A215" s="5" t="s">
        <v>19</v>
      </c>
      <c r="B215" s="201" t="s">
        <v>20</v>
      </c>
      <c r="C215" s="10" t="e">
        <f>C212/B212-1</f>
        <v>#DIV/0!</v>
      </c>
      <c r="D215" s="10" t="e">
        <f t="shared" ref="D215:E217" si="22">D212/C212-1</f>
        <v>#DIV/0!</v>
      </c>
      <c r="E215" s="10" t="e">
        <f t="shared" si="22"/>
        <v>#DIV/0!</v>
      </c>
    </row>
    <row r="216" spans="1:5" ht="15.75" thickBot="1" x14ac:dyDescent="0.3">
      <c r="A216" s="5" t="s">
        <v>21</v>
      </c>
      <c r="B216" s="201" t="s">
        <v>20</v>
      </c>
      <c r="C216" s="10" t="e">
        <f>C213/B213-1</f>
        <v>#DIV/0!</v>
      </c>
      <c r="D216" s="10" t="e">
        <f t="shared" si="22"/>
        <v>#DIV/0!</v>
      </c>
      <c r="E216" s="10" t="e">
        <f t="shared" si="22"/>
        <v>#DIV/0!</v>
      </c>
    </row>
    <row r="217" spans="1:5" ht="15.75" thickBot="1" x14ac:dyDescent="0.3">
      <c r="A217" s="5" t="s">
        <v>22</v>
      </c>
      <c r="B217" s="201" t="s">
        <v>20</v>
      </c>
      <c r="C217" s="10" t="e">
        <f>C214/B214-1</f>
        <v>#DIV/0!</v>
      </c>
      <c r="D217" s="10" t="e">
        <f t="shared" si="22"/>
        <v>#DIV/0!</v>
      </c>
      <c r="E217" s="10" t="e">
        <f t="shared" si="22"/>
        <v>#DIV/0!</v>
      </c>
    </row>
    <row r="218" spans="1:5" ht="15.75" thickBot="1" x14ac:dyDescent="0.3">
      <c r="A218" s="1491" t="s">
        <v>214</v>
      </c>
      <c r="B218" s="1492"/>
      <c r="C218" s="1492"/>
      <c r="D218" s="1492"/>
      <c r="E218" s="1493"/>
    </row>
    <row r="219" spans="1:5" x14ac:dyDescent="0.25">
      <c r="A219" s="1475"/>
      <c r="B219" s="8">
        <v>2018</v>
      </c>
      <c r="C219" s="8">
        <v>2019</v>
      </c>
      <c r="D219" s="8">
        <v>2020</v>
      </c>
      <c r="E219" s="8">
        <v>2021</v>
      </c>
    </row>
    <row r="220" spans="1:5" ht="15.75" thickBot="1" x14ac:dyDescent="0.3">
      <c r="A220" s="1476"/>
      <c r="B220" s="214" t="s">
        <v>7</v>
      </c>
      <c r="C220" s="214" t="s">
        <v>8</v>
      </c>
      <c r="D220" s="214" t="s">
        <v>8</v>
      </c>
      <c r="E220" s="214" t="s">
        <v>8</v>
      </c>
    </row>
    <row r="221" spans="1:5" ht="15.75" thickBot="1" x14ac:dyDescent="0.3">
      <c r="A221" s="12" t="s">
        <v>41</v>
      </c>
      <c r="B221" s="13"/>
      <c r="C221" s="13"/>
      <c r="D221" s="13"/>
      <c r="E221" s="13"/>
    </row>
    <row r="222" spans="1:5" ht="15.75" thickBot="1" x14ac:dyDescent="0.3">
      <c r="A222" s="12" t="s">
        <v>42</v>
      </c>
      <c r="B222" s="14"/>
      <c r="C222" s="13"/>
      <c r="D222" s="13"/>
      <c r="E222" s="13"/>
    </row>
    <row r="223" spans="1:5" ht="15.75" thickBot="1" x14ac:dyDescent="0.3">
      <c r="A223" s="15" t="s">
        <v>30</v>
      </c>
      <c r="B223" s="14">
        <f>B222+B221</f>
        <v>0</v>
      </c>
      <c r="C223" s="14">
        <f t="shared" ref="C223:E223" si="23">C222+C221</f>
        <v>0</v>
      </c>
      <c r="D223" s="14">
        <f t="shared" si="23"/>
        <v>0</v>
      </c>
      <c r="E223" s="14">
        <f t="shared" si="23"/>
        <v>0</v>
      </c>
    </row>
    <row r="224" spans="1:5" ht="15.75" thickBot="1" x14ac:dyDescent="0.3">
      <c r="A224" s="59" t="s">
        <v>44</v>
      </c>
      <c r="B224" s="1513"/>
      <c r="C224" s="1515"/>
      <c r="D224" s="1515"/>
      <c r="E224" s="1516"/>
    </row>
    <row r="225" spans="1:5" ht="23.25" thickBot="1" x14ac:dyDescent="0.3">
      <c r="A225" s="7" t="s">
        <v>69</v>
      </c>
      <c r="B225" s="56"/>
      <c r="C225" s="54" t="s">
        <v>180</v>
      </c>
      <c r="D225" s="57"/>
      <c r="E225" s="58"/>
    </row>
    <row r="226" spans="1:5" ht="15.75" thickBot="1" x14ac:dyDescent="0.3">
      <c r="A226" s="5" t="s">
        <v>14</v>
      </c>
      <c r="B226" s="1479"/>
      <c r="C226" s="1480"/>
      <c r="D226" s="1480"/>
      <c r="E226" s="1481"/>
    </row>
    <row r="227" spans="1:5" ht="15.75" thickBot="1" x14ac:dyDescent="0.3">
      <c r="A227" s="5" t="s">
        <v>15</v>
      </c>
      <c r="B227" s="1506"/>
      <c r="C227" s="1507"/>
      <c r="D227" s="1507"/>
      <c r="E227" s="1508"/>
    </row>
    <row r="228" spans="1:5" x14ac:dyDescent="0.25">
      <c r="A228" s="1475"/>
      <c r="B228" s="8">
        <v>2018</v>
      </c>
      <c r="C228" s="8">
        <v>2019</v>
      </c>
      <c r="D228" s="8">
        <v>2020</v>
      </c>
      <c r="E228" s="8">
        <v>2021</v>
      </c>
    </row>
    <row r="229" spans="1:5" ht="15.75" thickBot="1" x14ac:dyDescent="0.3">
      <c r="A229" s="1476"/>
      <c r="B229" s="214" t="s">
        <v>7</v>
      </c>
      <c r="C229" s="214" t="s">
        <v>8</v>
      </c>
      <c r="D229" s="214" t="s">
        <v>8</v>
      </c>
      <c r="E229" s="214" t="s">
        <v>8</v>
      </c>
    </row>
    <row r="230" spans="1:5" ht="15.75" thickBot="1" x14ac:dyDescent="0.3">
      <c r="A230" s="5" t="s">
        <v>16</v>
      </c>
      <c r="B230" s="5"/>
      <c r="C230" s="5"/>
      <c r="D230" s="5"/>
      <c r="E230" s="5"/>
    </row>
    <row r="231" spans="1:5" ht="15.75" thickBot="1" x14ac:dyDescent="0.3">
      <c r="A231" s="5" t="s">
        <v>17</v>
      </c>
      <c r="B231" s="9">
        <f>B241</f>
        <v>0</v>
      </c>
      <c r="C231" s="9">
        <f t="shared" ref="C231:E231" si="24">C241</f>
        <v>0</v>
      </c>
      <c r="D231" s="9">
        <f t="shared" si="24"/>
        <v>0</v>
      </c>
      <c r="E231" s="9">
        <f t="shared" si="24"/>
        <v>0</v>
      </c>
    </row>
    <row r="232" spans="1:5" ht="15.75" thickBot="1" x14ac:dyDescent="0.3">
      <c r="A232" s="5" t="s">
        <v>18</v>
      </c>
      <c r="B232" s="9" t="e">
        <f>B231/B230</f>
        <v>#DIV/0!</v>
      </c>
      <c r="C232" s="9" t="e">
        <f t="shared" ref="C232:E232" si="25">C231/C230</f>
        <v>#DIV/0!</v>
      </c>
      <c r="D232" s="9" t="e">
        <f t="shared" si="25"/>
        <v>#DIV/0!</v>
      </c>
      <c r="E232" s="9" t="e">
        <f t="shared" si="25"/>
        <v>#DIV/0!</v>
      </c>
    </row>
    <row r="233" spans="1:5" ht="15.75" thickBot="1" x14ac:dyDescent="0.3">
      <c r="A233" s="5" t="s">
        <v>19</v>
      </c>
      <c r="B233" s="201" t="s">
        <v>20</v>
      </c>
      <c r="C233" s="10" t="e">
        <f>C230/B230-1</f>
        <v>#DIV/0!</v>
      </c>
      <c r="D233" s="10" t="e">
        <f t="shared" ref="D233:E235" si="26">D230/C230-1</f>
        <v>#DIV/0!</v>
      </c>
      <c r="E233" s="10" t="e">
        <f t="shared" si="26"/>
        <v>#DIV/0!</v>
      </c>
    </row>
    <row r="234" spans="1:5" ht="15.75" thickBot="1" x14ac:dyDescent="0.3">
      <c r="A234" s="5" t="s">
        <v>21</v>
      </c>
      <c r="B234" s="201" t="s">
        <v>20</v>
      </c>
      <c r="C234" s="10" t="e">
        <f>C231/B231-1</f>
        <v>#DIV/0!</v>
      </c>
      <c r="D234" s="10" t="e">
        <f t="shared" si="26"/>
        <v>#DIV/0!</v>
      </c>
      <c r="E234" s="10" t="e">
        <f t="shared" si="26"/>
        <v>#DIV/0!</v>
      </c>
    </row>
    <row r="235" spans="1:5" ht="15.75" thickBot="1" x14ac:dyDescent="0.3">
      <c r="A235" s="5" t="s">
        <v>22</v>
      </c>
      <c r="B235" s="201" t="s">
        <v>20</v>
      </c>
      <c r="C235" s="10" t="e">
        <f>C232/B232-1</f>
        <v>#DIV/0!</v>
      </c>
      <c r="D235" s="10" t="e">
        <f t="shared" si="26"/>
        <v>#DIV/0!</v>
      </c>
      <c r="E235" s="10" t="e">
        <f t="shared" si="26"/>
        <v>#DIV/0!</v>
      </c>
    </row>
    <row r="236" spans="1:5" ht="15.75" thickBot="1" x14ac:dyDescent="0.3">
      <c r="A236" s="1491" t="s">
        <v>125</v>
      </c>
      <c r="B236" s="1492"/>
      <c r="C236" s="1492"/>
      <c r="D236" s="1492"/>
      <c r="E236" s="1493"/>
    </row>
    <row r="237" spans="1:5" x14ac:dyDescent="0.25">
      <c r="A237" s="1475"/>
      <c r="B237" s="8">
        <v>2018</v>
      </c>
      <c r="C237" s="8">
        <v>2019</v>
      </c>
      <c r="D237" s="8">
        <v>2020</v>
      </c>
      <c r="E237" s="8">
        <v>2021</v>
      </c>
    </row>
    <row r="238" spans="1:5" ht="15.75" thickBot="1" x14ac:dyDescent="0.3">
      <c r="A238" s="1476"/>
      <c r="B238" s="214" t="s">
        <v>7</v>
      </c>
      <c r="C238" s="214" t="s">
        <v>8</v>
      </c>
      <c r="D238" s="214" t="s">
        <v>8</v>
      </c>
      <c r="E238" s="214" t="s">
        <v>8</v>
      </c>
    </row>
    <row r="239" spans="1:5" ht="15.75" thickBot="1" x14ac:dyDescent="0.3">
      <c r="A239" s="12" t="s">
        <v>41</v>
      </c>
      <c r="B239" s="13"/>
      <c r="C239" s="13"/>
      <c r="D239" s="13"/>
      <c r="E239" s="13"/>
    </row>
    <row r="240" spans="1:5" ht="15.75" thickBot="1" x14ac:dyDescent="0.3">
      <c r="A240" s="12" t="s">
        <v>42</v>
      </c>
      <c r="B240" s="14">
        <v>0</v>
      </c>
      <c r="C240" s="14">
        <v>0</v>
      </c>
      <c r="D240" s="14">
        <v>0</v>
      </c>
      <c r="E240" s="14">
        <v>0</v>
      </c>
    </row>
    <row r="241" spans="1:5" ht="15.75" thickBot="1" x14ac:dyDescent="0.3">
      <c r="A241" s="15" t="s">
        <v>51</v>
      </c>
      <c r="B241" s="14">
        <f>B240+B239</f>
        <v>0</v>
      </c>
      <c r="C241" s="14">
        <f t="shared" ref="C241:E241" si="27">C240+C239</f>
        <v>0</v>
      </c>
      <c r="D241" s="14">
        <f t="shared" si="27"/>
        <v>0</v>
      </c>
      <c r="E241" s="14">
        <f t="shared" si="27"/>
        <v>0</v>
      </c>
    </row>
    <row r="242" spans="1:5" ht="15.75" thickBot="1" x14ac:dyDescent="0.3">
      <c r="A242" s="1494" t="s">
        <v>45</v>
      </c>
      <c r="B242" s="1495"/>
      <c r="C242" s="1495"/>
      <c r="D242" s="1495"/>
      <c r="E242" s="1496"/>
    </row>
    <row r="243" spans="1:5" ht="15.75" thickBot="1" x14ac:dyDescent="0.3">
      <c r="A243" s="1494" t="s">
        <v>46</v>
      </c>
      <c r="B243" s="1495"/>
      <c r="C243" s="1495"/>
      <c r="D243" s="1495"/>
      <c r="E243" s="1496"/>
    </row>
    <row r="244" spans="1:5" ht="15.75" thickBot="1" x14ac:dyDescent="0.3">
      <c r="A244" s="18" t="s">
        <v>44</v>
      </c>
      <c r="B244" s="1533"/>
      <c r="C244" s="1534"/>
      <c r="D244" s="1534"/>
      <c r="E244" s="1535"/>
    </row>
    <row r="245" spans="1:5" ht="23.25" thickBot="1" x14ac:dyDescent="0.3">
      <c r="A245" s="7" t="s">
        <v>13</v>
      </c>
      <c r="B245" s="64" t="s">
        <v>58</v>
      </c>
      <c r="C245" s="59" t="s">
        <v>180</v>
      </c>
      <c r="D245" s="57"/>
      <c r="E245" s="58"/>
    </row>
    <row r="246" spans="1:5" ht="15.75" thickBot="1" x14ac:dyDescent="0.3">
      <c r="A246" s="5" t="s">
        <v>14</v>
      </c>
      <c r="B246" s="1479" t="s">
        <v>58</v>
      </c>
      <c r="C246" s="1480"/>
      <c r="D246" s="1480"/>
      <c r="E246" s="1481"/>
    </row>
    <row r="247" spans="1:5" ht="15.75" thickBot="1" x14ac:dyDescent="0.3">
      <c r="A247" s="5" t="s">
        <v>15</v>
      </c>
      <c r="B247" s="1506" t="s">
        <v>58</v>
      </c>
      <c r="C247" s="1507"/>
      <c r="D247" s="1507"/>
      <c r="E247" s="1508"/>
    </row>
    <row r="248" spans="1:5" x14ac:dyDescent="0.25">
      <c r="A248" s="1475"/>
      <c r="B248" s="8">
        <v>2018</v>
      </c>
      <c r="C248" s="8">
        <v>2019</v>
      </c>
      <c r="D248" s="8">
        <v>2020</v>
      </c>
      <c r="E248" s="8">
        <v>2021</v>
      </c>
    </row>
    <row r="249" spans="1:5" ht="15.75" thickBot="1" x14ac:dyDescent="0.3">
      <c r="A249" s="1476"/>
      <c r="B249" s="214" t="s">
        <v>7</v>
      </c>
      <c r="C249" s="214" t="s">
        <v>8</v>
      </c>
      <c r="D249" s="214" t="s">
        <v>8</v>
      </c>
      <c r="E249" s="214" t="s">
        <v>8</v>
      </c>
    </row>
    <row r="250" spans="1:5" ht="15.75" thickBot="1" x14ac:dyDescent="0.3">
      <c r="A250" s="5" t="s">
        <v>16</v>
      </c>
      <c r="B250" s="9"/>
      <c r="C250" s="9"/>
      <c r="D250" s="9"/>
      <c r="E250" s="9"/>
    </row>
    <row r="251" spans="1:5" ht="15.75" thickBot="1" x14ac:dyDescent="0.3">
      <c r="A251" s="5" t="s">
        <v>17</v>
      </c>
      <c r="B251" s="9">
        <f>B261</f>
        <v>0</v>
      </c>
      <c r="C251" s="9">
        <f t="shared" ref="C251:D251" si="28">C261</f>
        <v>0</v>
      </c>
      <c r="D251" s="9">
        <f t="shared" si="28"/>
        <v>0</v>
      </c>
      <c r="E251" s="9"/>
    </row>
    <row r="252" spans="1:5" ht="15.75" thickBot="1" x14ac:dyDescent="0.3">
      <c r="A252" s="5" t="s">
        <v>18</v>
      </c>
      <c r="B252" s="9" t="e">
        <f>B251/B250</f>
        <v>#DIV/0!</v>
      </c>
      <c r="C252" s="9" t="e">
        <f t="shared" ref="C252:E252" si="29">C251/C250</f>
        <v>#DIV/0!</v>
      </c>
      <c r="D252" s="9" t="e">
        <f t="shared" si="29"/>
        <v>#DIV/0!</v>
      </c>
      <c r="E252" s="9" t="e">
        <f t="shared" si="29"/>
        <v>#DIV/0!</v>
      </c>
    </row>
    <row r="253" spans="1:5" ht="15.75" thickBot="1" x14ac:dyDescent="0.3">
      <c r="A253" s="5" t="s">
        <v>19</v>
      </c>
      <c r="B253" s="201" t="s">
        <v>20</v>
      </c>
      <c r="C253" s="10" t="e">
        <f>C250/B250-1</f>
        <v>#DIV/0!</v>
      </c>
      <c r="D253" s="10" t="e">
        <f t="shared" ref="D253:E255" si="30">D250/C250-1</f>
        <v>#DIV/0!</v>
      </c>
      <c r="E253" s="10" t="e">
        <f t="shared" si="30"/>
        <v>#DIV/0!</v>
      </c>
    </row>
    <row r="254" spans="1:5" ht="15.75" thickBot="1" x14ac:dyDescent="0.3">
      <c r="A254" s="5" t="s">
        <v>21</v>
      </c>
      <c r="B254" s="201" t="s">
        <v>20</v>
      </c>
      <c r="C254" s="10" t="e">
        <f>C251/B251-1</f>
        <v>#DIV/0!</v>
      </c>
      <c r="D254" s="10" t="e">
        <f t="shared" si="30"/>
        <v>#DIV/0!</v>
      </c>
      <c r="E254" s="10" t="e">
        <f t="shared" si="30"/>
        <v>#DIV/0!</v>
      </c>
    </row>
    <row r="255" spans="1:5" ht="15.75" thickBot="1" x14ac:dyDescent="0.3">
      <c r="A255" s="5" t="s">
        <v>22</v>
      </c>
      <c r="B255" s="201" t="s">
        <v>20</v>
      </c>
      <c r="C255" s="10" t="e">
        <f>C252/B252-1</f>
        <v>#DIV/0!</v>
      </c>
      <c r="D255" s="10" t="e">
        <f t="shared" si="30"/>
        <v>#DIV/0!</v>
      </c>
      <c r="E255" s="10" t="e">
        <f t="shared" si="30"/>
        <v>#DIV/0!</v>
      </c>
    </row>
    <row r="256" spans="1:5" ht="15.75" thickBot="1" x14ac:dyDescent="0.3">
      <c r="A256" s="1491" t="s">
        <v>123</v>
      </c>
      <c r="B256" s="1492"/>
      <c r="C256" s="1492"/>
      <c r="D256" s="1492"/>
      <c r="E256" s="1493"/>
    </row>
    <row r="257" spans="1:5" x14ac:dyDescent="0.25">
      <c r="A257" s="1475"/>
      <c r="B257" s="8">
        <v>2018</v>
      </c>
      <c r="C257" s="8">
        <v>2019</v>
      </c>
      <c r="D257" s="8">
        <v>2020</v>
      </c>
      <c r="E257" s="8">
        <v>2021</v>
      </c>
    </row>
    <row r="258" spans="1:5" ht="15.75" thickBot="1" x14ac:dyDescent="0.3">
      <c r="A258" s="1476"/>
      <c r="B258" s="214" t="s">
        <v>7</v>
      </c>
      <c r="C258" s="214" t="s">
        <v>8</v>
      </c>
      <c r="D258" s="214" t="s">
        <v>8</v>
      </c>
      <c r="E258" s="214" t="s">
        <v>8</v>
      </c>
    </row>
    <row r="259" spans="1:5" ht="15.75" thickBot="1" x14ac:dyDescent="0.3">
      <c r="A259" s="12" t="s">
        <v>41</v>
      </c>
      <c r="B259" s="13"/>
      <c r="C259" s="13"/>
      <c r="D259" s="13"/>
      <c r="E259" s="13"/>
    </row>
    <row r="260" spans="1:5" ht="15.75" thickBot="1" x14ac:dyDescent="0.3">
      <c r="A260" s="12" t="s">
        <v>42</v>
      </c>
      <c r="B260" s="14">
        <v>0</v>
      </c>
      <c r="C260" s="13">
        <v>0</v>
      </c>
      <c r="D260" s="13">
        <v>0</v>
      </c>
      <c r="E260" s="13">
        <v>0</v>
      </c>
    </row>
    <row r="261" spans="1:5" ht="15.75" thickBot="1" x14ac:dyDescent="0.3">
      <c r="A261" s="15" t="s">
        <v>30</v>
      </c>
      <c r="B261" s="14">
        <f>B260+B259</f>
        <v>0</v>
      </c>
      <c r="C261" s="14">
        <f t="shared" ref="C261:E261" si="31">C260+C259</f>
        <v>0</v>
      </c>
      <c r="D261" s="14">
        <f t="shared" si="31"/>
        <v>0</v>
      </c>
      <c r="E261" s="14">
        <f t="shared" si="31"/>
        <v>0</v>
      </c>
    </row>
    <row r="262" spans="1:5" x14ac:dyDescent="0.25">
      <c r="A262" s="1521" t="s">
        <v>43</v>
      </c>
      <c r="B262" s="1524"/>
      <c r="C262" s="1525"/>
      <c r="D262" s="1525"/>
      <c r="E262" s="1526"/>
    </row>
    <row r="263" spans="1:5" x14ac:dyDescent="0.25">
      <c r="A263" s="1522"/>
      <c r="B263" s="1527"/>
      <c r="C263" s="1528"/>
      <c r="D263" s="1528"/>
      <c r="E263" s="1529"/>
    </row>
    <row r="264" spans="1:5" ht="15.75" thickBot="1" x14ac:dyDescent="0.3">
      <c r="A264" s="1523"/>
      <c r="B264" s="1530"/>
      <c r="C264" s="1531"/>
      <c r="D264" s="1531"/>
      <c r="E264" s="1532"/>
    </row>
    <row r="265" spans="1:5" ht="15.75" thickBot="1" x14ac:dyDescent="0.3">
      <c r="A265" s="18" t="s">
        <v>44</v>
      </c>
      <c r="B265" s="1513"/>
      <c r="C265" s="1514"/>
      <c r="D265" s="1515"/>
      <c r="E265" s="1516"/>
    </row>
    <row r="266" spans="1:5" ht="23.25" thickBot="1" x14ac:dyDescent="0.3">
      <c r="A266" s="7" t="s">
        <v>69</v>
      </c>
      <c r="B266" s="56" t="s">
        <v>58</v>
      </c>
      <c r="C266" s="61" t="s">
        <v>180</v>
      </c>
      <c r="D266" s="57"/>
      <c r="E266" s="58"/>
    </row>
    <row r="267" spans="1:5" ht="15.75" thickBot="1" x14ac:dyDescent="0.3">
      <c r="A267" s="5" t="s">
        <v>14</v>
      </c>
      <c r="B267" s="1479" t="s">
        <v>58</v>
      </c>
      <c r="C267" s="1558"/>
      <c r="D267" s="1480"/>
      <c r="E267" s="1481"/>
    </row>
    <row r="268" spans="1:5" ht="15.75" thickBot="1" x14ac:dyDescent="0.3">
      <c r="A268" s="5" t="s">
        <v>15</v>
      </c>
      <c r="B268" s="1506" t="s">
        <v>58</v>
      </c>
      <c r="C268" s="1507"/>
      <c r="D268" s="1507"/>
      <c r="E268" s="1508"/>
    </row>
    <row r="269" spans="1:5" x14ac:dyDescent="0.25">
      <c r="A269" s="1475"/>
      <c r="B269" s="8">
        <v>2018</v>
      </c>
      <c r="C269" s="8">
        <v>2019</v>
      </c>
      <c r="D269" s="8">
        <v>2020</v>
      </c>
      <c r="E269" s="8">
        <v>2021</v>
      </c>
    </row>
    <row r="270" spans="1:5" ht="15.75" thickBot="1" x14ac:dyDescent="0.3">
      <c r="A270" s="1476"/>
      <c r="B270" s="214" t="s">
        <v>7</v>
      </c>
      <c r="C270" s="214" t="s">
        <v>8</v>
      </c>
      <c r="D270" s="214" t="s">
        <v>8</v>
      </c>
      <c r="E270" s="214" t="s">
        <v>8</v>
      </c>
    </row>
    <row r="271" spans="1:5" ht="15.75" thickBot="1" x14ac:dyDescent="0.3">
      <c r="A271" s="5" t="s">
        <v>16</v>
      </c>
      <c r="B271" s="9"/>
      <c r="C271" s="9"/>
      <c r="D271" s="9"/>
      <c r="E271" s="9"/>
    </row>
    <row r="272" spans="1:5" ht="15.75" thickBot="1" x14ac:dyDescent="0.3">
      <c r="A272" s="5" t="s">
        <v>17</v>
      </c>
      <c r="B272" s="9">
        <f>B282</f>
        <v>0</v>
      </c>
      <c r="C272" s="9">
        <f t="shared" ref="C272:D272" si="32">C282</f>
        <v>0</v>
      </c>
      <c r="D272" s="9">
        <f t="shared" si="32"/>
        <v>0</v>
      </c>
      <c r="E272" s="9"/>
    </row>
    <row r="273" spans="1:5" ht="15.75" thickBot="1" x14ac:dyDescent="0.3">
      <c r="A273" s="5" t="s">
        <v>18</v>
      </c>
      <c r="B273" s="9" t="e">
        <f>B272/B271</f>
        <v>#DIV/0!</v>
      </c>
      <c r="C273" s="9" t="e">
        <f t="shared" ref="C273:E273" si="33">C272/C271</f>
        <v>#DIV/0!</v>
      </c>
      <c r="D273" s="9" t="e">
        <f t="shared" si="33"/>
        <v>#DIV/0!</v>
      </c>
      <c r="E273" s="9" t="e">
        <f t="shared" si="33"/>
        <v>#DIV/0!</v>
      </c>
    </row>
    <row r="274" spans="1:5" ht="15.75" thickBot="1" x14ac:dyDescent="0.3">
      <c r="A274" s="5" t="s">
        <v>19</v>
      </c>
      <c r="B274" s="201" t="s">
        <v>20</v>
      </c>
      <c r="C274" s="10" t="e">
        <f>C271/B271-1</f>
        <v>#DIV/0!</v>
      </c>
      <c r="D274" s="10" t="e">
        <f t="shared" ref="D274:E276" si="34">D271/C271-1</f>
        <v>#DIV/0!</v>
      </c>
      <c r="E274" s="10" t="e">
        <f t="shared" si="34"/>
        <v>#DIV/0!</v>
      </c>
    </row>
    <row r="275" spans="1:5" ht="15.75" thickBot="1" x14ac:dyDescent="0.3">
      <c r="A275" s="5" t="s">
        <v>21</v>
      </c>
      <c r="B275" s="201" t="s">
        <v>20</v>
      </c>
      <c r="C275" s="10" t="e">
        <f>C272/B272-1</f>
        <v>#DIV/0!</v>
      </c>
      <c r="D275" s="10" t="e">
        <f t="shared" si="34"/>
        <v>#DIV/0!</v>
      </c>
      <c r="E275" s="10" t="e">
        <f t="shared" si="34"/>
        <v>#DIV/0!</v>
      </c>
    </row>
    <row r="276" spans="1:5" ht="15.75" thickBot="1" x14ac:dyDescent="0.3">
      <c r="A276" s="5" t="s">
        <v>22</v>
      </c>
      <c r="B276" s="201" t="s">
        <v>20</v>
      </c>
      <c r="C276" s="10" t="e">
        <f>C273/B273-1</f>
        <v>#DIV/0!</v>
      </c>
      <c r="D276" s="10" t="e">
        <f t="shared" si="34"/>
        <v>#DIV/0!</v>
      </c>
      <c r="E276" s="10" t="e">
        <f t="shared" si="34"/>
        <v>#DIV/0!</v>
      </c>
    </row>
    <row r="277" spans="1:5" ht="15.75" thickBot="1" x14ac:dyDescent="0.3">
      <c r="A277" s="1491" t="s">
        <v>125</v>
      </c>
      <c r="B277" s="1492"/>
      <c r="C277" s="1492"/>
      <c r="D277" s="1492"/>
      <c r="E277" s="1493"/>
    </row>
    <row r="278" spans="1:5" x14ac:dyDescent="0.25">
      <c r="A278" s="1475"/>
      <c r="B278" s="8">
        <v>2018</v>
      </c>
      <c r="C278" s="8">
        <v>2019</v>
      </c>
      <c r="D278" s="8">
        <v>2020</v>
      </c>
      <c r="E278" s="8">
        <v>2021</v>
      </c>
    </row>
    <row r="279" spans="1:5" ht="15.75" thickBot="1" x14ac:dyDescent="0.3">
      <c r="A279" s="1476"/>
      <c r="B279" s="214" t="s">
        <v>7</v>
      </c>
      <c r="C279" s="214" t="s">
        <v>8</v>
      </c>
      <c r="D279" s="214" t="s">
        <v>8</v>
      </c>
      <c r="E279" s="214" t="s">
        <v>8</v>
      </c>
    </row>
    <row r="280" spans="1:5" ht="15.75" thickBot="1" x14ac:dyDescent="0.3">
      <c r="A280" s="12" t="s">
        <v>41</v>
      </c>
      <c r="B280" s="13"/>
      <c r="C280" s="13"/>
      <c r="D280" s="13"/>
      <c r="E280" s="13"/>
    </row>
    <row r="281" spans="1:5" ht="15.75" thickBot="1" x14ac:dyDescent="0.3">
      <c r="A281" s="12" t="s">
        <v>42</v>
      </c>
      <c r="B281" s="14">
        <v>0</v>
      </c>
      <c r="C281" s="13">
        <v>0</v>
      </c>
      <c r="D281" s="13">
        <v>0</v>
      </c>
      <c r="E281" s="13"/>
    </row>
    <row r="282" spans="1:5" ht="15.75" thickBot="1" x14ac:dyDescent="0.3">
      <c r="A282" s="15" t="s">
        <v>51</v>
      </c>
      <c r="B282" s="14">
        <f>B281+B280</f>
        <v>0</v>
      </c>
      <c r="C282" s="14">
        <f t="shared" ref="C282:E282" si="35">C281+C280</f>
        <v>0</v>
      </c>
      <c r="D282" s="14">
        <f t="shared" si="35"/>
        <v>0</v>
      </c>
      <c r="E282" s="14">
        <f t="shared" si="35"/>
        <v>0</v>
      </c>
    </row>
    <row r="283" spans="1:5" ht="15.75" thickBot="1" x14ac:dyDescent="0.3">
      <c r="A283" s="19"/>
      <c r="B283" s="20"/>
      <c r="C283" s="20"/>
      <c r="D283" s="20"/>
      <c r="E283" s="20"/>
    </row>
    <row r="284" spans="1:5" ht="36.75" thickBot="1" x14ac:dyDescent="0.3">
      <c r="A284" s="6" t="s">
        <v>53</v>
      </c>
      <c r="B284" s="21">
        <f>SUM(B43,B87,B124)</f>
        <v>631735</v>
      </c>
      <c r="C284" s="21">
        <f t="shared" ref="C284:E284" si="36">SUM(C43,C87,C124)</f>
        <v>694160</v>
      </c>
      <c r="D284" s="21">
        <f t="shared" si="36"/>
        <v>694160</v>
      </c>
      <c r="E284" s="21">
        <f t="shared" si="36"/>
        <v>698160</v>
      </c>
    </row>
    <row r="285" spans="1:5" ht="24.75" thickBot="1" x14ac:dyDescent="0.3">
      <c r="A285" s="6" t="s">
        <v>54</v>
      </c>
      <c r="B285" s="21">
        <f>SUM(B51,B54,B57,B101,B147)</f>
        <v>631735</v>
      </c>
      <c r="C285" s="21">
        <f t="shared" ref="C285:E285" si="37">SUM(C51,C54,C57,C101,C147)</f>
        <v>694160</v>
      </c>
      <c r="D285" s="21">
        <f t="shared" si="37"/>
        <v>694160</v>
      </c>
      <c r="E285" s="21">
        <f t="shared" si="37"/>
        <v>698160</v>
      </c>
    </row>
    <row r="286" spans="1:5" ht="15.75" thickBot="1" x14ac:dyDescent="0.3">
      <c r="A286" s="12" t="s">
        <v>23</v>
      </c>
      <c r="B286" s="32">
        <f>SUM(B51)</f>
        <v>288000</v>
      </c>
      <c r="C286" s="32">
        <f t="shared" ref="C286:E286" si="38">SUM(C51)</f>
        <v>332000</v>
      </c>
      <c r="D286" s="32">
        <f t="shared" si="38"/>
        <v>332000</v>
      </c>
      <c r="E286" s="32">
        <f t="shared" si="38"/>
        <v>332000</v>
      </c>
    </row>
    <row r="287" spans="1:5" ht="15.75" thickBot="1" x14ac:dyDescent="0.3">
      <c r="A287" s="25" t="s">
        <v>175</v>
      </c>
      <c r="B287" s="14">
        <f t="shared" ref="B287:E288" si="39">B52+B133+B170</f>
        <v>288000</v>
      </c>
      <c r="C287" s="14">
        <f t="shared" si="39"/>
        <v>332000</v>
      </c>
      <c r="D287" s="14">
        <f t="shared" si="39"/>
        <v>332000</v>
      </c>
      <c r="E287" s="14">
        <f t="shared" si="39"/>
        <v>332000</v>
      </c>
    </row>
    <row r="288" spans="1:5" ht="15.75" thickBot="1" x14ac:dyDescent="0.3">
      <c r="A288" s="25" t="s">
        <v>193</v>
      </c>
      <c r="B288" s="14">
        <f t="shared" si="39"/>
        <v>0</v>
      </c>
      <c r="C288" s="14">
        <f t="shared" si="39"/>
        <v>0</v>
      </c>
      <c r="D288" s="14">
        <f t="shared" si="39"/>
        <v>0</v>
      </c>
      <c r="E288" s="14">
        <f t="shared" si="39"/>
        <v>0</v>
      </c>
    </row>
    <row r="289" spans="1:5" ht="24.75" thickBot="1" x14ac:dyDescent="0.3">
      <c r="A289" s="12" t="s">
        <v>24</v>
      </c>
      <c r="B289" s="32">
        <f>B290+B291</f>
        <v>42000</v>
      </c>
      <c r="C289" s="32">
        <f t="shared" ref="C289:E289" si="40">C290+C291</f>
        <v>47000</v>
      </c>
      <c r="D289" s="32">
        <f t="shared" si="40"/>
        <v>47000</v>
      </c>
      <c r="E289" s="32">
        <f t="shared" si="40"/>
        <v>47000</v>
      </c>
    </row>
    <row r="290" spans="1:5" ht="15.75" thickBot="1" x14ac:dyDescent="0.3">
      <c r="A290" s="25" t="s">
        <v>175</v>
      </c>
      <c r="B290" s="13">
        <f>B55+B136+B173</f>
        <v>42000</v>
      </c>
      <c r="C290" s="13">
        <f>C55+C136+C173</f>
        <v>47000</v>
      </c>
      <c r="D290" s="13">
        <f>D55+D136+D173</f>
        <v>47000</v>
      </c>
      <c r="E290" s="13">
        <f>E55+E136+E173</f>
        <v>47000</v>
      </c>
    </row>
    <row r="291" spans="1:5" ht="15.75" thickBot="1" x14ac:dyDescent="0.3">
      <c r="A291" s="25" t="s">
        <v>193</v>
      </c>
      <c r="B291" s="14">
        <f>B56+B137+B171</f>
        <v>0</v>
      </c>
      <c r="C291" s="14">
        <f>C56+C137+C171</f>
        <v>0</v>
      </c>
      <c r="D291" s="14">
        <f>D56+D137+D171</f>
        <v>0</v>
      </c>
      <c r="E291" s="14">
        <f>E56+E137+E171</f>
        <v>0</v>
      </c>
    </row>
    <row r="292" spans="1:5" ht="15.75" thickBot="1" x14ac:dyDescent="0.3">
      <c r="A292" s="12" t="s">
        <v>25</v>
      </c>
      <c r="B292" s="32">
        <f>SUM(B57,B101)</f>
        <v>286735</v>
      </c>
      <c r="C292" s="32">
        <f t="shared" ref="C292:E293" si="41">SUM(C57,C101)</f>
        <v>300160</v>
      </c>
      <c r="D292" s="32">
        <f t="shared" si="41"/>
        <v>300160</v>
      </c>
      <c r="E292" s="32">
        <f t="shared" si="41"/>
        <v>304160</v>
      </c>
    </row>
    <row r="293" spans="1:5" ht="15.75" thickBot="1" x14ac:dyDescent="0.3">
      <c r="A293" s="25" t="s">
        <v>175</v>
      </c>
      <c r="B293" s="32">
        <f>SUM(B58,B102)</f>
        <v>286735</v>
      </c>
      <c r="C293" s="32">
        <f t="shared" si="41"/>
        <v>300160</v>
      </c>
      <c r="D293" s="32">
        <f t="shared" si="41"/>
        <v>300160</v>
      </c>
      <c r="E293" s="32">
        <f t="shared" si="41"/>
        <v>304160</v>
      </c>
    </row>
    <row r="294" spans="1:5" ht="15.75" thickBot="1" x14ac:dyDescent="0.3">
      <c r="A294" s="25" t="s">
        <v>193</v>
      </c>
      <c r="B294" s="14">
        <f>B59+B140+B177</f>
        <v>0</v>
      </c>
      <c r="C294" s="14">
        <f>C59+C140+C177</f>
        <v>0</v>
      </c>
      <c r="D294" s="14">
        <f>D59+D140+D177</f>
        <v>0</v>
      </c>
      <c r="E294" s="14">
        <f>E59+E140+E177</f>
        <v>0</v>
      </c>
    </row>
    <row r="295" spans="1:5" ht="15.75" thickBot="1" x14ac:dyDescent="0.3">
      <c r="A295" s="12" t="s">
        <v>26</v>
      </c>
      <c r="B295" s="32">
        <f>B296+B297</f>
        <v>0</v>
      </c>
      <c r="C295" s="32">
        <f t="shared" ref="C295:E295" si="42">C296+C297</f>
        <v>0</v>
      </c>
      <c r="D295" s="32">
        <f t="shared" si="42"/>
        <v>0</v>
      </c>
      <c r="E295" s="32">
        <f t="shared" si="42"/>
        <v>0</v>
      </c>
    </row>
    <row r="296" spans="1:5" ht="15.75" thickBot="1" x14ac:dyDescent="0.3">
      <c r="A296" s="25" t="s">
        <v>175</v>
      </c>
      <c r="B296" s="13">
        <f t="shared" ref="B296:E297" si="43">B61+B142+B179</f>
        <v>0</v>
      </c>
      <c r="C296" s="13">
        <f t="shared" si="43"/>
        <v>0</v>
      </c>
      <c r="D296" s="13">
        <f t="shared" si="43"/>
        <v>0</v>
      </c>
      <c r="E296" s="13">
        <f t="shared" si="43"/>
        <v>0</v>
      </c>
    </row>
    <row r="297" spans="1:5" ht="15.75" thickBot="1" x14ac:dyDescent="0.3">
      <c r="A297" s="25" t="s">
        <v>193</v>
      </c>
      <c r="B297" s="14">
        <f t="shared" si="43"/>
        <v>0</v>
      </c>
      <c r="C297" s="14">
        <f t="shared" si="43"/>
        <v>0</v>
      </c>
      <c r="D297" s="14">
        <f t="shared" si="43"/>
        <v>0</v>
      </c>
      <c r="E297" s="14">
        <f t="shared" si="43"/>
        <v>0</v>
      </c>
    </row>
    <row r="298" spans="1:5" ht="15.75" thickBot="1" x14ac:dyDescent="0.3">
      <c r="A298" s="12" t="s">
        <v>27</v>
      </c>
      <c r="B298" s="32">
        <f>B299+B300</f>
        <v>0</v>
      </c>
      <c r="C298" s="32">
        <f t="shared" ref="C298:E298" si="44">C299+C300</f>
        <v>0</v>
      </c>
      <c r="D298" s="32">
        <f t="shared" si="44"/>
        <v>0</v>
      </c>
      <c r="E298" s="32">
        <f t="shared" si="44"/>
        <v>0</v>
      </c>
    </row>
    <row r="299" spans="1:5" ht="15.75" thickBot="1" x14ac:dyDescent="0.3">
      <c r="A299" s="25" t="s">
        <v>175</v>
      </c>
      <c r="B299" s="13">
        <f t="shared" ref="B299:E300" si="45">B64+B145+B182</f>
        <v>0</v>
      </c>
      <c r="C299" s="13">
        <f t="shared" si="45"/>
        <v>0</v>
      </c>
      <c r="D299" s="13">
        <f t="shared" si="45"/>
        <v>0</v>
      </c>
      <c r="E299" s="13">
        <f t="shared" si="45"/>
        <v>0</v>
      </c>
    </row>
    <row r="300" spans="1:5" ht="15.75" thickBot="1" x14ac:dyDescent="0.3">
      <c r="A300" s="25" t="s">
        <v>193</v>
      </c>
      <c r="B300" s="14">
        <f t="shared" si="45"/>
        <v>0</v>
      </c>
      <c r="C300" s="14">
        <f t="shared" si="45"/>
        <v>0</v>
      </c>
      <c r="D300" s="14">
        <f t="shared" si="45"/>
        <v>0</v>
      </c>
      <c r="E300" s="14">
        <f t="shared" si="45"/>
        <v>0</v>
      </c>
    </row>
    <row r="301" spans="1:5" ht="15.75" thickBot="1" x14ac:dyDescent="0.3">
      <c r="A301" s="12" t="s">
        <v>28</v>
      </c>
      <c r="B301" s="32">
        <f>B302+B303</f>
        <v>15000</v>
      </c>
      <c r="C301" s="32">
        <f>C302+C303</f>
        <v>15000</v>
      </c>
      <c r="D301" s="32">
        <f t="shared" ref="D301:E301" si="46">D302+D303</f>
        <v>15000</v>
      </c>
      <c r="E301" s="32">
        <f t="shared" si="46"/>
        <v>15000</v>
      </c>
    </row>
    <row r="302" spans="1:5" ht="15.75" thickBot="1" x14ac:dyDescent="0.3">
      <c r="A302" s="25" t="s">
        <v>175</v>
      </c>
      <c r="B302" s="13">
        <f t="shared" ref="B302:E303" si="47">B67+B148+B185</f>
        <v>15000</v>
      </c>
      <c r="C302" s="13">
        <f t="shared" si="47"/>
        <v>15000</v>
      </c>
      <c r="D302" s="13">
        <f t="shared" si="47"/>
        <v>15000</v>
      </c>
      <c r="E302" s="13">
        <f t="shared" si="47"/>
        <v>15000</v>
      </c>
    </row>
    <row r="303" spans="1:5" ht="15.75" thickBot="1" x14ac:dyDescent="0.3">
      <c r="A303" s="25" t="s">
        <v>193</v>
      </c>
      <c r="B303" s="14">
        <f t="shared" si="47"/>
        <v>0</v>
      </c>
      <c r="C303" s="14">
        <f t="shared" si="47"/>
        <v>0</v>
      </c>
      <c r="D303" s="14">
        <f t="shared" si="47"/>
        <v>0</v>
      </c>
      <c r="E303" s="14">
        <f t="shared" si="47"/>
        <v>0</v>
      </c>
    </row>
    <row r="304" spans="1:5" ht="24.75" thickBot="1" x14ac:dyDescent="0.3">
      <c r="A304" s="12" t="s">
        <v>29</v>
      </c>
      <c r="B304" s="32">
        <f>B150+B69</f>
        <v>0</v>
      </c>
      <c r="C304" s="32">
        <f>C150+C69</f>
        <v>0</v>
      </c>
      <c r="D304" s="32">
        <f>D150+D69</f>
        <v>0</v>
      </c>
      <c r="E304" s="32">
        <f>E150+E69</f>
        <v>0</v>
      </c>
    </row>
    <row r="305" spans="1:5" ht="15.75" thickBot="1" x14ac:dyDescent="0.3">
      <c r="A305" s="25" t="s">
        <v>175</v>
      </c>
      <c r="B305" s="13">
        <f t="shared" ref="B305:E306" si="48">B70+B151+B188</f>
        <v>0</v>
      </c>
      <c r="C305" s="13">
        <f t="shared" si="48"/>
        <v>0</v>
      </c>
      <c r="D305" s="13">
        <f t="shared" si="48"/>
        <v>0</v>
      </c>
      <c r="E305" s="13">
        <f t="shared" si="48"/>
        <v>0</v>
      </c>
    </row>
    <row r="306" spans="1:5" ht="15.75" thickBot="1" x14ac:dyDescent="0.3">
      <c r="A306" s="25" t="s">
        <v>193</v>
      </c>
      <c r="B306" s="14">
        <f t="shared" si="48"/>
        <v>0</v>
      </c>
      <c r="C306" s="14">
        <f t="shared" si="48"/>
        <v>0</v>
      </c>
      <c r="D306" s="14">
        <f t="shared" si="48"/>
        <v>0</v>
      </c>
      <c r="E306" s="14">
        <f t="shared" si="48"/>
        <v>0</v>
      </c>
    </row>
    <row r="307" spans="1:5" ht="15.75" thickBot="1" x14ac:dyDescent="0.3">
      <c r="A307" s="12" t="s">
        <v>55</v>
      </c>
      <c r="B307" s="13">
        <f t="shared" ref="B307:E308" si="49">B221+B239+B259+B280</f>
        <v>0</v>
      </c>
      <c r="C307" s="13">
        <f t="shared" si="49"/>
        <v>0</v>
      </c>
      <c r="D307" s="13">
        <f t="shared" si="49"/>
        <v>0</v>
      </c>
      <c r="E307" s="13">
        <f t="shared" si="49"/>
        <v>0</v>
      </c>
    </row>
    <row r="308" spans="1:5" ht="15.75" thickBot="1" x14ac:dyDescent="0.3">
      <c r="A308" s="12" t="s">
        <v>56</v>
      </c>
      <c r="B308" s="13">
        <f t="shared" si="49"/>
        <v>0</v>
      </c>
      <c r="C308" s="13">
        <f t="shared" si="49"/>
        <v>0</v>
      </c>
      <c r="D308" s="13">
        <f t="shared" si="49"/>
        <v>0</v>
      </c>
      <c r="E308" s="13">
        <f t="shared" si="49"/>
        <v>0</v>
      </c>
    </row>
    <row r="309" spans="1:5" ht="15.75" thickBot="1" x14ac:dyDescent="0.3">
      <c r="A309" s="16" t="s">
        <v>31</v>
      </c>
      <c r="B309" s="17">
        <f>IF(B285-B284=0,0,"Error")</f>
        <v>0</v>
      </c>
      <c r="C309" s="17">
        <f>IF(C285-C284=0,0,"Error")</f>
        <v>0</v>
      </c>
      <c r="D309" s="17">
        <f>IF(D285-D284=0,0,"Error")</f>
        <v>0</v>
      </c>
      <c r="E309" s="17">
        <f>IF(E285-E284=0,0,"Error")</f>
        <v>0</v>
      </c>
    </row>
    <row r="310" spans="1:5" ht="15.75" x14ac:dyDescent="0.25">
      <c r="A310" s="115"/>
      <c r="B310" s="115"/>
      <c r="C310" s="115"/>
      <c r="D310" s="115"/>
      <c r="E310" s="115"/>
    </row>
    <row r="311" spans="1:5" ht="15.75" x14ac:dyDescent="0.25">
      <c r="A311" s="255" t="s">
        <v>842</v>
      </c>
      <c r="B311" s="255"/>
      <c r="C311" s="255"/>
      <c r="D311" s="255"/>
      <c r="E311" s="255"/>
    </row>
    <row r="312" spans="1:5" ht="15.75" x14ac:dyDescent="0.25">
      <c r="A312" s="1536"/>
      <c r="B312" s="1536"/>
      <c r="C312" s="1536"/>
      <c r="D312" s="1536"/>
      <c r="E312" s="1536"/>
    </row>
    <row r="313" spans="1:5" ht="16.5" thickBot="1" x14ac:dyDescent="0.3">
      <c r="A313" s="115"/>
      <c r="B313" s="115"/>
      <c r="C313" s="115"/>
      <c r="D313" s="115"/>
      <c r="E313" s="115"/>
    </row>
    <row r="314" spans="1:5" ht="32.25" thickBot="1" x14ac:dyDescent="0.3">
      <c r="A314" s="116" t="s">
        <v>0</v>
      </c>
      <c r="B314" s="1537" t="s">
        <v>235</v>
      </c>
      <c r="C314" s="1538"/>
      <c r="D314" s="1538"/>
      <c r="E314" s="1539"/>
    </row>
    <row r="315" spans="1:5" ht="16.5" thickBot="1" x14ac:dyDescent="0.3">
      <c r="A315" s="116" t="s">
        <v>1</v>
      </c>
      <c r="B315" s="1540" t="s">
        <v>2</v>
      </c>
      <c r="C315" s="1541"/>
      <c r="D315" s="1541"/>
      <c r="E315" s="1542"/>
    </row>
    <row r="316" spans="1:5" ht="32.25" thickBot="1" x14ac:dyDescent="0.3">
      <c r="A316" s="116" t="s">
        <v>3</v>
      </c>
      <c r="B316" s="1543" t="s">
        <v>843</v>
      </c>
      <c r="C316" s="1544"/>
      <c r="D316" s="1544"/>
      <c r="E316" s="1545"/>
    </row>
    <row r="317" spans="1:5" ht="16.5" thickBot="1" x14ac:dyDescent="0.3">
      <c r="A317" s="1546" t="s">
        <v>4</v>
      </c>
      <c r="B317" s="1547"/>
      <c r="C317" s="1547"/>
      <c r="D317" s="1547"/>
      <c r="E317" s="1548"/>
    </row>
    <row r="318" spans="1:5" x14ac:dyDescent="0.25">
      <c r="A318" s="1549" t="s">
        <v>853</v>
      </c>
      <c r="B318" s="1550"/>
      <c r="C318" s="1550"/>
      <c r="D318" s="1550"/>
      <c r="E318" s="1551"/>
    </row>
    <row r="319" spans="1:5" x14ac:dyDescent="0.25">
      <c r="A319" s="1552"/>
      <c r="B319" s="1553"/>
      <c r="C319" s="1553"/>
      <c r="D319" s="1553"/>
      <c r="E319" s="1554"/>
    </row>
    <row r="320" spans="1:5" ht="15.75" thickBot="1" x14ac:dyDescent="0.3">
      <c r="A320" s="1555"/>
      <c r="B320" s="1556"/>
      <c r="C320" s="1556"/>
      <c r="D320" s="1556"/>
      <c r="E320" s="1557"/>
    </row>
    <row r="321" spans="1:5" ht="32.25" thickBot="1" x14ac:dyDescent="0.3">
      <c r="A321" s="117" t="s">
        <v>5</v>
      </c>
      <c r="B321" s="1567" t="s">
        <v>854</v>
      </c>
      <c r="C321" s="1568"/>
      <c r="D321" s="1568"/>
      <c r="E321" s="1569"/>
    </row>
    <row r="322" spans="1:5" ht="15.75" x14ac:dyDescent="0.25">
      <c r="A322" s="1562" t="s">
        <v>6</v>
      </c>
      <c r="B322" s="118">
        <v>2020</v>
      </c>
      <c r="C322" s="118">
        <v>2021</v>
      </c>
      <c r="D322" s="118">
        <v>2021</v>
      </c>
      <c r="E322" s="118">
        <v>2022</v>
      </c>
    </row>
    <row r="323" spans="1:5" ht="16.5" thickBot="1" x14ac:dyDescent="0.3">
      <c r="A323" s="1563"/>
      <c r="B323" s="119" t="s">
        <v>7</v>
      </c>
      <c r="C323" s="119" t="s">
        <v>8</v>
      </c>
      <c r="D323" s="119" t="s">
        <v>8</v>
      </c>
      <c r="E323" s="119" t="s">
        <v>8</v>
      </c>
    </row>
    <row r="324" spans="1:5" ht="32.25" thickBot="1" x14ac:dyDescent="0.3">
      <c r="A324" s="120" t="s">
        <v>236</v>
      </c>
      <c r="B324" s="121"/>
      <c r="C324" s="121">
        <v>0.03</v>
      </c>
      <c r="D324" s="121">
        <v>0.05</v>
      </c>
      <c r="E324" s="121">
        <v>0.05</v>
      </c>
    </row>
    <row r="325" spans="1:5" ht="32.25" thickBot="1" x14ac:dyDescent="0.3">
      <c r="A325" s="122" t="s">
        <v>237</v>
      </c>
      <c r="B325" s="121"/>
      <c r="C325" s="121">
        <v>0.02</v>
      </c>
      <c r="D325" s="121">
        <v>0.04</v>
      </c>
      <c r="E325" s="121">
        <v>0.04</v>
      </c>
    </row>
    <row r="326" spans="1:5" ht="32.25" thickBot="1" x14ac:dyDescent="0.3">
      <c r="A326" s="122" t="s">
        <v>238</v>
      </c>
      <c r="B326" s="121"/>
      <c r="C326" s="121">
        <v>0.04</v>
      </c>
      <c r="D326" s="121">
        <v>0.04</v>
      </c>
      <c r="E326" s="121">
        <v>0.04</v>
      </c>
    </row>
    <row r="327" spans="1:5" ht="32.25" thickBot="1" x14ac:dyDescent="0.3">
      <c r="A327" s="122" t="s">
        <v>239</v>
      </c>
      <c r="B327" s="121"/>
      <c r="C327" s="121">
        <v>0.02</v>
      </c>
      <c r="D327" s="121">
        <v>0.02</v>
      </c>
      <c r="E327" s="121">
        <v>0.02</v>
      </c>
    </row>
    <row r="328" spans="1:5" ht="32.25" thickBot="1" x14ac:dyDescent="0.3">
      <c r="A328" s="123" t="s">
        <v>9</v>
      </c>
      <c r="B328" s="1570" t="s">
        <v>240</v>
      </c>
      <c r="C328" s="1571"/>
      <c r="D328" s="1571"/>
      <c r="E328" s="1572"/>
    </row>
    <row r="329" spans="1:5" ht="16.5" thickBot="1" x14ac:dyDescent="0.3">
      <c r="A329" s="1543" t="s">
        <v>10</v>
      </c>
      <c r="B329" s="1544"/>
      <c r="C329" s="1544"/>
      <c r="D329" s="1544"/>
      <c r="E329" s="1545"/>
    </row>
    <row r="330" spans="1:5" ht="32.25" thickBot="1" x14ac:dyDescent="0.3">
      <c r="A330" s="124" t="s">
        <v>241</v>
      </c>
      <c r="B330" s="125"/>
      <c r="C330" s="121"/>
      <c r="D330" s="121"/>
      <c r="E330" s="121"/>
    </row>
    <row r="331" spans="1:5" ht="32.25" thickBot="1" x14ac:dyDescent="0.3">
      <c r="A331" s="124" t="s">
        <v>242</v>
      </c>
      <c r="B331" s="125"/>
      <c r="C331" s="121"/>
      <c r="D331" s="121"/>
      <c r="E331" s="121"/>
    </row>
    <row r="332" spans="1:5" ht="32.25" thickBot="1" x14ac:dyDescent="0.3">
      <c r="A332" s="126" t="s">
        <v>243</v>
      </c>
      <c r="B332" s="127"/>
      <c r="C332" s="128"/>
      <c r="D332" s="128"/>
      <c r="E332" s="128"/>
    </row>
    <row r="333" spans="1:5" ht="16.5" thickBot="1" x14ac:dyDescent="0.3">
      <c r="A333" s="1573" t="s">
        <v>11</v>
      </c>
      <c r="B333" s="1574"/>
      <c r="C333" s="1574"/>
      <c r="D333" s="1574"/>
      <c r="E333" s="1575"/>
    </row>
    <row r="334" spans="1:5" ht="16.5" thickBot="1" x14ac:dyDescent="0.3">
      <c r="A334" s="1573" t="s">
        <v>12</v>
      </c>
      <c r="B334" s="1574"/>
      <c r="C334" s="1574"/>
      <c r="D334" s="1574"/>
      <c r="E334" s="1575"/>
    </row>
    <row r="335" spans="1:5" ht="16.5" thickBot="1" x14ac:dyDescent="0.3">
      <c r="A335" s="129" t="s">
        <v>13</v>
      </c>
      <c r="B335" s="1559" t="s">
        <v>855</v>
      </c>
      <c r="C335" s="1560"/>
      <c r="D335" s="1560"/>
      <c r="E335" s="1561"/>
    </row>
    <row r="336" spans="1:5" ht="16.5" thickBot="1" x14ac:dyDescent="0.3">
      <c r="A336" s="122" t="s">
        <v>14</v>
      </c>
      <c r="B336" s="1559" t="s">
        <v>856</v>
      </c>
      <c r="C336" s="1560"/>
      <c r="D336" s="1560"/>
      <c r="E336" s="1561"/>
    </row>
    <row r="337" spans="1:5" ht="16.5" thickBot="1" x14ac:dyDescent="0.3">
      <c r="A337" s="122" t="s">
        <v>15</v>
      </c>
      <c r="B337" s="1537" t="s">
        <v>244</v>
      </c>
      <c r="C337" s="1538"/>
      <c r="D337" s="1538"/>
      <c r="E337" s="1539"/>
    </row>
    <row r="338" spans="1:5" ht="15.75" x14ac:dyDescent="0.25">
      <c r="A338" s="1562"/>
      <c r="B338" s="130">
        <v>2020</v>
      </c>
      <c r="C338" s="130">
        <v>2021</v>
      </c>
      <c r="D338" s="130">
        <v>2022</v>
      </c>
      <c r="E338" s="130">
        <v>2023</v>
      </c>
    </row>
    <row r="339" spans="1:5" ht="16.5" thickBot="1" x14ac:dyDescent="0.3">
      <c r="A339" s="1563"/>
      <c r="B339" s="131" t="s">
        <v>857</v>
      </c>
      <c r="C339" s="131" t="s">
        <v>8</v>
      </c>
      <c r="D339" s="131" t="s">
        <v>8</v>
      </c>
      <c r="E339" s="131" t="s">
        <v>8</v>
      </c>
    </row>
    <row r="340" spans="1:5" ht="16.5" thickBot="1" x14ac:dyDescent="0.3">
      <c r="A340" s="122" t="s">
        <v>16</v>
      </c>
      <c r="B340" s="132">
        <v>15</v>
      </c>
      <c r="C340" s="132">
        <v>11</v>
      </c>
      <c r="D340" s="132">
        <v>11</v>
      </c>
      <c r="E340" s="132">
        <v>11</v>
      </c>
    </row>
    <row r="341" spans="1:5" ht="16.5" thickBot="1" x14ac:dyDescent="0.3">
      <c r="A341" s="122" t="s">
        <v>17</v>
      </c>
      <c r="B341" s="132">
        <f>SUM(B369)</f>
        <v>254528</v>
      </c>
      <c r="C341" s="132">
        <f t="shared" ref="C341:E341" si="50">SUM(C369)</f>
        <v>287920</v>
      </c>
      <c r="D341" s="132">
        <f t="shared" si="50"/>
        <v>288570</v>
      </c>
      <c r="E341" s="132">
        <f t="shared" si="50"/>
        <v>288570</v>
      </c>
    </row>
    <row r="342" spans="1:5" ht="32.25" thickBot="1" x14ac:dyDescent="0.3">
      <c r="A342" s="122" t="s">
        <v>18</v>
      </c>
      <c r="B342" s="132">
        <f>B341/B340</f>
        <v>16968.533333333333</v>
      </c>
      <c r="C342" s="132">
        <f t="shared" ref="C342:E342" si="51">C341/C340</f>
        <v>26174.545454545456</v>
      </c>
      <c r="D342" s="132">
        <f t="shared" si="51"/>
        <v>26233.636363636364</v>
      </c>
      <c r="E342" s="132">
        <f t="shared" si="51"/>
        <v>26233.636363636364</v>
      </c>
    </row>
    <row r="343" spans="1:5" ht="16.5" thickBot="1" x14ac:dyDescent="0.3">
      <c r="A343" s="122" t="s">
        <v>19</v>
      </c>
      <c r="B343" s="205" t="s">
        <v>20</v>
      </c>
      <c r="C343" s="133">
        <f>C340/B340-1</f>
        <v>-0.26666666666666672</v>
      </c>
      <c r="D343" s="133">
        <f t="shared" ref="D343:E345" si="52">D340/C340-1</f>
        <v>0</v>
      </c>
      <c r="E343" s="133">
        <f t="shared" si="52"/>
        <v>0</v>
      </c>
    </row>
    <row r="344" spans="1:5" ht="32.25" thickBot="1" x14ac:dyDescent="0.3">
      <c r="A344" s="122" t="s">
        <v>21</v>
      </c>
      <c r="B344" s="205" t="s">
        <v>20</v>
      </c>
      <c r="C344" s="133">
        <f>C341/B341-1</f>
        <v>0.13119185315564486</v>
      </c>
      <c r="D344" s="133">
        <f t="shared" si="52"/>
        <v>2.2575715476520486E-3</v>
      </c>
      <c r="E344" s="133">
        <f t="shared" si="52"/>
        <v>0</v>
      </c>
    </row>
    <row r="345" spans="1:5" ht="32.25" thickBot="1" x14ac:dyDescent="0.3">
      <c r="A345" s="122" t="s">
        <v>22</v>
      </c>
      <c r="B345" s="205" t="s">
        <v>20</v>
      </c>
      <c r="C345" s="133">
        <f>C342/B342-1</f>
        <v>0.54253434521224331</v>
      </c>
      <c r="D345" s="133">
        <f t="shared" si="52"/>
        <v>2.2575715476520486E-3</v>
      </c>
      <c r="E345" s="133">
        <f t="shared" si="52"/>
        <v>0</v>
      </c>
    </row>
    <row r="346" spans="1:5" ht="16.5" thickBot="1" x14ac:dyDescent="0.3">
      <c r="A346" s="1564" t="s">
        <v>400</v>
      </c>
      <c r="B346" s="1565"/>
      <c r="C346" s="1565"/>
      <c r="D346" s="1565"/>
      <c r="E346" s="1566"/>
    </row>
    <row r="347" spans="1:5" ht="15.75" x14ac:dyDescent="0.25">
      <c r="A347" s="1562"/>
      <c r="B347" s="130">
        <v>2020</v>
      </c>
      <c r="C347" s="130">
        <v>2021</v>
      </c>
      <c r="D347" s="130">
        <v>2022</v>
      </c>
      <c r="E347" s="130">
        <v>2023</v>
      </c>
    </row>
    <row r="348" spans="1:5" ht="16.5" thickBot="1" x14ac:dyDescent="0.3">
      <c r="A348" s="1563"/>
      <c r="B348" s="131" t="s">
        <v>857</v>
      </c>
      <c r="C348" s="131" t="s">
        <v>8</v>
      </c>
      <c r="D348" s="131" t="s">
        <v>8</v>
      </c>
      <c r="E348" s="131" t="s">
        <v>8</v>
      </c>
    </row>
    <row r="349" spans="1:5" ht="16.5" thickBot="1" x14ac:dyDescent="0.3">
      <c r="A349" s="134" t="s">
        <v>23</v>
      </c>
      <c r="B349" s="135">
        <f t="shared" ref="B349" si="53">SUM(B350:B351)</f>
        <v>199328</v>
      </c>
      <c r="C349" s="135">
        <f t="shared" ref="C349:E349" si="54">SUM(C350:C351)</f>
        <v>224320</v>
      </c>
      <c r="D349" s="135">
        <f t="shared" si="54"/>
        <v>224320</v>
      </c>
      <c r="E349" s="135">
        <f t="shared" si="54"/>
        <v>224320</v>
      </c>
    </row>
    <row r="350" spans="1:5" ht="48" thickBot="1" x14ac:dyDescent="0.3">
      <c r="A350" s="136" t="s">
        <v>401</v>
      </c>
      <c r="B350" s="135">
        <v>199328</v>
      </c>
      <c r="C350" s="135">
        <v>224320</v>
      </c>
      <c r="D350" s="135">
        <v>224320</v>
      </c>
      <c r="E350" s="135">
        <v>224320</v>
      </c>
    </row>
    <row r="351" spans="1:5" ht="16.5" thickBot="1" x14ac:dyDescent="0.3">
      <c r="A351" s="136" t="s">
        <v>176</v>
      </c>
      <c r="B351" s="137"/>
      <c r="C351" s="137"/>
      <c r="D351" s="137"/>
      <c r="E351" s="137"/>
    </row>
    <row r="352" spans="1:5" ht="32.25" thickBot="1" x14ac:dyDescent="0.3">
      <c r="A352" s="134" t="s">
        <v>24</v>
      </c>
      <c r="B352" s="135">
        <f t="shared" ref="B352:E352" si="55">SUM(B353:B354)</f>
        <v>37000</v>
      </c>
      <c r="C352" s="135">
        <f t="shared" si="55"/>
        <v>37000</v>
      </c>
      <c r="D352" s="135">
        <f t="shared" si="55"/>
        <v>37000</v>
      </c>
      <c r="E352" s="135">
        <f t="shared" si="55"/>
        <v>37000</v>
      </c>
    </row>
    <row r="353" spans="1:5" ht="32.25" thickBot="1" x14ac:dyDescent="0.3">
      <c r="A353" s="136" t="s">
        <v>402</v>
      </c>
      <c r="B353" s="135">
        <v>37000</v>
      </c>
      <c r="C353" s="135">
        <v>37000</v>
      </c>
      <c r="D353" s="135">
        <v>37000</v>
      </c>
      <c r="E353" s="135">
        <v>37000</v>
      </c>
    </row>
    <row r="354" spans="1:5" ht="16.5" thickBot="1" x14ac:dyDescent="0.3">
      <c r="A354" s="136" t="s">
        <v>176</v>
      </c>
      <c r="B354" s="135"/>
      <c r="C354" s="135"/>
      <c r="D354" s="135"/>
      <c r="E354" s="135"/>
    </row>
    <row r="355" spans="1:5" ht="32.25" thickBot="1" x14ac:dyDescent="0.3">
      <c r="A355" s="134" t="s">
        <v>25</v>
      </c>
      <c r="B355" s="138">
        <f t="shared" ref="B355:E355" si="56">SUM(B356:B357)</f>
        <v>18200</v>
      </c>
      <c r="C355" s="138">
        <f t="shared" si="56"/>
        <v>26600</v>
      </c>
      <c r="D355" s="138">
        <f t="shared" si="56"/>
        <v>27250</v>
      </c>
      <c r="E355" s="138">
        <f t="shared" si="56"/>
        <v>27250</v>
      </c>
    </row>
    <row r="356" spans="1:5" ht="32.25" thickBot="1" x14ac:dyDescent="0.3">
      <c r="A356" s="136" t="s">
        <v>403</v>
      </c>
      <c r="B356" s="135">
        <v>18200</v>
      </c>
      <c r="C356" s="135">
        <v>26600</v>
      </c>
      <c r="D356" s="135">
        <v>27250</v>
      </c>
      <c r="E356" s="135">
        <v>27250</v>
      </c>
    </row>
    <row r="357" spans="1:5" ht="16.5" thickBot="1" x14ac:dyDescent="0.3">
      <c r="A357" s="136" t="s">
        <v>176</v>
      </c>
      <c r="B357" s="138"/>
      <c r="C357" s="135"/>
      <c r="D357" s="135"/>
      <c r="E357" s="135"/>
    </row>
    <row r="358" spans="1:5" ht="16.5" thickBot="1" x14ac:dyDescent="0.3">
      <c r="A358" s="134" t="s">
        <v>26</v>
      </c>
      <c r="B358" s="138">
        <f>SUM(B359:B359)</f>
        <v>0</v>
      </c>
      <c r="C358" s="138">
        <f>SUM(C359:C359)</f>
        <v>0</v>
      </c>
      <c r="D358" s="138">
        <f>SUM(D359:D359)</f>
        <v>0</v>
      </c>
      <c r="E358" s="138">
        <f>SUM(E359:E359)</f>
        <v>0</v>
      </c>
    </row>
    <row r="359" spans="1:5" ht="16.5" thickBot="1" x14ac:dyDescent="0.3">
      <c r="A359" s="136" t="s">
        <v>175</v>
      </c>
      <c r="B359" s="138">
        <v>0</v>
      </c>
      <c r="C359" s="138">
        <v>0</v>
      </c>
      <c r="D359" s="138">
        <v>0</v>
      </c>
      <c r="E359" s="138">
        <v>0</v>
      </c>
    </row>
    <row r="360" spans="1:5" ht="32.25" thickBot="1" x14ac:dyDescent="0.3">
      <c r="A360" s="134" t="s">
        <v>27</v>
      </c>
      <c r="B360" s="138">
        <f>SUM(B361:B362)</f>
        <v>0</v>
      </c>
      <c r="C360" s="138">
        <f t="shared" ref="C360:E360" si="57">SUM(C361:C362)</f>
        <v>0</v>
      </c>
      <c r="D360" s="138">
        <f t="shared" si="57"/>
        <v>0</v>
      </c>
      <c r="E360" s="138">
        <f t="shared" si="57"/>
        <v>0</v>
      </c>
    </row>
    <row r="361" spans="1:5" ht="16.5" thickBot="1" x14ac:dyDescent="0.3">
      <c r="A361" s="136" t="s">
        <v>175</v>
      </c>
      <c r="B361" s="138">
        <v>0</v>
      </c>
      <c r="C361" s="138">
        <v>0</v>
      </c>
      <c r="D361" s="138">
        <v>0</v>
      </c>
      <c r="E361" s="138">
        <v>0</v>
      </c>
    </row>
    <row r="362" spans="1:5" ht="16.5" thickBot="1" x14ac:dyDescent="0.3">
      <c r="A362" s="136" t="s">
        <v>176</v>
      </c>
      <c r="B362" s="138"/>
      <c r="C362" s="135"/>
      <c r="D362" s="135"/>
      <c r="E362" s="135"/>
    </row>
    <row r="363" spans="1:5" ht="16.5" thickBot="1" x14ac:dyDescent="0.3">
      <c r="A363" s="134" t="s">
        <v>28</v>
      </c>
      <c r="B363" s="138">
        <f>SUM(B364:B365)</f>
        <v>0</v>
      </c>
      <c r="C363" s="138">
        <f t="shared" ref="C363:E363" si="58">SUM(C364:C365)</f>
        <v>0</v>
      </c>
      <c r="D363" s="138">
        <f t="shared" si="58"/>
        <v>0</v>
      </c>
      <c r="E363" s="138">
        <f t="shared" si="58"/>
        <v>0</v>
      </c>
    </row>
    <row r="364" spans="1:5" ht="16.5" thickBot="1" x14ac:dyDescent="0.3">
      <c r="A364" s="136" t="s">
        <v>175</v>
      </c>
      <c r="B364" s="138">
        <v>0</v>
      </c>
      <c r="C364" s="138">
        <v>0</v>
      </c>
      <c r="D364" s="138">
        <v>0</v>
      </c>
      <c r="E364" s="138">
        <v>0</v>
      </c>
    </row>
    <row r="365" spans="1:5" ht="16.5" thickBot="1" x14ac:dyDescent="0.3">
      <c r="A365" s="136" t="s">
        <v>176</v>
      </c>
      <c r="B365" s="138"/>
      <c r="C365" s="135"/>
      <c r="D365" s="135"/>
      <c r="E365" s="135"/>
    </row>
    <row r="366" spans="1:5" ht="32.25" thickBot="1" x14ac:dyDescent="0.3">
      <c r="A366" s="134" t="s">
        <v>29</v>
      </c>
      <c r="B366" s="138">
        <f>SUM(B367:B368)</f>
        <v>0</v>
      </c>
      <c r="C366" s="138">
        <f t="shared" ref="C366:E366" si="59">SUM(C367:C368)</f>
        <v>0</v>
      </c>
      <c r="D366" s="138">
        <f t="shared" si="59"/>
        <v>0</v>
      </c>
      <c r="E366" s="138">
        <f t="shared" si="59"/>
        <v>0</v>
      </c>
    </row>
    <row r="367" spans="1:5" ht="16.5" thickBot="1" x14ac:dyDescent="0.3">
      <c r="A367" s="136" t="s">
        <v>175</v>
      </c>
      <c r="B367" s="138"/>
      <c r="C367" s="139"/>
      <c r="D367" s="139"/>
      <c r="E367" s="139"/>
    </row>
    <row r="368" spans="1:5" ht="16.5" thickBot="1" x14ac:dyDescent="0.3">
      <c r="A368" s="136" t="s">
        <v>176</v>
      </c>
      <c r="B368" s="138"/>
      <c r="C368" s="140"/>
      <c r="D368" s="139"/>
      <c r="E368" s="139"/>
    </row>
    <row r="369" spans="1:5" ht="32.25" thickBot="1" x14ac:dyDescent="0.3">
      <c r="A369" s="141" t="s">
        <v>30</v>
      </c>
      <c r="B369" s="138">
        <f>B366+B363+B360+B358+B355+B352+B349</f>
        <v>254528</v>
      </c>
      <c r="C369" s="138">
        <f t="shared" ref="C369:E369" si="60">C366+C363+C360+C358+C355+C352+C349</f>
        <v>287920</v>
      </c>
      <c r="D369" s="138">
        <f t="shared" si="60"/>
        <v>288570</v>
      </c>
      <c r="E369" s="138">
        <f t="shared" si="60"/>
        <v>288570</v>
      </c>
    </row>
    <row r="370" spans="1:5" ht="16.5" thickBot="1" x14ac:dyDescent="0.3">
      <c r="A370" s="142" t="s">
        <v>31</v>
      </c>
      <c r="B370" s="143">
        <f>IF(B369-B341=0,0,"Error")</f>
        <v>0</v>
      </c>
      <c r="C370" s="143">
        <f>IF(C369-C341=0,0,"Error")</f>
        <v>0</v>
      </c>
      <c r="D370" s="143">
        <f>IF(D369-D341=0,0,"Error")</f>
        <v>0</v>
      </c>
      <c r="E370" s="143">
        <f>IF(E369-E341=0,0,"Error")</f>
        <v>0</v>
      </c>
    </row>
    <row r="371" spans="1:5" ht="16.5" thickBot="1" x14ac:dyDescent="0.3">
      <c r="A371" s="144" t="s">
        <v>32</v>
      </c>
      <c r="B371" s="1576" t="s">
        <v>858</v>
      </c>
      <c r="C371" s="1577"/>
      <c r="D371" s="1577"/>
      <c r="E371" s="1578"/>
    </row>
    <row r="372" spans="1:5" ht="16.5" thickBot="1" x14ac:dyDescent="0.3">
      <c r="A372" s="122" t="s">
        <v>14</v>
      </c>
      <c r="B372" s="1579" t="s">
        <v>859</v>
      </c>
      <c r="C372" s="1580"/>
      <c r="D372" s="1580"/>
      <c r="E372" s="1581"/>
    </row>
    <row r="373" spans="1:5" ht="16.5" thickBot="1" x14ac:dyDescent="0.3">
      <c r="A373" s="122" t="s">
        <v>15</v>
      </c>
      <c r="B373" s="1537" t="s">
        <v>245</v>
      </c>
      <c r="C373" s="1538"/>
      <c r="D373" s="1538"/>
      <c r="E373" s="1539"/>
    </row>
    <row r="374" spans="1:5" ht="15.75" x14ac:dyDescent="0.25">
      <c r="A374" s="1562"/>
      <c r="B374" s="130">
        <v>2020</v>
      </c>
      <c r="C374" s="130">
        <v>2021</v>
      </c>
      <c r="D374" s="130">
        <v>2022</v>
      </c>
      <c r="E374" s="130">
        <v>2023</v>
      </c>
    </row>
    <row r="375" spans="1:5" ht="16.5" thickBot="1" x14ac:dyDescent="0.3">
      <c r="A375" s="1563"/>
      <c r="B375" s="131" t="s">
        <v>857</v>
      </c>
      <c r="C375" s="131" t="s">
        <v>8</v>
      </c>
      <c r="D375" s="131" t="s">
        <v>8</v>
      </c>
      <c r="E375" s="131" t="s">
        <v>8</v>
      </c>
    </row>
    <row r="376" spans="1:5" ht="16.5" thickBot="1" x14ac:dyDescent="0.3">
      <c r="A376" s="122" t="s">
        <v>16</v>
      </c>
      <c r="B376" s="205">
        <v>6</v>
      </c>
      <c r="C376" s="205">
        <v>10</v>
      </c>
      <c r="D376" s="205">
        <v>10</v>
      </c>
      <c r="E376" s="205">
        <v>10</v>
      </c>
    </row>
    <row r="377" spans="1:5" ht="16.5" thickBot="1" x14ac:dyDescent="0.3">
      <c r="A377" s="122" t="s">
        <v>17</v>
      </c>
      <c r="B377" s="132">
        <f>SUM(B406)</f>
        <v>7237</v>
      </c>
      <c r="C377" s="132">
        <f t="shared" ref="C377:E377" si="61">C406</f>
        <v>8250</v>
      </c>
      <c r="D377" s="132">
        <f t="shared" si="61"/>
        <v>8250</v>
      </c>
      <c r="E377" s="132">
        <f t="shared" si="61"/>
        <v>8250</v>
      </c>
    </row>
    <row r="378" spans="1:5" ht="32.25" thickBot="1" x14ac:dyDescent="0.3">
      <c r="A378" s="122" t="s">
        <v>18</v>
      </c>
      <c r="B378" s="132">
        <f>B377/B376</f>
        <v>1206.1666666666667</v>
      </c>
      <c r="C378" s="132">
        <f>C377/C376</f>
        <v>825</v>
      </c>
      <c r="D378" s="132">
        <f>D377/D376</f>
        <v>825</v>
      </c>
      <c r="E378" s="132">
        <f>E377/E376</f>
        <v>825</v>
      </c>
    </row>
    <row r="379" spans="1:5" ht="16.5" thickBot="1" x14ac:dyDescent="0.3">
      <c r="A379" s="122" t="s">
        <v>19</v>
      </c>
      <c r="B379" s="205"/>
      <c r="C379" s="133">
        <f>C376/B376-1</f>
        <v>0.66666666666666674</v>
      </c>
      <c r="D379" s="133">
        <f>D376/C376-1</f>
        <v>0</v>
      </c>
      <c r="E379" s="133">
        <f>E376/D376-1</f>
        <v>0</v>
      </c>
    </row>
    <row r="380" spans="1:5" ht="32.25" thickBot="1" x14ac:dyDescent="0.3">
      <c r="A380" s="122" t="s">
        <v>21</v>
      </c>
      <c r="B380" s="205"/>
      <c r="C380" s="133">
        <f>C377/B377-1</f>
        <v>0.13997512781539312</v>
      </c>
      <c r="D380" s="133">
        <f t="shared" ref="D380:E381" si="62">D377/C377-1</f>
        <v>0</v>
      </c>
      <c r="E380" s="133">
        <f t="shared" si="62"/>
        <v>0</v>
      </c>
    </row>
    <row r="381" spans="1:5" ht="32.25" thickBot="1" x14ac:dyDescent="0.3">
      <c r="A381" s="122" t="s">
        <v>22</v>
      </c>
      <c r="B381" s="205"/>
      <c r="C381" s="133">
        <f>C378/B378-1</f>
        <v>-0.3160149233107642</v>
      </c>
      <c r="D381" s="133">
        <f t="shared" si="62"/>
        <v>0</v>
      </c>
      <c r="E381" s="133">
        <f t="shared" si="62"/>
        <v>0</v>
      </c>
    </row>
    <row r="382" spans="1:5" ht="16.5" thickBot="1" x14ac:dyDescent="0.3">
      <c r="A382" s="1564" t="s">
        <v>404</v>
      </c>
      <c r="B382" s="1565"/>
      <c r="C382" s="1565"/>
      <c r="D382" s="1565"/>
      <c r="E382" s="1566"/>
    </row>
    <row r="383" spans="1:5" ht="15.75" x14ac:dyDescent="0.25">
      <c r="A383" s="1562"/>
      <c r="B383" s="130">
        <v>2020</v>
      </c>
      <c r="C383" s="130">
        <v>2021</v>
      </c>
      <c r="D383" s="130">
        <v>2022</v>
      </c>
      <c r="E383" s="130">
        <v>2023</v>
      </c>
    </row>
    <row r="384" spans="1:5" ht="16.5" thickBot="1" x14ac:dyDescent="0.3">
      <c r="A384" s="1563"/>
      <c r="B384" s="131" t="s">
        <v>857</v>
      </c>
      <c r="C384" s="131" t="s">
        <v>8</v>
      </c>
      <c r="D384" s="131" t="s">
        <v>8</v>
      </c>
      <c r="E384" s="131" t="s">
        <v>8</v>
      </c>
    </row>
    <row r="385" spans="1:5" ht="16.5" thickBot="1" x14ac:dyDescent="0.3">
      <c r="A385" s="134" t="s">
        <v>23</v>
      </c>
      <c r="B385" s="135">
        <f t="shared" ref="B385" si="63">SUM(B386:B387)</f>
        <v>0</v>
      </c>
      <c r="C385" s="135">
        <f t="shared" ref="C385:E385" si="64">SUM(C386:C387)</f>
        <v>0</v>
      </c>
      <c r="D385" s="135">
        <f t="shared" si="64"/>
        <v>0</v>
      </c>
      <c r="E385" s="135">
        <f t="shared" si="64"/>
        <v>0</v>
      </c>
    </row>
    <row r="386" spans="1:5" ht="16.5" thickBot="1" x14ac:dyDescent="0.3">
      <c r="A386" s="136" t="s">
        <v>175</v>
      </c>
      <c r="B386" s="135">
        <v>0</v>
      </c>
      <c r="C386" s="135">
        <v>0</v>
      </c>
      <c r="D386" s="135">
        <v>0</v>
      </c>
      <c r="E386" s="135">
        <v>0</v>
      </c>
    </row>
    <row r="387" spans="1:5" ht="16.5" thickBot="1" x14ac:dyDescent="0.3">
      <c r="A387" s="136" t="s">
        <v>176</v>
      </c>
      <c r="B387" s="137"/>
      <c r="C387" s="137"/>
      <c r="D387" s="137"/>
      <c r="E387" s="137"/>
    </row>
    <row r="388" spans="1:5" ht="32.25" thickBot="1" x14ac:dyDescent="0.3">
      <c r="A388" s="134" t="s">
        <v>24</v>
      </c>
      <c r="B388" s="135">
        <v>0</v>
      </c>
      <c r="C388" s="135">
        <v>0</v>
      </c>
      <c r="D388" s="135">
        <v>0</v>
      </c>
      <c r="E388" s="135">
        <v>0</v>
      </c>
    </row>
    <row r="389" spans="1:5" ht="16.5" thickBot="1" x14ac:dyDescent="0.3">
      <c r="A389" s="136" t="s">
        <v>175</v>
      </c>
      <c r="B389" s="135">
        <v>0</v>
      </c>
      <c r="C389" s="135">
        <v>0</v>
      </c>
      <c r="D389" s="135">
        <v>0</v>
      </c>
      <c r="E389" s="135">
        <v>0</v>
      </c>
    </row>
    <row r="390" spans="1:5" ht="16.5" thickBot="1" x14ac:dyDescent="0.3">
      <c r="A390" s="136" t="s">
        <v>176</v>
      </c>
      <c r="B390" s="135"/>
      <c r="C390" s="135"/>
      <c r="D390" s="135"/>
      <c r="E390" s="135"/>
    </row>
    <row r="391" spans="1:5" ht="32.25" thickBot="1" x14ac:dyDescent="0.3">
      <c r="A391" s="134" t="s">
        <v>25</v>
      </c>
      <c r="B391" s="138">
        <f t="shared" ref="B391:E391" si="65">SUM(B392:B393)</f>
        <v>7140</v>
      </c>
      <c r="C391" s="138">
        <f t="shared" si="65"/>
        <v>8160</v>
      </c>
      <c r="D391" s="138">
        <f t="shared" si="65"/>
        <v>8160</v>
      </c>
      <c r="E391" s="138">
        <f t="shared" si="65"/>
        <v>8160</v>
      </c>
    </row>
    <row r="392" spans="1:5" ht="32.25" thickBot="1" x14ac:dyDescent="0.3">
      <c r="A392" s="136" t="s">
        <v>405</v>
      </c>
      <c r="B392" s="135">
        <v>7140</v>
      </c>
      <c r="C392" s="135">
        <v>8160</v>
      </c>
      <c r="D392" s="135">
        <v>8160</v>
      </c>
      <c r="E392" s="135">
        <v>8160</v>
      </c>
    </row>
    <row r="393" spans="1:5" ht="16.5" thickBot="1" x14ac:dyDescent="0.3">
      <c r="A393" s="136" t="s">
        <v>176</v>
      </c>
      <c r="B393" s="135"/>
      <c r="C393" s="135"/>
      <c r="D393" s="135"/>
      <c r="E393" s="135"/>
    </row>
    <row r="394" spans="1:5" ht="16.5" thickBot="1" x14ac:dyDescent="0.3">
      <c r="A394" s="134" t="s">
        <v>26</v>
      </c>
      <c r="B394" s="135">
        <f t="shared" ref="B394:E394" si="66">SUM(B395:B396)</f>
        <v>0</v>
      </c>
      <c r="C394" s="135">
        <f t="shared" si="66"/>
        <v>0</v>
      </c>
      <c r="D394" s="135">
        <f t="shared" si="66"/>
        <v>0</v>
      </c>
      <c r="E394" s="135">
        <f t="shared" si="66"/>
        <v>0</v>
      </c>
    </row>
    <row r="395" spans="1:5" ht="16.5" thickBot="1" x14ac:dyDescent="0.3">
      <c r="A395" s="136" t="s">
        <v>175</v>
      </c>
      <c r="B395" s="135">
        <v>0</v>
      </c>
      <c r="C395" s="135">
        <v>0</v>
      </c>
      <c r="D395" s="135">
        <v>0</v>
      </c>
      <c r="E395" s="135">
        <v>0</v>
      </c>
    </row>
    <row r="396" spans="1:5" ht="16.5" thickBot="1" x14ac:dyDescent="0.3">
      <c r="A396" s="136" t="s">
        <v>176</v>
      </c>
      <c r="B396" s="135"/>
      <c r="C396" s="135"/>
      <c r="D396" s="135"/>
      <c r="E396" s="135"/>
    </row>
    <row r="397" spans="1:5" ht="32.25" thickBot="1" x14ac:dyDescent="0.3">
      <c r="A397" s="134" t="s">
        <v>27</v>
      </c>
      <c r="B397" s="135">
        <f t="shared" ref="B397:E397" si="67">SUM(B398:B399)</f>
        <v>0</v>
      </c>
      <c r="C397" s="135">
        <f t="shared" si="67"/>
        <v>0</v>
      </c>
      <c r="D397" s="135">
        <f t="shared" si="67"/>
        <v>0</v>
      </c>
      <c r="E397" s="135">
        <f t="shared" si="67"/>
        <v>0</v>
      </c>
    </row>
    <row r="398" spans="1:5" ht="16.5" thickBot="1" x14ac:dyDescent="0.3">
      <c r="A398" s="136" t="s">
        <v>175</v>
      </c>
      <c r="B398" s="135">
        <v>0</v>
      </c>
      <c r="C398" s="135">
        <v>0</v>
      </c>
      <c r="D398" s="135">
        <v>0</v>
      </c>
      <c r="E398" s="135">
        <v>0</v>
      </c>
    </row>
    <row r="399" spans="1:5" ht="16.5" thickBot="1" x14ac:dyDescent="0.3">
      <c r="A399" s="136" t="s">
        <v>176</v>
      </c>
      <c r="B399" s="135"/>
      <c r="C399" s="135"/>
      <c r="D399" s="135"/>
      <c r="E399" s="135"/>
    </row>
    <row r="400" spans="1:5" ht="16.5" thickBot="1" x14ac:dyDescent="0.3">
      <c r="A400" s="134" t="s">
        <v>28</v>
      </c>
      <c r="B400" s="135">
        <f t="shared" ref="B400:E400" si="68">SUM(B401:B402)</f>
        <v>97</v>
      </c>
      <c r="C400" s="135">
        <f t="shared" si="68"/>
        <v>90</v>
      </c>
      <c r="D400" s="135">
        <f t="shared" si="68"/>
        <v>90</v>
      </c>
      <c r="E400" s="135">
        <f t="shared" si="68"/>
        <v>90</v>
      </c>
    </row>
    <row r="401" spans="1:5" ht="32.25" thickBot="1" x14ac:dyDescent="0.3">
      <c r="A401" s="136" t="s">
        <v>405</v>
      </c>
      <c r="B401" s="135">
        <v>97</v>
      </c>
      <c r="C401" s="135">
        <v>90</v>
      </c>
      <c r="D401" s="135">
        <v>90</v>
      </c>
      <c r="E401" s="135">
        <v>90</v>
      </c>
    </row>
    <row r="402" spans="1:5" ht="16.5" thickBot="1" x14ac:dyDescent="0.3">
      <c r="A402" s="136" t="s">
        <v>176</v>
      </c>
      <c r="B402" s="135"/>
      <c r="C402" s="135"/>
      <c r="D402" s="135"/>
      <c r="E402" s="135"/>
    </row>
    <row r="403" spans="1:5" ht="32.25" thickBot="1" x14ac:dyDescent="0.3">
      <c r="A403" s="134" t="s">
        <v>29</v>
      </c>
      <c r="B403" s="135">
        <v>0</v>
      </c>
      <c r="C403" s="135">
        <v>0</v>
      </c>
      <c r="D403" s="135">
        <v>0</v>
      </c>
      <c r="E403" s="135">
        <v>0</v>
      </c>
    </row>
    <row r="404" spans="1:5" ht="16.5" thickBot="1" x14ac:dyDescent="0.3">
      <c r="A404" s="136" t="s">
        <v>175</v>
      </c>
      <c r="B404" s="135">
        <v>0</v>
      </c>
      <c r="C404" s="135">
        <v>0</v>
      </c>
      <c r="D404" s="135">
        <v>0</v>
      </c>
      <c r="E404" s="135">
        <v>0</v>
      </c>
    </row>
    <row r="405" spans="1:5" ht="16.5" thickBot="1" x14ac:dyDescent="0.3">
      <c r="A405" s="136" t="s">
        <v>176</v>
      </c>
      <c r="B405" s="138"/>
      <c r="C405" s="135"/>
      <c r="D405" s="135"/>
      <c r="E405" s="135"/>
    </row>
    <row r="406" spans="1:5" ht="32.25" thickBot="1" x14ac:dyDescent="0.3">
      <c r="A406" s="145" t="s">
        <v>33</v>
      </c>
      <c r="B406" s="138">
        <f>B403+B400+B397+B394+B391+B388+B385</f>
        <v>7237</v>
      </c>
      <c r="C406" s="138">
        <f t="shared" ref="C406:E406" si="69">C403+C400+C397+C394+C391+C388+C385</f>
        <v>8250</v>
      </c>
      <c r="D406" s="138">
        <f t="shared" si="69"/>
        <v>8250</v>
      </c>
      <c r="E406" s="138">
        <f t="shared" si="69"/>
        <v>8250</v>
      </c>
    </row>
    <row r="407" spans="1:5" ht="16.5" thickBot="1" x14ac:dyDescent="0.3">
      <c r="A407" s="142" t="s">
        <v>31</v>
      </c>
      <c r="B407" s="143">
        <f>IF(B406-B377=0,0,"Error")</f>
        <v>0</v>
      </c>
      <c r="C407" s="143">
        <f>IF(C406-C377=0,0,"Error")</f>
        <v>0</v>
      </c>
      <c r="D407" s="143">
        <f>IF(D406-D377=0,0,"Error")</f>
        <v>0</v>
      </c>
      <c r="E407" s="143">
        <f>IF(E406-E377=0,0,"Error")</f>
        <v>0</v>
      </c>
    </row>
    <row r="408" spans="1:5" ht="32.25" thickBot="1" x14ac:dyDescent="0.3">
      <c r="A408" s="146" t="s">
        <v>406</v>
      </c>
      <c r="B408" s="1576"/>
      <c r="C408" s="1577"/>
      <c r="D408" s="1577"/>
      <c r="E408" s="1578"/>
    </row>
    <row r="409" spans="1:5" ht="16.5" thickBot="1" x14ac:dyDescent="0.3">
      <c r="A409" s="122" t="s">
        <v>14</v>
      </c>
      <c r="B409" s="1543"/>
      <c r="C409" s="1544"/>
      <c r="D409" s="1544"/>
      <c r="E409" s="1545"/>
    </row>
    <row r="410" spans="1:5" ht="16.5" thickBot="1" x14ac:dyDescent="0.3">
      <c r="A410" s="122" t="s">
        <v>15</v>
      </c>
      <c r="B410" s="1537"/>
      <c r="C410" s="1538"/>
      <c r="D410" s="1538"/>
      <c r="E410" s="1539"/>
    </row>
    <row r="411" spans="1:5" ht="15.75" x14ac:dyDescent="0.25">
      <c r="A411" s="1562"/>
      <c r="B411" s="130">
        <v>2019</v>
      </c>
      <c r="C411" s="130">
        <v>2020</v>
      </c>
      <c r="D411" s="130">
        <v>2021</v>
      </c>
      <c r="E411" s="130">
        <v>2022</v>
      </c>
    </row>
    <row r="412" spans="1:5" ht="16.5" thickBot="1" x14ac:dyDescent="0.3">
      <c r="A412" s="1563"/>
      <c r="B412" s="131" t="s">
        <v>7</v>
      </c>
      <c r="C412" s="131" t="s">
        <v>8</v>
      </c>
      <c r="D412" s="131" t="s">
        <v>8</v>
      </c>
      <c r="E412" s="131" t="s">
        <v>8</v>
      </c>
    </row>
    <row r="413" spans="1:5" ht="16.5" thickBot="1" x14ac:dyDescent="0.3">
      <c r="A413" s="122" t="s">
        <v>16</v>
      </c>
      <c r="B413" s="147"/>
      <c r="C413" s="147"/>
      <c r="D413" s="147"/>
      <c r="E413" s="147"/>
    </row>
    <row r="414" spans="1:5" ht="16.5" thickBot="1" x14ac:dyDescent="0.3">
      <c r="A414" s="122" t="s">
        <v>17</v>
      </c>
      <c r="B414" s="132">
        <f>B443</f>
        <v>0</v>
      </c>
      <c r="C414" s="132">
        <f t="shared" ref="C414:E414" si="70">C443</f>
        <v>0</v>
      </c>
      <c r="D414" s="132">
        <f t="shared" si="70"/>
        <v>0</v>
      </c>
      <c r="E414" s="132">
        <f t="shared" si="70"/>
        <v>0</v>
      </c>
    </row>
    <row r="415" spans="1:5" ht="32.25" thickBot="1" x14ac:dyDescent="0.3">
      <c r="A415" s="122" t="s">
        <v>18</v>
      </c>
      <c r="B415" s="132" t="e">
        <f>B414/B413</f>
        <v>#DIV/0!</v>
      </c>
      <c r="C415" s="132" t="e">
        <f>C414/C413</f>
        <v>#DIV/0!</v>
      </c>
      <c r="D415" s="132" t="e">
        <f>D414/D413</f>
        <v>#DIV/0!</v>
      </c>
      <c r="E415" s="132" t="e">
        <f>E414/E413</f>
        <v>#DIV/0!</v>
      </c>
    </row>
    <row r="416" spans="1:5" ht="16.5" thickBot="1" x14ac:dyDescent="0.3">
      <c r="A416" s="122" t="s">
        <v>19</v>
      </c>
      <c r="B416" s="205"/>
      <c r="C416" s="133" t="e">
        <f>C413/B413-1</f>
        <v>#DIV/0!</v>
      </c>
      <c r="D416" s="133" t="e">
        <f>D413/C413-1</f>
        <v>#DIV/0!</v>
      </c>
      <c r="E416" s="133" t="e">
        <f>E413/D413-1</f>
        <v>#DIV/0!</v>
      </c>
    </row>
    <row r="417" spans="1:5" ht="32.25" thickBot="1" x14ac:dyDescent="0.3">
      <c r="A417" s="122" t="s">
        <v>21</v>
      </c>
      <c r="B417" s="205"/>
      <c r="C417" s="133" t="e">
        <f>C414/B414-1</f>
        <v>#DIV/0!</v>
      </c>
      <c r="D417" s="133" t="e">
        <f t="shared" ref="D417:E418" si="71">D414/C414-1</f>
        <v>#DIV/0!</v>
      </c>
      <c r="E417" s="133" t="e">
        <f t="shared" si="71"/>
        <v>#DIV/0!</v>
      </c>
    </row>
    <row r="418" spans="1:5" ht="32.25" thickBot="1" x14ac:dyDescent="0.3">
      <c r="A418" s="122" t="s">
        <v>22</v>
      </c>
      <c r="B418" s="205"/>
      <c r="C418" s="133" t="e">
        <f>C415/B415-1</f>
        <v>#DIV/0!</v>
      </c>
      <c r="D418" s="133" t="e">
        <f t="shared" si="71"/>
        <v>#DIV/0!</v>
      </c>
      <c r="E418" s="133" t="e">
        <f t="shared" si="71"/>
        <v>#DIV/0!</v>
      </c>
    </row>
    <row r="419" spans="1:5" ht="16.5" thickBot="1" x14ac:dyDescent="0.3">
      <c r="A419" s="1564" t="s">
        <v>407</v>
      </c>
      <c r="B419" s="1565"/>
      <c r="C419" s="1565"/>
      <c r="D419" s="1565"/>
      <c r="E419" s="1566"/>
    </row>
    <row r="420" spans="1:5" ht="15.75" x14ac:dyDescent="0.25">
      <c r="A420" s="1562"/>
      <c r="B420" s="130">
        <v>2019</v>
      </c>
      <c r="C420" s="130">
        <v>2020</v>
      </c>
      <c r="D420" s="130">
        <v>2021</v>
      </c>
      <c r="E420" s="130">
        <v>2022</v>
      </c>
    </row>
    <row r="421" spans="1:5" ht="16.5" thickBot="1" x14ac:dyDescent="0.3">
      <c r="A421" s="1563"/>
      <c r="B421" s="131" t="s">
        <v>7</v>
      </c>
      <c r="C421" s="131" t="s">
        <v>8</v>
      </c>
      <c r="D421" s="131" t="s">
        <v>8</v>
      </c>
      <c r="E421" s="131" t="s">
        <v>8</v>
      </c>
    </row>
    <row r="422" spans="1:5" ht="16.5" thickBot="1" x14ac:dyDescent="0.3">
      <c r="A422" s="134" t="s">
        <v>23</v>
      </c>
      <c r="B422" s="135"/>
      <c r="C422" s="135"/>
      <c r="D422" s="135"/>
      <c r="E422" s="135"/>
    </row>
    <row r="423" spans="1:5" ht="16.5" thickBot="1" x14ac:dyDescent="0.3">
      <c r="A423" s="136" t="s">
        <v>175</v>
      </c>
      <c r="B423" s="138"/>
      <c r="C423" s="137"/>
      <c r="D423" s="137"/>
      <c r="E423" s="137"/>
    </row>
    <row r="424" spans="1:5" ht="16.5" thickBot="1" x14ac:dyDescent="0.3">
      <c r="A424" s="136" t="s">
        <v>176</v>
      </c>
      <c r="B424" s="138"/>
      <c r="C424" s="137"/>
      <c r="D424" s="137"/>
      <c r="E424" s="137"/>
    </row>
    <row r="425" spans="1:5" ht="32.25" thickBot="1" x14ac:dyDescent="0.3">
      <c r="A425" s="134" t="s">
        <v>24</v>
      </c>
      <c r="B425" s="135"/>
      <c r="C425" s="135"/>
      <c r="D425" s="135"/>
      <c r="E425" s="135"/>
    </row>
    <row r="426" spans="1:5" ht="16.5" thickBot="1" x14ac:dyDescent="0.3">
      <c r="A426" s="136" t="s">
        <v>175</v>
      </c>
      <c r="B426" s="138"/>
      <c r="C426" s="135"/>
      <c r="D426" s="135"/>
      <c r="E426" s="135"/>
    </row>
    <row r="427" spans="1:5" ht="16.5" thickBot="1" x14ac:dyDescent="0.3">
      <c r="A427" s="136" t="s">
        <v>176</v>
      </c>
      <c r="B427" s="138"/>
      <c r="C427" s="135"/>
      <c r="D427" s="135"/>
      <c r="E427" s="135"/>
    </row>
    <row r="428" spans="1:5" ht="32.25" thickBot="1" x14ac:dyDescent="0.3">
      <c r="A428" s="134" t="s">
        <v>25</v>
      </c>
      <c r="B428" s="148">
        <v>0</v>
      </c>
      <c r="C428" s="149">
        <v>0</v>
      </c>
      <c r="D428" s="149">
        <v>0</v>
      </c>
      <c r="E428" s="149">
        <v>0</v>
      </c>
    </row>
    <row r="429" spans="1:5" ht="16.5" thickBot="1" x14ac:dyDescent="0.3">
      <c r="A429" s="136" t="s">
        <v>175</v>
      </c>
      <c r="B429" s="138"/>
      <c r="C429" s="135"/>
      <c r="D429" s="135"/>
      <c r="E429" s="135"/>
    </row>
    <row r="430" spans="1:5" ht="16.5" thickBot="1" x14ac:dyDescent="0.3">
      <c r="A430" s="136" t="s">
        <v>176</v>
      </c>
      <c r="B430" s="138"/>
      <c r="C430" s="135"/>
      <c r="D430" s="135"/>
      <c r="E430" s="135"/>
    </row>
    <row r="431" spans="1:5" ht="16.5" thickBot="1" x14ac:dyDescent="0.3">
      <c r="A431" s="134" t="s">
        <v>26</v>
      </c>
      <c r="B431" s="138"/>
      <c r="C431" s="135"/>
      <c r="D431" s="135"/>
      <c r="E431" s="135"/>
    </row>
    <row r="432" spans="1:5" ht="16.5" thickBot="1" x14ac:dyDescent="0.3">
      <c r="A432" s="136" t="s">
        <v>175</v>
      </c>
      <c r="B432" s="138"/>
      <c r="C432" s="135"/>
      <c r="D432" s="135"/>
      <c r="E432" s="135"/>
    </row>
    <row r="433" spans="1:5" ht="16.5" thickBot="1" x14ac:dyDescent="0.3">
      <c r="A433" s="136" t="s">
        <v>176</v>
      </c>
      <c r="B433" s="138"/>
      <c r="C433" s="135"/>
      <c r="D433" s="135"/>
      <c r="E433" s="135"/>
    </row>
    <row r="434" spans="1:5" ht="32.25" thickBot="1" x14ac:dyDescent="0.3">
      <c r="A434" s="134" t="s">
        <v>27</v>
      </c>
      <c r="B434" s="138"/>
      <c r="C434" s="135"/>
      <c r="D434" s="135"/>
      <c r="E434" s="135"/>
    </row>
    <row r="435" spans="1:5" ht="16.5" thickBot="1" x14ac:dyDescent="0.3">
      <c r="A435" s="136" t="s">
        <v>175</v>
      </c>
      <c r="B435" s="138"/>
      <c r="C435" s="135"/>
      <c r="D435" s="135"/>
      <c r="E435" s="135"/>
    </row>
    <row r="436" spans="1:5" ht="16.5" thickBot="1" x14ac:dyDescent="0.3">
      <c r="A436" s="136" t="s">
        <v>176</v>
      </c>
      <c r="B436" s="138"/>
      <c r="C436" s="135"/>
      <c r="D436" s="135"/>
      <c r="E436" s="135"/>
    </row>
    <row r="437" spans="1:5" ht="16.5" thickBot="1" x14ac:dyDescent="0.3">
      <c r="A437" s="134" t="s">
        <v>28</v>
      </c>
      <c r="B437" s="138">
        <v>0</v>
      </c>
      <c r="C437" s="135">
        <v>0</v>
      </c>
      <c r="D437" s="135">
        <v>0</v>
      </c>
      <c r="E437" s="135">
        <v>0</v>
      </c>
    </row>
    <row r="438" spans="1:5" ht="16.5" thickBot="1" x14ac:dyDescent="0.3">
      <c r="A438" s="136" t="s">
        <v>175</v>
      </c>
      <c r="B438" s="138"/>
      <c r="C438" s="135"/>
      <c r="D438" s="135"/>
      <c r="E438" s="135"/>
    </row>
    <row r="439" spans="1:5" ht="16.5" thickBot="1" x14ac:dyDescent="0.3">
      <c r="A439" s="136" t="s">
        <v>176</v>
      </c>
      <c r="B439" s="138"/>
      <c r="C439" s="135"/>
      <c r="D439" s="135"/>
      <c r="E439" s="135"/>
    </row>
    <row r="440" spans="1:5" ht="32.25" thickBot="1" x14ac:dyDescent="0.3">
      <c r="A440" s="134" t="s">
        <v>29</v>
      </c>
      <c r="B440" s="138"/>
      <c r="C440" s="135"/>
      <c r="D440" s="135"/>
      <c r="E440" s="135"/>
    </row>
    <row r="441" spans="1:5" ht="16.5" thickBot="1" x14ac:dyDescent="0.3">
      <c r="A441" s="136" t="s">
        <v>175</v>
      </c>
      <c r="B441" s="138"/>
      <c r="C441" s="135"/>
      <c r="D441" s="135"/>
      <c r="E441" s="135"/>
    </row>
    <row r="442" spans="1:5" ht="16.5" thickBot="1" x14ac:dyDescent="0.3">
      <c r="A442" s="136" t="s">
        <v>176</v>
      </c>
      <c r="B442" s="138"/>
      <c r="C442" s="135"/>
      <c r="D442" s="135"/>
      <c r="E442" s="135"/>
    </row>
    <row r="443" spans="1:5" ht="32.25" thickBot="1" x14ac:dyDescent="0.3">
      <c r="A443" s="145" t="s">
        <v>51</v>
      </c>
      <c r="B443" s="138">
        <f>B440+B437+B434+B431+B428+B425+B422</f>
        <v>0</v>
      </c>
      <c r="C443" s="138">
        <f t="shared" ref="C443:E443" si="72">C440+C437+C434+C431+C428+C425+C422</f>
        <v>0</v>
      </c>
      <c r="D443" s="138">
        <f t="shared" si="72"/>
        <v>0</v>
      </c>
      <c r="E443" s="138">
        <f t="shared" si="72"/>
        <v>0</v>
      </c>
    </row>
    <row r="444" spans="1:5" ht="16.5" thickBot="1" x14ac:dyDescent="0.3">
      <c r="A444" s="142" t="s">
        <v>31</v>
      </c>
      <c r="B444" s="143">
        <f>IF(B443-B414=0,0,"Error")</f>
        <v>0</v>
      </c>
      <c r="C444" s="143">
        <f>IF(C443-C414=0,0,"Error")</f>
        <v>0</v>
      </c>
      <c r="D444" s="143">
        <f>IF(D443-D414=0,0,"Error")</f>
        <v>0</v>
      </c>
      <c r="E444" s="143">
        <f>IF(E443-E414=0,0,"Error")</f>
        <v>0</v>
      </c>
    </row>
    <row r="445" spans="1:5" ht="16.5" thickBot="1" x14ac:dyDescent="0.3">
      <c r="A445" s="150"/>
      <c r="B445" s="151"/>
      <c r="C445" s="151"/>
      <c r="D445" s="151"/>
      <c r="E445" s="152"/>
    </row>
    <row r="446" spans="1:5" ht="32.25" thickBot="1" x14ac:dyDescent="0.3">
      <c r="A446" s="123" t="s">
        <v>47</v>
      </c>
      <c r="B446" s="1570" t="s">
        <v>246</v>
      </c>
      <c r="C446" s="1571"/>
      <c r="D446" s="1571"/>
      <c r="E446" s="1572"/>
    </row>
    <row r="447" spans="1:5" ht="16.5" thickBot="1" x14ac:dyDescent="0.3">
      <c r="A447" s="1543" t="s">
        <v>247</v>
      </c>
      <c r="B447" s="1544"/>
      <c r="C447" s="1544"/>
      <c r="D447" s="1544"/>
      <c r="E447" s="1545"/>
    </row>
    <row r="448" spans="1:5" ht="95.25" thickBot="1" x14ac:dyDescent="0.3">
      <c r="A448" s="124" t="s">
        <v>860</v>
      </c>
      <c r="B448" s="125"/>
      <c r="C448" s="121"/>
      <c r="D448" s="121"/>
      <c r="E448" s="121"/>
    </row>
    <row r="449" spans="1:5" ht="63.75" thickBot="1" x14ac:dyDescent="0.3">
      <c r="A449" s="124" t="s">
        <v>861</v>
      </c>
      <c r="B449" s="125"/>
      <c r="C449" s="121"/>
      <c r="D449" s="121"/>
      <c r="E449" s="121"/>
    </row>
    <row r="450" spans="1:5" ht="48" thickBot="1" x14ac:dyDescent="0.3">
      <c r="A450" s="126" t="s">
        <v>248</v>
      </c>
      <c r="B450" s="127"/>
      <c r="C450" s="128"/>
      <c r="D450" s="128"/>
      <c r="E450" s="128"/>
    </row>
    <row r="451" spans="1:5" ht="16.5" thickBot="1" x14ac:dyDescent="0.3">
      <c r="A451" s="1573" t="s">
        <v>249</v>
      </c>
      <c r="B451" s="1574"/>
      <c r="C451" s="1574"/>
      <c r="D451" s="1574"/>
      <c r="E451" s="1575"/>
    </row>
    <row r="452" spans="1:5" ht="16.5" thickBot="1" x14ac:dyDescent="0.3">
      <c r="A452" s="1573" t="s">
        <v>12</v>
      </c>
      <c r="B452" s="1574"/>
      <c r="C452" s="1574"/>
      <c r="D452" s="1574"/>
      <c r="E452" s="1575"/>
    </row>
    <row r="453" spans="1:5" ht="16.5" thickBot="1" x14ac:dyDescent="0.3">
      <c r="A453" s="129" t="s">
        <v>13</v>
      </c>
      <c r="B453" s="1559" t="s">
        <v>862</v>
      </c>
      <c r="C453" s="1560"/>
      <c r="D453" s="1560"/>
      <c r="E453" s="1561"/>
    </row>
    <row r="454" spans="1:5" ht="16.5" thickBot="1" x14ac:dyDescent="0.3">
      <c r="A454" s="122" t="s">
        <v>14</v>
      </c>
      <c r="B454" s="1559" t="s">
        <v>250</v>
      </c>
      <c r="C454" s="1560"/>
      <c r="D454" s="1560"/>
      <c r="E454" s="1561"/>
    </row>
    <row r="455" spans="1:5" ht="16.5" thickBot="1" x14ac:dyDescent="0.3">
      <c r="A455" s="122" t="s">
        <v>15</v>
      </c>
      <c r="B455" s="1537" t="s">
        <v>251</v>
      </c>
      <c r="C455" s="1538"/>
      <c r="D455" s="1538"/>
      <c r="E455" s="1539"/>
    </row>
    <row r="456" spans="1:5" ht="15.75" x14ac:dyDescent="0.25">
      <c r="A456" s="1562"/>
      <c r="B456" s="130">
        <v>2020</v>
      </c>
      <c r="C456" s="130">
        <v>2021</v>
      </c>
      <c r="D456" s="130">
        <v>2022</v>
      </c>
      <c r="E456" s="130">
        <v>2023</v>
      </c>
    </row>
    <row r="457" spans="1:5" ht="16.5" thickBot="1" x14ac:dyDescent="0.3">
      <c r="A457" s="1563"/>
      <c r="B457" s="131" t="s">
        <v>857</v>
      </c>
      <c r="C457" s="131" t="s">
        <v>8</v>
      </c>
      <c r="D457" s="131" t="s">
        <v>8</v>
      </c>
      <c r="E457" s="131" t="s">
        <v>8</v>
      </c>
    </row>
    <row r="458" spans="1:5" ht="16.5" thickBot="1" x14ac:dyDescent="0.3">
      <c r="A458" s="122" t="s">
        <v>16</v>
      </c>
      <c r="B458" s="132">
        <v>49</v>
      </c>
      <c r="C458" s="132">
        <v>55</v>
      </c>
      <c r="D458" s="132">
        <v>55</v>
      </c>
      <c r="E458" s="132">
        <v>55</v>
      </c>
    </row>
    <row r="459" spans="1:5" ht="16.5" thickBot="1" x14ac:dyDescent="0.3">
      <c r="A459" s="122" t="s">
        <v>17</v>
      </c>
      <c r="B459" s="132">
        <f>B488</f>
        <v>137660</v>
      </c>
      <c r="C459" s="132">
        <f t="shared" ref="C459:E459" si="73">C488</f>
        <v>117830</v>
      </c>
      <c r="D459" s="132">
        <f t="shared" si="73"/>
        <v>119180</v>
      </c>
      <c r="E459" s="132">
        <f t="shared" si="73"/>
        <v>120180</v>
      </c>
    </row>
    <row r="460" spans="1:5" ht="32.25" thickBot="1" x14ac:dyDescent="0.3">
      <c r="A460" s="122" t="s">
        <v>18</v>
      </c>
      <c r="B460" s="132">
        <f>B459/B458</f>
        <v>2809.387755102041</v>
      </c>
      <c r="C460" s="132">
        <f t="shared" ref="C460:E460" si="74">C459/C458</f>
        <v>2142.3636363636365</v>
      </c>
      <c r="D460" s="132">
        <f t="shared" si="74"/>
        <v>2166.909090909091</v>
      </c>
      <c r="E460" s="132">
        <f t="shared" si="74"/>
        <v>2185.090909090909</v>
      </c>
    </row>
    <row r="461" spans="1:5" ht="16.5" thickBot="1" x14ac:dyDescent="0.3">
      <c r="A461" s="122" t="s">
        <v>19</v>
      </c>
      <c r="B461" s="205" t="s">
        <v>20</v>
      </c>
      <c r="C461" s="133">
        <f>C458/B458-1</f>
        <v>0.12244897959183665</v>
      </c>
      <c r="D461" s="133">
        <f t="shared" ref="D461:E463" si="75">D458/C458-1</f>
        <v>0</v>
      </c>
      <c r="E461" s="133">
        <f t="shared" si="75"/>
        <v>0</v>
      </c>
    </row>
    <row r="462" spans="1:5" ht="32.25" thickBot="1" x14ac:dyDescent="0.3">
      <c r="A462" s="122" t="s">
        <v>21</v>
      </c>
      <c r="B462" s="205" t="s">
        <v>20</v>
      </c>
      <c r="C462" s="133">
        <f>C459/B459-1</f>
        <v>-0.14405055934912103</v>
      </c>
      <c r="D462" s="133">
        <f t="shared" si="75"/>
        <v>1.1457184078757621E-2</v>
      </c>
      <c r="E462" s="133">
        <f t="shared" si="75"/>
        <v>8.3906695754321081E-3</v>
      </c>
    </row>
    <row r="463" spans="1:5" ht="32.25" thickBot="1" x14ac:dyDescent="0.3">
      <c r="A463" s="122" t="s">
        <v>22</v>
      </c>
      <c r="B463" s="205" t="s">
        <v>20</v>
      </c>
      <c r="C463" s="133">
        <f>C460/B460-1</f>
        <v>-0.23742686196558049</v>
      </c>
      <c r="D463" s="133">
        <f t="shared" si="75"/>
        <v>1.1457184078757621E-2</v>
      </c>
      <c r="E463" s="133">
        <f t="shared" si="75"/>
        <v>8.3906695754321081E-3</v>
      </c>
    </row>
    <row r="464" spans="1:5" ht="16.5" thickBot="1" x14ac:dyDescent="0.3">
      <c r="A464" s="1564" t="s">
        <v>400</v>
      </c>
      <c r="B464" s="1565"/>
      <c r="C464" s="1565"/>
      <c r="D464" s="1565"/>
      <c r="E464" s="1566"/>
    </row>
    <row r="465" spans="1:5" ht="15.75" x14ac:dyDescent="0.25">
      <c r="A465" s="1562"/>
      <c r="B465" s="130">
        <v>2020</v>
      </c>
      <c r="C465" s="130">
        <v>2021</v>
      </c>
      <c r="D465" s="130">
        <v>2022</v>
      </c>
      <c r="E465" s="130">
        <v>2023</v>
      </c>
    </row>
    <row r="466" spans="1:5" ht="16.5" thickBot="1" x14ac:dyDescent="0.3">
      <c r="A466" s="1563"/>
      <c r="B466" s="131" t="s">
        <v>857</v>
      </c>
      <c r="C466" s="131" t="s">
        <v>8</v>
      </c>
      <c r="D466" s="131" t="s">
        <v>8</v>
      </c>
      <c r="E466" s="131" t="s">
        <v>8</v>
      </c>
    </row>
    <row r="467" spans="1:5" ht="16.5" thickBot="1" x14ac:dyDescent="0.3">
      <c r="A467" s="134" t="s">
        <v>23</v>
      </c>
      <c r="B467" s="135">
        <f>SUM(B468:B469)</f>
        <v>0</v>
      </c>
      <c r="C467" s="135">
        <f t="shared" ref="C467:E467" si="76">SUM(C468:C469)</f>
        <v>0</v>
      </c>
      <c r="D467" s="135">
        <f t="shared" si="76"/>
        <v>0</v>
      </c>
      <c r="E467" s="135">
        <f t="shared" si="76"/>
        <v>0</v>
      </c>
    </row>
    <row r="468" spans="1:5" ht="16.5" thickBot="1" x14ac:dyDescent="0.3">
      <c r="A468" s="136" t="s">
        <v>175</v>
      </c>
      <c r="B468" s="135">
        <v>0</v>
      </c>
      <c r="C468" s="135">
        <v>0</v>
      </c>
      <c r="D468" s="135">
        <v>0</v>
      </c>
      <c r="E468" s="135">
        <v>0</v>
      </c>
    </row>
    <row r="469" spans="1:5" ht="16.5" thickBot="1" x14ac:dyDescent="0.3">
      <c r="A469" s="136" t="s">
        <v>176</v>
      </c>
      <c r="B469" s="135">
        <v>0</v>
      </c>
      <c r="C469" s="135">
        <v>0</v>
      </c>
      <c r="D469" s="135">
        <v>0</v>
      </c>
      <c r="E469" s="135">
        <v>0</v>
      </c>
    </row>
    <row r="470" spans="1:5" ht="32.25" thickBot="1" x14ac:dyDescent="0.3">
      <c r="A470" s="134" t="s">
        <v>24</v>
      </c>
      <c r="B470" s="135">
        <f>SUM(B471:B472)</f>
        <v>0</v>
      </c>
      <c r="C470" s="135">
        <f t="shared" ref="C470:E470" si="77">SUM(C471:C472)</f>
        <v>0</v>
      </c>
      <c r="D470" s="135">
        <f t="shared" si="77"/>
        <v>0</v>
      </c>
      <c r="E470" s="135">
        <f t="shared" si="77"/>
        <v>0</v>
      </c>
    </row>
    <row r="471" spans="1:5" ht="16.5" thickBot="1" x14ac:dyDescent="0.3">
      <c r="A471" s="136" t="s">
        <v>175</v>
      </c>
      <c r="B471" s="135">
        <v>0</v>
      </c>
      <c r="C471" s="135">
        <v>0</v>
      </c>
      <c r="D471" s="135">
        <v>0</v>
      </c>
      <c r="E471" s="135">
        <v>0</v>
      </c>
    </row>
    <row r="472" spans="1:5" ht="16.5" thickBot="1" x14ac:dyDescent="0.3">
      <c r="A472" s="136" t="s">
        <v>176</v>
      </c>
      <c r="B472" s="135">
        <v>0</v>
      </c>
      <c r="C472" s="135">
        <v>0</v>
      </c>
      <c r="D472" s="135">
        <v>0</v>
      </c>
      <c r="E472" s="135">
        <v>0</v>
      </c>
    </row>
    <row r="473" spans="1:5" ht="32.25" thickBot="1" x14ac:dyDescent="0.3">
      <c r="A473" s="134" t="s">
        <v>25</v>
      </c>
      <c r="B473" s="138">
        <f>SUM(B474:B475)</f>
        <v>137660</v>
      </c>
      <c r="C473" s="138">
        <f t="shared" ref="C473:E473" si="78">SUM(C474:C475)</f>
        <v>117830</v>
      </c>
      <c r="D473" s="138">
        <f t="shared" si="78"/>
        <v>119180</v>
      </c>
      <c r="E473" s="138">
        <f t="shared" si="78"/>
        <v>120180</v>
      </c>
    </row>
    <row r="474" spans="1:5" ht="32.25" thickBot="1" x14ac:dyDescent="0.3">
      <c r="A474" s="136" t="s">
        <v>408</v>
      </c>
      <c r="B474" s="135">
        <v>137660</v>
      </c>
      <c r="C474" s="135">
        <v>117830</v>
      </c>
      <c r="D474" s="135">
        <v>119180</v>
      </c>
      <c r="E474" s="135">
        <v>120180</v>
      </c>
    </row>
    <row r="475" spans="1:5" ht="16.5" thickBot="1" x14ac:dyDescent="0.3">
      <c r="A475" s="136" t="s">
        <v>176</v>
      </c>
      <c r="B475" s="138"/>
      <c r="C475" s="135">
        <v>0</v>
      </c>
      <c r="D475" s="135"/>
      <c r="E475" s="135"/>
    </row>
    <row r="476" spans="1:5" ht="16.5" thickBot="1" x14ac:dyDescent="0.3">
      <c r="A476" s="134" t="s">
        <v>26</v>
      </c>
      <c r="B476" s="138">
        <f>SUM(B477:B478)</f>
        <v>0</v>
      </c>
      <c r="C476" s="138">
        <f t="shared" ref="C476:E476" si="79">SUM(C477:C478)</f>
        <v>0</v>
      </c>
      <c r="D476" s="138">
        <f t="shared" si="79"/>
        <v>0</v>
      </c>
      <c r="E476" s="138">
        <f t="shared" si="79"/>
        <v>0</v>
      </c>
    </row>
    <row r="477" spans="1:5" ht="16.5" thickBot="1" x14ac:dyDescent="0.3">
      <c r="A477" s="136" t="s">
        <v>175</v>
      </c>
      <c r="B477" s="138">
        <v>0</v>
      </c>
      <c r="C477" s="138">
        <v>0</v>
      </c>
      <c r="D477" s="138">
        <v>0</v>
      </c>
      <c r="E477" s="138">
        <v>0</v>
      </c>
    </row>
    <row r="478" spans="1:5" ht="16.5" thickBot="1" x14ac:dyDescent="0.3">
      <c r="A478" s="136" t="s">
        <v>176</v>
      </c>
      <c r="B478" s="138">
        <v>0</v>
      </c>
      <c r="C478" s="138">
        <v>0</v>
      </c>
      <c r="D478" s="138">
        <v>0</v>
      </c>
      <c r="E478" s="138">
        <v>0</v>
      </c>
    </row>
    <row r="479" spans="1:5" ht="32.25" thickBot="1" x14ac:dyDescent="0.3">
      <c r="A479" s="134" t="s">
        <v>27</v>
      </c>
      <c r="B479" s="138">
        <f>SUM(B480:B481)</f>
        <v>0</v>
      </c>
      <c r="C479" s="138">
        <f t="shared" ref="C479:E479" si="80">SUM(C480:C481)</f>
        <v>0</v>
      </c>
      <c r="D479" s="138">
        <f t="shared" si="80"/>
        <v>0</v>
      </c>
      <c r="E479" s="138">
        <f t="shared" si="80"/>
        <v>0</v>
      </c>
    </row>
    <row r="480" spans="1:5" ht="16.5" thickBot="1" x14ac:dyDescent="0.3">
      <c r="A480" s="136" t="s">
        <v>175</v>
      </c>
      <c r="B480" s="138">
        <v>0</v>
      </c>
      <c r="C480" s="138">
        <v>0</v>
      </c>
      <c r="D480" s="138">
        <v>0</v>
      </c>
      <c r="E480" s="138">
        <v>0</v>
      </c>
    </row>
    <row r="481" spans="1:5" ht="16.5" thickBot="1" x14ac:dyDescent="0.3">
      <c r="A481" s="136" t="s">
        <v>176</v>
      </c>
      <c r="B481" s="138">
        <v>0</v>
      </c>
      <c r="C481" s="138">
        <v>0</v>
      </c>
      <c r="D481" s="138">
        <v>0</v>
      </c>
      <c r="E481" s="138">
        <v>0</v>
      </c>
    </row>
    <row r="482" spans="1:5" ht="16.5" thickBot="1" x14ac:dyDescent="0.3">
      <c r="A482" s="134" t="s">
        <v>28</v>
      </c>
      <c r="B482" s="138">
        <v>0</v>
      </c>
      <c r="C482" s="138">
        <v>0</v>
      </c>
      <c r="D482" s="138">
        <v>0</v>
      </c>
      <c r="E482" s="138">
        <v>0</v>
      </c>
    </row>
    <row r="483" spans="1:5" ht="16.5" thickBot="1" x14ac:dyDescent="0.3">
      <c r="A483" s="136" t="s">
        <v>175</v>
      </c>
      <c r="B483" s="138">
        <v>0</v>
      </c>
      <c r="C483" s="138">
        <v>0</v>
      </c>
      <c r="D483" s="138">
        <v>0</v>
      </c>
      <c r="E483" s="138">
        <v>0</v>
      </c>
    </row>
    <row r="484" spans="1:5" ht="16.5" thickBot="1" x14ac:dyDescent="0.3">
      <c r="A484" s="136" t="s">
        <v>176</v>
      </c>
      <c r="B484" s="138">
        <v>0</v>
      </c>
      <c r="C484" s="138">
        <v>0</v>
      </c>
      <c r="D484" s="138">
        <v>0</v>
      </c>
      <c r="E484" s="138">
        <v>0</v>
      </c>
    </row>
    <row r="485" spans="1:5" ht="32.25" thickBot="1" x14ac:dyDescent="0.3">
      <c r="A485" s="134" t="s">
        <v>29</v>
      </c>
      <c r="B485" s="138">
        <v>0</v>
      </c>
      <c r="C485" s="135">
        <v>0</v>
      </c>
      <c r="D485" s="135">
        <f t="shared" ref="D485:E487" si="81">C485*1.03*0.99</f>
        <v>0</v>
      </c>
      <c r="E485" s="135">
        <f t="shared" si="81"/>
        <v>0</v>
      </c>
    </row>
    <row r="486" spans="1:5" ht="16.5" thickBot="1" x14ac:dyDescent="0.3">
      <c r="A486" s="136" t="s">
        <v>175</v>
      </c>
      <c r="B486" s="138">
        <v>0</v>
      </c>
      <c r="C486" s="135">
        <v>0</v>
      </c>
      <c r="D486" s="135">
        <f t="shared" si="81"/>
        <v>0</v>
      </c>
      <c r="E486" s="135">
        <f t="shared" si="81"/>
        <v>0</v>
      </c>
    </row>
    <row r="487" spans="1:5" ht="16.5" thickBot="1" x14ac:dyDescent="0.3">
      <c r="A487" s="136" t="s">
        <v>176</v>
      </c>
      <c r="B487" s="138">
        <v>0</v>
      </c>
      <c r="C487" s="135">
        <v>0</v>
      </c>
      <c r="D487" s="135">
        <f t="shared" si="81"/>
        <v>0</v>
      </c>
      <c r="E487" s="135">
        <f t="shared" si="81"/>
        <v>0</v>
      </c>
    </row>
    <row r="488" spans="1:5" ht="32.25" thickBot="1" x14ac:dyDescent="0.3">
      <c r="A488" s="141" t="s">
        <v>30</v>
      </c>
      <c r="B488" s="138">
        <f>B485+B482+B479+B476+B473+B470+B467</f>
        <v>137660</v>
      </c>
      <c r="C488" s="138">
        <f t="shared" ref="C488:E488" si="82">C485+C482+C479+C476+C473+C470+C467</f>
        <v>117830</v>
      </c>
      <c r="D488" s="138">
        <f t="shared" si="82"/>
        <v>119180</v>
      </c>
      <c r="E488" s="138">
        <f t="shared" si="82"/>
        <v>120180</v>
      </c>
    </row>
    <row r="489" spans="1:5" ht="16.5" thickBot="1" x14ac:dyDescent="0.3">
      <c r="A489" s="142" t="s">
        <v>31</v>
      </c>
      <c r="B489" s="143">
        <f>IF(B488-B459=0,0,"Error")</f>
        <v>0</v>
      </c>
      <c r="C489" s="143">
        <f>IF(C488-C459=0,0,"Error")</f>
        <v>0</v>
      </c>
      <c r="D489" s="143">
        <f>IF(D488-D459=0,0,"Error")</f>
        <v>0</v>
      </c>
      <c r="E489" s="143">
        <f>IF(E488-E459=0,0,"Error")</f>
        <v>0</v>
      </c>
    </row>
    <row r="490" spans="1:5" ht="16.5" thickBot="1" x14ac:dyDescent="0.3">
      <c r="A490" s="144" t="s">
        <v>32</v>
      </c>
      <c r="B490" s="1576"/>
      <c r="C490" s="1577"/>
      <c r="D490" s="1577"/>
      <c r="E490" s="1578"/>
    </row>
    <row r="491" spans="1:5" ht="16.5" thickBot="1" x14ac:dyDescent="0.3">
      <c r="A491" s="122" t="s">
        <v>14</v>
      </c>
      <c r="B491" s="1543"/>
      <c r="C491" s="1544"/>
      <c r="D491" s="1544"/>
      <c r="E491" s="1545"/>
    </row>
    <row r="492" spans="1:5" ht="16.5" thickBot="1" x14ac:dyDescent="0.3">
      <c r="A492" s="122" t="s">
        <v>15</v>
      </c>
      <c r="B492" s="1537"/>
      <c r="C492" s="1538"/>
      <c r="D492" s="1538"/>
      <c r="E492" s="1539"/>
    </row>
    <row r="493" spans="1:5" ht="15.75" x14ac:dyDescent="0.25">
      <c r="A493" s="1562"/>
      <c r="B493" s="130">
        <v>2019</v>
      </c>
      <c r="C493" s="130">
        <v>2020</v>
      </c>
      <c r="D493" s="130">
        <v>2021</v>
      </c>
      <c r="E493" s="130">
        <v>2022</v>
      </c>
    </row>
    <row r="494" spans="1:5" ht="16.5" thickBot="1" x14ac:dyDescent="0.3">
      <c r="A494" s="1563"/>
      <c r="B494" s="131" t="s">
        <v>7</v>
      </c>
      <c r="C494" s="131" t="s">
        <v>8</v>
      </c>
      <c r="D494" s="131" t="s">
        <v>8</v>
      </c>
      <c r="E494" s="131" t="s">
        <v>8</v>
      </c>
    </row>
    <row r="495" spans="1:5" ht="16.5" thickBot="1" x14ac:dyDescent="0.3">
      <c r="A495" s="122" t="s">
        <v>16</v>
      </c>
      <c r="B495" s="122"/>
      <c r="C495" s="122"/>
      <c r="D495" s="122"/>
      <c r="E495" s="122"/>
    </row>
    <row r="496" spans="1:5" ht="16.5" thickBot="1" x14ac:dyDescent="0.3">
      <c r="A496" s="122" t="s">
        <v>17</v>
      </c>
      <c r="B496" s="132">
        <f>B525</f>
        <v>0</v>
      </c>
      <c r="C496" s="132">
        <f t="shared" ref="C496:E496" si="83">C525</f>
        <v>0</v>
      </c>
      <c r="D496" s="132">
        <f t="shared" si="83"/>
        <v>0</v>
      </c>
      <c r="E496" s="132">
        <f t="shared" si="83"/>
        <v>0</v>
      </c>
    </row>
    <row r="497" spans="1:5" ht="32.25" thickBot="1" x14ac:dyDescent="0.3">
      <c r="A497" s="122" t="s">
        <v>18</v>
      </c>
      <c r="B497" s="132" t="e">
        <f>B496/B495</f>
        <v>#DIV/0!</v>
      </c>
      <c r="C497" s="132" t="e">
        <f>C496/C495</f>
        <v>#DIV/0!</v>
      </c>
      <c r="D497" s="132" t="e">
        <f>D496/D495</f>
        <v>#DIV/0!</v>
      </c>
      <c r="E497" s="132" t="e">
        <f>E496/E495</f>
        <v>#DIV/0!</v>
      </c>
    </row>
    <row r="498" spans="1:5" ht="16.5" thickBot="1" x14ac:dyDescent="0.3">
      <c r="A498" s="122" t="s">
        <v>19</v>
      </c>
      <c r="B498" s="205"/>
      <c r="C498" s="133" t="e">
        <f>C495/B495-1</f>
        <v>#DIV/0!</v>
      </c>
      <c r="D498" s="133" t="e">
        <f>D495/C495-1</f>
        <v>#DIV/0!</v>
      </c>
      <c r="E498" s="133" t="e">
        <f>E495/D495-1</f>
        <v>#DIV/0!</v>
      </c>
    </row>
    <row r="499" spans="1:5" ht="32.25" thickBot="1" x14ac:dyDescent="0.3">
      <c r="A499" s="122" t="s">
        <v>21</v>
      </c>
      <c r="B499" s="205"/>
      <c r="C499" s="133" t="e">
        <f>C496/B496-1</f>
        <v>#DIV/0!</v>
      </c>
      <c r="D499" s="133" t="e">
        <f t="shared" ref="D499:E500" si="84">D496/C496-1</f>
        <v>#DIV/0!</v>
      </c>
      <c r="E499" s="133" t="e">
        <f t="shared" si="84"/>
        <v>#DIV/0!</v>
      </c>
    </row>
    <row r="500" spans="1:5" ht="32.25" thickBot="1" x14ac:dyDescent="0.3">
      <c r="A500" s="122" t="s">
        <v>22</v>
      </c>
      <c r="B500" s="205"/>
      <c r="C500" s="133" t="e">
        <f>C497/B497-1</f>
        <v>#DIV/0!</v>
      </c>
      <c r="D500" s="133" t="e">
        <f t="shared" si="84"/>
        <v>#DIV/0!</v>
      </c>
      <c r="E500" s="133" t="e">
        <f t="shared" si="84"/>
        <v>#DIV/0!</v>
      </c>
    </row>
    <row r="501" spans="1:5" ht="16.5" thickBot="1" x14ac:dyDescent="0.3">
      <c r="A501" s="1564" t="s">
        <v>407</v>
      </c>
      <c r="B501" s="1565"/>
      <c r="C501" s="1565"/>
      <c r="D501" s="1565"/>
      <c r="E501" s="1566"/>
    </row>
    <row r="502" spans="1:5" ht="15.75" x14ac:dyDescent="0.25">
      <c r="A502" s="1562"/>
      <c r="B502" s="130">
        <v>2019</v>
      </c>
      <c r="C502" s="130">
        <v>2020</v>
      </c>
      <c r="D502" s="130">
        <v>2021</v>
      </c>
      <c r="E502" s="130">
        <v>2022</v>
      </c>
    </row>
    <row r="503" spans="1:5" ht="16.5" thickBot="1" x14ac:dyDescent="0.3">
      <c r="A503" s="1563"/>
      <c r="B503" s="131" t="s">
        <v>7</v>
      </c>
      <c r="C503" s="131" t="s">
        <v>8</v>
      </c>
      <c r="D503" s="131" t="s">
        <v>8</v>
      </c>
      <c r="E503" s="131" t="s">
        <v>8</v>
      </c>
    </row>
    <row r="504" spans="1:5" ht="16.5" thickBot="1" x14ac:dyDescent="0.3">
      <c r="A504" s="134" t="s">
        <v>23</v>
      </c>
      <c r="B504" s="135">
        <v>0</v>
      </c>
      <c r="C504" s="135">
        <v>0</v>
      </c>
      <c r="D504" s="135">
        <v>0</v>
      </c>
      <c r="E504" s="135">
        <v>0</v>
      </c>
    </row>
    <row r="505" spans="1:5" ht="16.5" thickBot="1" x14ac:dyDescent="0.3">
      <c r="A505" s="136" t="s">
        <v>175</v>
      </c>
      <c r="B505" s="135">
        <v>0</v>
      </c>
      <c r="C505" s="135">
        <v>0</v>
      </c>
      <c r="D505" s="135">
        <v>0</v>
      </c>
      <c r="E505" s="135">
        <v>0</v>
      </c>
    </row>
    <row r="506" spans="1:5" ht="16.5" thickBot="1" x14ac:dyDescent="0.3">
      <c r="A506" s="136" t="s">
        <v>176</v>
      </c>
      <c r="B506" s="138"/>
      <c r="C506" s="137"/>
      <c r="D506" s="137"/>
      <c r="E506" s="137"/>
    </row>
    <row r="507" spans="1:5" ht="32.25" thickBot="1" x14ac:dyDescent="0.3">
      <c r="A507" s="134" t="s">
        <v>24</v>
      </c>
      <c r="B507" s="135">
        <v>0</v>
      </c>
      <c r="C507" s="135">
        <v>0</v>
      </c>
      <c r="D507" s="135">
        <v>0</v>
      </c>
      <c r="E507" s="135">
        <v>0</v>
      </c>
    </row>
    <row r="508" spans="1:5" ht="16.5" thickBot="1" x14ac:dyDescent="0.3">
      <c r="A508" s="136" t="s">
        <v>175</v>
      </c>
      <c r="B508" s="135">
        <v>0</v>
      </c>
      <c r="C508" s="135">
        <v>0</v>
      </c>
      <c r="D508" s="135">
        <v>0</v>
      </c>
      <c r="E508" s="135">
        <v>0</v>
      </c>
    </row>
    <row r="509" spans="1:5" ht="16.5" thickBot="1" x14ac:dyDescent="0.3">
      <c r="A509" s="136" t="s">
        <v>176</v>
      </c>
      <c r="B509" s="138"/>
      <c r="C509" s="135"/>
      <c r="D509" s="135"/>
      <c r="E509" s="135"/>
    </row>
    <row r="510" spans="1:5" ht="32.25" thickBot="1" x14ac:dyDescent="0.3">
      <c r="A510" s="134" t="s">
        <v>25</v>
      </c>
      <c r="B510" s="138"/>
      <c r="C510" s="135"/>
      <c r="D510" s="135"/>
      <c r="E510" s="135"/>
    </row>
    <row r="511" spans="1:5" ht="16.5" thickBot="1" x14ac:dyDescent="0.3">
      <c r="A511" s="136" t="s">
        <v>175</v>
      </c>
      <c r="B511" s="138"/>
      <c r="C511" s="135"/>
      <c r="D511" s="135"/>
      <c r="E511" s="135"/>
    </row>
    <row r="512" spans="1:5" ht="16.5" thickBot="1" x14ac:dyDescent="0.3">
      <c r="A512" s="136" t="s">
        <v>176</v>
      </c>
      <c r="B512" s="138"/>
      <c r="C512" s="135"/>
      <c r="D512" s="135"/>
      <c r="E512" s="135"/>
    </row>
    <row r="513" spans="1:5" ht="16.5" thickBot="1" x14ac:dyDescent="0.3">
      <c r="A513" s="134" t="s">
        <v>26</v>
      </c>
      <c r="B513" s="135">
        <v>0</v>
      </c>
      <c r="C513" s="135">
        <v>0</v>
      </c>
      <c r="D513" s="135">
        <v>0</v>
      </c>
      <c r="E513" s="135">
        <v>0</v>
      </c>
    </row>
    <row r="514" spans="1:5" ht="16.5" thickBot="1" x14ac:dyDescent="0.3">
      <c r="A514" s="136" t="s">
        <v>175</v>
      </c>
      <c r="B514" s="135">
        <v>0</v>
      </c>
      <c r="C514" s="135">
        <v>0</v>
      </c>
      <c r="D514" s="135">
        <v>0</v>
      </c>
      <c r="E514" s="135">
        <v>0</v>
      </c>
    </row>
    <row r="515" spans="1:5" ht="16.5" thickBot="1" x14ac:dyDescent="0.3">
      <c r="A515" s="136" t="s">
        <v>176</v>
      </c>
      <c r="B515" s="138"/>
      <c r="C515" s="135"/>
      <c r="D515" s="135"/>
      <c r="E515" s="135"/>
    </row>
    <row r="516" spans="1:5" ht="32.25" thickBot="1" x14ac:dyDescent="0.3">
      <c r="A516" s="134" t="s">
        <v>27</v>
      </c>
      <c r="B516" s="135">
        <v>0</v>
      </c>
      <c r="C516" s="135">
        <v>0</v>
      </c>
      <c r="D516" s="135">
        <v>0</v>
      </c>
      <c r="E516" s="135">
        <v>0</v>
      </c>
    </row>
    <row r="517" spans="1:5" ht="16.5" thickBot="1" x14ac:dyDescent="0.3">
      <c r="A517" s="136" t="s">
        <v>175</v>
      </c>
      <c r="B517" s="135">
        <v>0</v>
      </c>
      <c r="C517" s="135">
        <v>0</v>
      </c>
      <c r="D517" s="135">
        <v>0</v>
      </c>
      <c r="E517" s="135">
        <v>0</v>
      </c>
    </row>
    <row r="518" spans="1:5" ht="16.5" thickBot="1" x14ac:dyDescent="0.3">
      <c r="A518" s="136" t="s">
        <v>176</v>
      </c>
      <c r="B518" s="138"/>
      <c r="C518" s="135"/>
      <c r="D518" s="135"/>
      <c r="E518" s="135"/>
    </row>
    <row r="519" spans="1:5" ht="16.5" thickBot="1" x14ac:dyDescent="0.3">
      <c r="A519" s="134" t="s">
        <v>28</v>
      </c>
      <c r="B519" s="135">
        <v>0</v>
      </c>
      <c r="C519" s="135">
        <v>0</v>
      </c>
      <c r="D519" s="135">
        <v>0</v>
      </c>
      <c r="E519" s="135">
        <v>0</v>
      </c>
    </row>
    <row r="520" spans="1:5" ht="16.5" thickBot="1" x14ac:dyDescent="0.3">
      <c r="A520" s="136" t="s">
        <v>175</v>
      </c>
      <c r="B520" s="135">
        <v>0</v>
      </c>
      <c r="C520" s="135">
        <v>0</v>
      </c>
      <c r="D520" s="135">
        <v>0</v>
      </c>
      <c r="E520" s="135">
        <v>0</v>
      </c>
    </row>
    <row r="521" spans="1:5" ht="16.5" thickBot="1" x14ac:dyDescent="0.3">
      <c r="A521" s="136" t="s">
        <v>176</v>
      </c>
      <c r="B521" s="138"/>
      <c r="C521" s="135"/>
      <c r="D521" s="135"/>
      <c r="E521" s="135"/>
    </row>
    <row r="522" spans="1:5" ht="32.25" thickBot="1" x14ac:dyDescent="0.3">
      <c r="A522" s="134" t="s">
        <v>29</v>
      </c>
      <c r="B522" s="135">
        <v>0</v>
      </c>
      <c r="C522" s="135">
        <v>0</v>
      </c>
      <c r="D522" s="135">
        <v>0</v>
      </c>
      <c r="E522" s="135">
        <v>0</v>
      </c>
    </row>
    <row r="523" spans="1:5" ht="16.5" thickBot="1" x14ac:dyDescent="0.3">
      <c r="A523" s="136" t="s">
        <v>175</v>
      </c>
      <c r="B523" s="135">
        <v>0</v>
      </c>
      <c r="C523" s="135">
        <v>0</v>
      </c>
      <c r="D523" s="135">
        <v>0</v>
      </c>
      <c r="E523" s="135">
        <v>0</v>
      </c>
    </row>
    <row r="524" spans="1:5" ht="16.5" thickBot="1" x14ac:dyDescent="0.3">
      <c r="A524" s="136" t="s">
        <v>176</v>
      </c>
      <c r="B524" s="138"/>
      <c r="C524" s="135"/>
      <c r="D524" s="135"/>
      <c r="E524" s="135"/>
    </row>
    <row r="525" spans="1:5" ht="32.25" thickBot="1" x14ac:dyDescent="0.3">
      <c r="A525" s="145" t="s">
        <v>51</v>
      </c>
      <c r="B525" s="138">
        <f>B522+B519+B516+B513+B510+B507+B504</f>
        <v>0</v>
      </c>
      <c r="C525" s="138">
        <f t="shared" ref="C525:E525" si="85">C522+C519+C516+C513+C510+C507+C504</f>
        <v>0</v>
      </c>
      <c r="D525" s="138">
        <f t="shared" si="85"/>
        <v>0</v>
      </c>
      <c r="E525" s="138">
        <f t="shared" si="85"/>
        <v>0</v>
      </c>
    </row>
    <row r="526" spans="1:5" ht="16.5" thickBot="1" x14ac:dyDescent="0.3">
      <c r="A526" s="142" t="s">
        <v>31</v>
      </c>
      <c r="B526" s="143">
        <f>IF(B525-B496=0,0,"Error")</f>
        <v>0</v>
      </c>
      <c r="C526" s="143">
        <f>IF(C525-C496=0,0,"Error")</f>
        <v>0</v>
      </c>
      <c r="D526" s="143">
        <f>IF(D525-D496=0,0,"Error")</f>
        <v>0</v>
      </c>
      <c r="E526" s="143">
        <f>IF(E525-E496=0,0,"Error")</f>
        <v>0</v>
      </c>
    </row>
    <row r="527" spans="1:5" ht="16.5" thickBot="1" x14ac:dyDescent="0.3">
      <c r="A527" s="150"/>
      <c r="B527" s="151"/>
      <c r="C527" s="151"/>
      <c r="D527" s="151"/>
      <c r="E527" s="152"/>
    </row>
    <row r="528" spans="1:5" ht="16.5" thickBot="1" x14ac:dyDescent="0.3">
      <c r="A528" s="150"/>
      <c r="B528" s="151"/>
      <c r="C528" s="151"/>
      <c r="D528" s="151"/>
      <c r="E528" s="152"/>
    </row>
    <row r="529" spans="1:5" ht="16.5" thickBot="1" x14ac:dyDescent="0.3">
      <c r="A529" s="1573" t="s">
        <v>38</v>
      </c>
      <c r="B529" s="1574"/>
      <c r="C529" s="1574"/>
      <c r="D529" s="1574"/>
      <c r="E529" s="1575"/>
    </row>
    <row r="530" spans="1:5" ht="16.5" thickBot="1" x14ac:dyDescent="0.3">
      <c r="A530" s="1573" t="s">
        <v>39</v>
      </c>
      <c r="B530" s="1574"/>
      <c r="C530" s="1574"/>
      <c r="D530" s="1574"/>
      <c r="E530" s="1575"/>
    </row>
    <row r="531" spans="1:5" ht="32.25" thickBot="1" x14ac:dyDescent="0.3">
      <c r="A531" s="129" t="s">
        <v>52</v>
      </c>
      <c r="B531" s="1582" t="s">
        <v>863</v>
      </c>
      <c r="C531" s="1583"/>
      <c r="D531" s="1583"/>
      <c r="E531" s="1584"/>
    </row>
    <row r="532" spans="1:5" ht="32.25" thickBot="1" x14ac:dyDescent="0.3">
      <c r="A532" s="129" t="s">
        <v>76</v>
      </c>
      <c r="B532" s="129" t="s">
        <v>252</v>
      </c>
      <c r="C532" s="153" t="s">
        <v>253</v>
      </c>
      <c r="D532" s="154" t="s">
        <v>254</v>
      </c>
      <c r="E532" s="155"/>
    </row>
    <row r="533" spans="1:5" ht="16.5" thickBot="1" x14ac:dyDescent="0.3">
      <c r="A533" s="156"/>
      <c r="B533" s="1582"/>
      <c r="C533" s="1583"/>
      <c r="D533" s="1583"/>
      <c r="E533" s="1584"/>
    </row>
    <row r="534" spans="1:5" ht="16.5" thickBot="1" x14ac:dyDescent="0.3">
      <c r="A534" s="122" t="s">
        <v>14</v>
      </c>
      <c r="B534" s="1543" t="s">
        <v>864</v>
      </c>
      <c r="C534" s="1544"/>
      <c r="D534" s="1544"/>
      <c r="E534" s="1545"/>
    </row>
    <row r="535" spans="1:5" ht="16.5" thickBot="1" x14ac:dyDescent="0.3">
      <c r="A535" s="122" t="s">
        <v>15</v>
      </c>
      <c r="B535" s="1537" t="s">
        <v>255</v>
      </c>
      <c r="C535" s="1538"/>
      <c r="D535" s="1538"/>
      <c r="E535" s="1539"/>
    </row>
    <row r="536" spans="1:5" ht="15.75" x14ac:dyDescent="0.25">
      <c r="A536" s="1562"/>
      <c r="B536" s="130">
        <v>2020</v>
      </c>
      <c r="C536" s="130">
        <v>2021</v>
      </c>
      <c r="D536" s="130">
        <v>2022</v>
      </c>
      <c r="E536" s="130">
        <v>2023</v>
      </c>
    </row>
    <row r="537" spans="1:5" ht="16.5" thickBot="1" x14ac:dyDescent="0.3">
      <c r="A537" s="1563"/>
      <c r="B537" s="131" t="s">
        <v>857</v>
      </c>
      <c r="C537" s="131" t="s">
        <v>8</v>
      </c>
      <c r="D537" s="131" t="s">
        <v>8</v>
      </c>
      <c r="E537" s="131" t="s">
        <v>8</v>
      </c>
    </row>
    <row r="538" spans="1:5" ht="16.5" thickBot="1" x14ac:dyDescent="0.3">
      <c r="A538" s="122" t="s">
        <v>16</v>
      </c>
      <c r="B538" s="132">
        <v>166</v>
      </c>
      <c r="C538" s="132">
        <v>25</v>
      </c>
      <c r="D538" s="132">
        <v>27</v>
      </c>
      <c r="E538" s="132">
        <v>23</v>
      </c>
    </row>
    <row r="539" spans="1:5" ht="16.5" thickBot="1" x14ac:dyDescent="0.3">
      <c r="A539" s="122" t="s">
        <v>17</v>
      </c>
      <c r="B539" s="132">
        <f>SUM(B553)</f>
        <v>35998</v>
      </c>
      <c r="C539" s="132">
        <f>SUM(C557)</f>
        <v>4458</v>
      </c>
      <c r="D539" s="132">
        <f t="shared" ref="D539:E539" si="86">SUM(D557)</f>
        <v>5000</v>
      </c>
      <c r="E539" s="132">
        <f t="shared" si="86"/>
        <v>5000</v>
      </c>
    </row>
    <row r="540" spans="1:5" ht="32.25" thickBot="1" x14ac:dyDescent="0.3">
      <c r="A540" s="122" t="s">
        <v>18</v>
      </c>
      <c r="B540" s="132">
        <f>B539/B538</f>
        <v>216.85542168674698</v>
      </c>
      <c r="C540" s="132">
        <f t="shared" ref="C540:E540" si="87">C539/C538</f>
        <v>178.32</v>
      </c>
      <c r="D540" s="132">
        <f t="shared" si="87"/>
        <v>185.18518518518519</v>
      </c>
      <c r="E540" s="132">
        <f t="shared" si="87"/>
        <v>217.39130434782609</v>
      </c>
    </row>
    <row r="541" spans="1:5" ht="16.5" thickBot="1" x14ac:dyDescent="0.3">
      <c r="A541" s="122" t="s">
        <v>19</v>
      </c>
      <c r="B541" s="205" t="s">
        <v>20</v>
      </c>
      <c r="C541" s="133">
        <f>C538/B538-1</f>
        <v>-0.8493975903614458</v>
      </c>
      <c r="D541" s="133">
        <f t="shared" ref="D541:E543" si="88">D538/C538-1</f>
        <v>8.0000000000000071E-2</v>
      </c>
      <c r="E541" s="133">
        <f t="shared" si="88"/>
        <v>-0.14814814814814814</v>
      </c>
    </row>
    <row r="542" spans="1:5" ht="32.25" thickBot="1" x14ac:dyDescent="0.3">
      <c r="A542" s="122" t="s">
        <v>21</v>
      </c>
      <c r="B542" s="205" t="s">
        <v>20</v>
      </c>
      <c r="C542" s="133">
        <f>C539/B539-1</f>
        <v>-0.8761597866548142</v>
      </c>
      <c r="D542" s="133">
        <f t="shared" si="88"/>
        <v>0.12157918349035435</v>
      </c>
      <c r="E542" s="133">
        <f t="shared" si="88"/>
        <v>0</v>
      </c>
    </row>
    <row r="543" spans="1:5" ht="32.25" thickBot="1" x14ac:dyDescent="0.3">
      <c r="A543" s="122" t="s">
        <v>22</v>
      </c>
      <c r="B543" s="205" t="s">
        <v>20</v>
      </c>
      <c r="C543" s="133">
        <f>C540/B540-1</f>
        <v>-0.17770098338796603</v>
      </c>
      <c r="D543" s="133">
        <f t="shared" si="88"/>
        <v>3.8499243972550445E-2</v>
      </c>
      <c r="E543" s="133">
        <f t="shared" si="88"/>
        <v>0.17391304347826098</v>
      </c>
    </row>
    <row r="544" spans="1:5" ht="15.75" thickBot="1" x14ac:dyDescent="0.3">
      <c r="A544" s="1491" t="s">
        <v>126</v>
      </c>
      <c r="B544" s="1492"/>
      <c r="C544" s="1492"/>
      <c r="D544" s="1492"/>
      <c r="E544" s="1493"/>
    </row>
    <row r="545" spans="1:5" ht="15.75" x14ac:dyDescent="0.25">
      <c r="A545" s="1475"/>
      <c r="B545" s="130">
        <v>2020</v>
      </c>
      <c r="C545" s="130">
        <v>2021</v>
      </c>
      <c r="D545" s="130">
        <v>2022</v>
      </c>
      <c r="E545" s="130">
        <v>2023</v>
      </c>
    </row>
    <row r="546" spans="1:5" ht="16.5" thickBot="1" x14ac:dyDescent="0.3">
      <c r="A546" s="1476"/>
      <c r="B546" s="131" t="s">
        <v>857</v>
      </c>
      <c r="C546" s="131" t="s">
        <v>8</v>
      </c>
      <c r="D546" s="131" t="s">
        <v>8</v>
      </c>
      <c r="E546" s="131" t="s">
        <v>8</v>
      </c>
    </row>
    <row r="547" spans="1:5" ht="32.25" thickBot="1" x14ac:dyDescent="0.3">
      <c r="A547" s="122" t="s">
        <v>41</v>
      </c>
      <c r="B547" s="132">
        <f>B548+B549+B550+B551</f>
        <v>0</v>
      </c>
      <c r="C547" s="132">
        <f>SUM(C548:C551)</f>
        <v>0</v>
      </c>
      <c r="D547" s="132">
        <f t="shared" ref="D547:E547" si="89">D548+D549+D550+D551</f>
        <v>0</v>
      </c>
      <c r="E547" s="132">
        <f t="shared" si="89"/>
        <v>0</v>
      </c>
    </row>
    <row r="548" spans="1:5" ht="16.5" thickBot="1" x14ac:dyDescent="0.3">
      <c r="A548" s="122" t="s">
        <v>175</v>
      </c>
      <c r="B548" s="132">
        <v>0</v>
      </c>
      <c r="C548" s="132">
        <v>0</v>
      </c>
      <c r="D548" s="132">
        <v>0</v>
      </c>
      <c r="E548" s="132">
        <v>0</v>
      </c>
    </row>
    <row r="549" spans="1:5" ht="16.5" thickBot="1" x14ac:dyDescent="0.3">
      <c r="A549" s="122" t="s">
        <v>185</v>
      </c>
      <c r="B549" s="132">
        <v>0</v>
      </c>
      <c r="C549" s="132">
        <v>0</v>
      </c>
      <c r="D549" s="132">
        <v>0</v>
      </c>
      <c r="E549" s="132">
        <v>0</v>
      </c>
    </row>
    <row r="550" spans="1:5" ht="16.5" thickBot="1" x14ac:dyDescent="0.3">
      <c r="A550" s="122" t="s">
        <v>186</v>
      </c>
      <c r="B550" s="132">
        <v>0</v>
      </c>
      <c r="C550" s="132">
        <v>0</v>
      </c>
      <c r="D550" s="132">
        <v>0</v>
      </c>
      <c r="E550" s="132">
        <v>0</v>
      </c>
    </row>
    <row r="551" spans="1:5" ht="16.5" thickBot="1" x14ac:dyDescent="0.3">
      <c r="A551" s="122" t="s">
        <v>187</v>
      </c>
      <c r="B551" s="132">
        <v>0</v>
      </c>
      <c r="C551" s="132">
        <v>0</v>
      </c>
      <c r="D551" s="132">
        <v>0</v>
      </c>
      <c r="E551" s="132">
        <v>0</v>
      </c>
    </row>
    <row r="552" spans="1:5" ht="16.5" thickBot="1" x14ac:dyDescent="0.3">
      <c r="A552" s="122" t="s">
        <v>42</v>
      </c>
      <c r="B552" s="132">
        <f>B553+B554+B555+B556</f>
        <v>35998</v>
      </c>
      <c r="C552" s="132">
        <f t="shared" ref="C552:E552" si="90">C553+C554+C555+C556</f>
        <v>4458</v>
      </c>
      <c r="D552" s="132">
        <f t="shared" si="90"/>
        <v>5000</v>
      </c>
      <c r="E552" s="132">
        <f t="shared" si="90"/>
        <v>5000</v>
      </c>
    </row>
    <row r="553" spans="1:5" ht="16.5" thickBot="1" x14ac:dyDescent="0.3">
      <c r="A553" s="122" t="s">
        <v>175</v>
      </c>
      <c r="B553" s="132">
        <v>35998</v>
      </c>
      <c r="C553" s="132">
        <v>4458</v>
      </c>
      <c r="D553" s="132">
        <v>5000</v>
      </c>
      <c r="E553" s="132">
        <v>5000</v>
      </c>
    </row>
    <row r="554" spans="1:5" ht="16.5" thickBot="1" x14ac:dyDescent="0.3">
      <c r="A554" s="122" t="s">
        <v>185</v>
      </c>
      <c r="B554" s="132">
        <v>0</v>
      </c>
      <c r="C554" s="132">
        <v>0</v>
      </c>
      <c r="D554" s="132">
        <v>0</v>
      </c>
      <c r="E554" s="132">
        <v>0</v>
      </c>
    </row>
    <row r="555" spans="1:5" ht="16.5" thickBot="1" x14ac:dyDescent="0.3">
      <c r="A555" s="122" t="s">
        <v>186</v>
      </c>
      <c r="B555" s="132">
        <v>0</v>
      </c>
      <c r="C555" s="132">
        <v>0</v>
      </c>
      <c r="D555" s="132">
        <v>0</v>
      </c>
      <c r="E555" s="132">
        <v>0</v>
      </c>
    </row>
    <row r="556" spans="1:5" ht="16.5" thickBot="1" x14ac:dyDescent="0.3">
      <c r="A556" s="122" t="s">
        <v>187</v>
      </c>
      <c r="B556" s="132">
        <v>0</v>
      </c>
      <c r="C556" s="132">
        <v>0</v>
      </c>
      <c r="D556" s="132">
        <v>0</v>
      </c>
      <c r="E556" s="132">
        <v>0</v>
      </c>
    </row>
    <row r="557" spans="1:5" ht="32.25" thickBot="1" x14ac:dyDescent="0.3">
      <c r="A557" s="141" t="s">
        <v>30</v>
      </c>
      <c r="B557" s="132">
        <f>B547+B552</f>
        <v>35998</v>
      </c>
      <c r="C557" s="132">
        <f t="shared" ref="C557:E557" si="91">C547+C552</f>
        <v>4458</v>
      </c>
      <c r="D557" s="132">
        <f t="shared" si="91"/>
        <v>5000</v>
      </c>
      <c r="E557" s="132">
        <f t="shared" si="91"/>
        <v>5000</v>
      </c>
    </row>
    <row r="558" spans="1:5" ht="32.25" thickBot="1" x14ac:dyDescent="0.3">
      <c r="A558" s="129" t="s">
        <v>32</v>
      </c>
      <c r="B558" s="157" t="s">
        <v>256</v>
      </c>
      <c r="C558" s="158" t="s">
        <v>253</v>
      </c>
      <c r="D558" s="159" t="s">
        <v>257</v>
      </c>
      <c r="E558" s="160"/>
    </row>
    <row r="559" spans="1:5" ht="16.5" thickBot="1" x14ac:dyDescent="0.3">
      <c r="A559" s="122" t="s">
        <v>14</v>
      </c>
      <c r="B559" s="1543" t="s">
        <v>409</v>
      </c>
      <c r="C559" s="1544"/>
      <c r="D559" s="1544"/>
      <c r="E559" s="1545"/>
    </row>
    <row r="560" spans="1:5" ht="16.5" thickBot="1" x14ac:dyDescent="0.3">
      <c r="A560" s="122" t="s">
        <v>15</v>
      </c>
      <c r="B560" s="1537" t="s">
        <v>258</v>
      </c>
      <c r="C560" s="1538"/>
      <c r="D560" s="1538"/>
      <c r="E560" s="1539"/>
    </row>
    <row r="561" spans="1:5" ht="15.75" x14ac:dyDescent="0.25">
      <c r="A561" s="1562"/>
      <c r="B561" s="130">
        <v>2020</v>
      </c>
      <c r="C561" s="130">
        <v>2021</v>
      </c>
      <c r="D561" s="130">
        <v>2022</v>
      </c>
      <c r="E561" s="130">
        <v>2023</v>
      </c>
    </row>
    <row r="562" spans="1:5" ht="16.5" thickBot="1" x14ac:dyDescent="0.3">
      <c r="A562" s="1563"/>
      <c r="B562" s="131" t="s">
        <v>857</v>
      </c>
      <c r="C562" s="131" t="s">
        <v>8</v>
      </c>
      <c r="D562" s="131" t="s">
        <v>8</v>
      </c>
      <c r="E562" s="131" t="s">
        <v>8</v>
      </c>
    </row>
    <row r="563" spans="1:5" ht="16.5" thickBot="1" x14ac:dyDescent="0.3">
      <c r="A563" s="122" t="s">
        <v>16</v>
      </c>
      <c r="B563" s="132">
        <v>26</v>
      </c>
      <c r="C563" s="132">
        <v>13</v>
      </c>
      <c r="D563" s="132">
        <v>13</v>
      </c>
      <c r="E563" s="132">
        <v>13</v>
      </c>
    </row>
    <row r="564" spans="1:5" ht="16.5" thickBot="1" x14ac:dyDescent="0.3">
      <c r="A564" s="122" t="s">
        <v>17</v>
      </c>
      <c r="B564" s="132">
        <f>SUM(B578)</f>
        <v>380</v>
      </c>
      <c r="C564" s="132">
        <f>SUM(C582)</f>
        <v>200</v>
      </c>
      <c r="D564" s="132">
        <v>200</v>
      </c>
      <c r="E564" s="132">
        <v>200</v>
      </c>
    </row>
    <row r="565" spans="1:5" ht="32.25" thickBot="1" x14ac:dyDescent="0.3">
      <c r="A565" s="122" t="s">
        <v>18</v>
      </c>
      <c r="B565" s="132">
        <f>B564/B563</f>
        <v>14.615384615384615</v>
      </c>
      <c r="C565" s="132">
        <f t="shared" ref="C565:E565" si="92">C564/C563</f>
        <v>15.384615384615385</v>
      </c>
      <c r="D565" s="132">
        <f t="shared" si="92"/>
        <v>15.384615384615385</v>
      </c>
      <c r="E565" s="132">
        <f t="shared" si="92"/>
        <v>15.384615384615385</v>
      </c>
    </row>
    <row r="566" spans="1:5" ht="16.5" thickBot="1" x14ac:dyDescent="0.3">
      <c r="A566" s="122" t="s">
        <v>19</v>
      </c>
      <c r="B566" s="205" t="s">
        <v>20</v>
      </c>
      <c r="C566" s="132">
        <f>C563/B563-1</f>
        <v>-0.5</v>
      </c>
      <c r="D566" s="133">
        <f t="shared" ref="C566:E568" si="93">D563/C563-1</f>
        <v>0</v>
      </c>
      <c r="E566" s="133">
        <f t="shared" si="93"/>
        <v>0</v>
      </c>
    </row>
    <row r="567" spans="1:5" ht="32.25" thickBot="1" x14ac:dyDescent="0.3">
      <c r="A567" s="122" t="s">
        <v>21</v>
      </c>
      <c r="B567" s="205" t="s">
        <v>20</v>
      </c>
      <c r="C567" s="132">
        <f>C564/B564-1</f>
        <v>-0.47368421052631582</v>
      </c>
      <c r="D567" s="133">
        <f t="shared" si="93"/>
        <v>0</v>
      </c>
      <c r="E567" s="133">
        <f t="shared" si="93"/>
        <v>0</v>
      </c>
    </row>
    <row r="568" spans="1:5" ht="32.25" thickBot="1" x14ac:dyDescent="0.3">
      <c r="A568" s="122" t="s">
        <v>22</v>
      </c>
      <c r="B568" s="205" t="s">
        <v>20</v>
      </c>
      <c r="C568" s="133">
        <f t="shared" si="93"/>
        <v>5.2631578947368585E-2</v>
      </c>
      <c r="D568" s="133">
        <f t="shared" si="93"/>
        <v>0</v>
      </c>
      <c r="E568" s="133">
        <f t="shared" si="93"/>
        <v>0</v>
      </c>
    </row>
    <row r="569" spans="1:5" ht="15.75" thickBot="1" x14ac:dyDescent="0.3">
      <c r="A569" s="1491" t="s">
        <v>191</v>
      </c>
      <c r="B569" s="1492"/>
      <c r="C569" s="1492"/>
      <c r="D569" s="1492"/>
      <c r="E569" s="1493"/>
    </row>
    <row r="570" spans="1:5" ht="15.75" x14ac:dyDescent="0.25">
      <c r="A570" s="1475"/>
      <c r="B570" s="130">
        <v>2020</v>
      </c>
      <c r="C570" s="130">
        <v>2021</v>
      </c>
      <c r="D570" s="130">
        <v>2022</v>
      </c>
      <c r="E570" s="130">
        <v>2023</v>
      </c>
    </row>
    <row r="571" spans="1:5" ht="16.5" thickBot="1" x14ac:dyDescent="0.3">
      <c r="A571" s="1476"/>
      <c r="B571" s="131" t="s">
        <v>857</v>
      </c>
      <c r="C571" s="131" t="s">
        <v>8</v>
      </c>
      <c r="D571" s="131" t="s">
        <v>8</v>
      </c>
      <c r="E571" s="131" t="s">
        <v>8</v>
      </c>
    </row>
    <row r="572" spans="1:5" ht="32.25" thickBot="1" x14ac:dyDescent="0.3">
      <c r="A572" s="122" t="s">
        <v>41</v>
      </c>
      <c r="B572" s="132">
        <f>B573+B574+B575+B576</f>
        <v>0</v>
      </c>
      <c r="C572" s="132">
        <f t="shared" ref="C572:E572" si="94">C573+C574+C575+C576</f>
        <v>0</v>
      </c>
      <c r="D572" s="132">
        <f t="shared" si="94"/>
        <v>0</v>
      </c>
      <c r="E572" s="132">
        <f t="shared" si="94"/>
        <v>0</v>
      </c>
    </row>
    <row r="573" spans="1:5" ht="16.5" thickBot="1" x14ac:dyDescent="0.3">
      <c r="A573" s="122" t="s">
        <v>175</v>
      </c>
      <c r="B573" s="132">
        <v>0</v>
      </c>
      <c r="C573" s="132">
        <v>0</v>
      </c>
      <c r="D573" s="132">
        <v>0</v>
      </c>
      <c r="E573" s="132">
        <v>0</v>
      </c>
    </row>
    <row r="574" spans="1:5" ht="16.5" thickBot="1" x14ac:dyDescent="0.3">
      <c r="A574" s="122" t="s">
        <v>185</v>
      </c>
      <c r="B574" s="132">
        <v>0</v>
      </c>
      <c r="C574" s="132">
        <v>0</v>
      </c>
      <c r="D574" s="132">
        <v>0</v>
      </c>
      <c r="E574" s="132">
        <v>0</v>
      </c>
    </row>
    <row r="575" spans="1:5" ht="16.5" thickBot="1" x14ac:dyDescent="0.3">
      <c r="A575" s="122" t="s">
        <v>186</v>
      </c>
      <c r="B575" s="132">
        <v>0</v>
      </c>
      <c r="C575" s="132">
        <v>0</v>
      </c>
      <c r="D575" s="132">
        <v>0</v>
      </c>
      <c r="E575" s="132">
        <v>0</v>
      </c>
    </row>
    <row r="576" spans="1:5" ht="16.5" thickBot="1" x14ac:dyDescent="0.3">
      <c r="A576" s="122" t="s">
        <v>187</v>
      </c>
      <c r="B576" s="132">
        <v>0</v>
      </c>
      <c r="C576" s="132">
        <v>0</v>
      </c>
      <c r="D576" s="132">
        <v>0</v>
      </c>
      <c r="E576" s="132">
        <v>0</v>
      </c>
    </row>
    <row r="577" spans="1:5" ht="16.5" thickBot="1" x14ac:dyDescent="0.3">
      <c r="A577" s="122" t="s">
        <v>42</v>
      </c>
      <c r="B577" s="132">
        <f>SUM(B578:B581)</f>
        <v>380</v>
      </c>
      <c r="C577" s="132">
        <f>SUM(C578:C581)</f>
        <v>200</v>
      </c>
      <c r="D577" s="132">
        <f t="shared" ref="D577:E577" si="95">SUM(D578:D581)</f>
        <v>200</v>
      </c>
      <c r="E577" s="132">
        <f t="shared" si="95"/>
        <v>200</v>
      </c>
    </row>
    <row r="578" spans="1:5" ht="16.5" thickBot="1" x14ac:dyDescent="0.3">
      <c r="A578" s="122" t="s">
        <v>175</v>
      </c>
      <c r="B578" s="132">
        <v>380</v>
      </c>
      <c r="C578" s="132">
        <v>200</v>
      </c>
      <c r="D578" s="132">
        <v>200</v>
      </c>
      <c r="E578" s="132">
        <v>200</v>
      </c>
    </row>
    <row r="579" spans="1:5" ht="16.5" thickBot="1" x14ac:dyDescent="0.3">
      <c r="A579" s="122" t="s">
        <v>185</v>
      </c>
      <c r="B579" s="132"/>
      <c r="C579" s="13"/>
      <c r="D579" s="132"/>
      <c r="E579" s="132"/>
    </row>
    <row r="580" spans="1:5" ht="16.5" thickBot="1" x14ac:dyDescent="0.3">
      <c r="A580" s="122" t="s">
        <v>186</v>
      </c>
      <c r="B580" s="132"/>
      <c r="C580" s="13"/>
      <c r="D580" s="132"/>
      <c r="E580" s="132"/>
    </row>
    <row r="581" spans="1:5" ht="16.5" thickBot="1" x14ac:dyDescent="0.3">
      <c r="A581" s="122" t="s">
        <v>187</v>
      </c>
      <c r="B581" s="132"/>
      <c r="C581" s="13"/>
      <c r="D581" s="132"/>
      <c r="E581" s="132"/>
    </row>
    <row r="582" spans="1:5" ht="32.25" thickBot="1" x14ac:dyDescent="0.3">
      <c r="A582" s="141" t="s">
        <v>33</v>
      </c>
      <c r="B582" s="132">
        <f>B572+B577</f>
        <v>380</v>
      </c>
      <c r="C582" s="132">
        <f t="shared" ref="C582:E582" si="96">C572+C577</f>
        <v>200</v>
      </c>
      <c r="D582" s="132">
        <f t="shared" si="96"/>
        <v>200</v>
      </c>
      <c r="E582" s="132">
        <f t="shared" si="96"/>
        <v>200</v>
      </c>
    </row>
    <row r="583" spans="1:5" ht="32.25" thickBot="1" x14ac:dyDescent="0.3">
      <c r="A583" s="129" t="s">
        <v>52</v>
      </c>
      <c r="B583" s="1582" t="s">
        <v>410</v>
      </c>
      <c r="C583" s="1583"/>
      <c r="D583" s="1583"/>
      <c r="E583" s="1584"/>
    </row>
    <row r="584" spans="1:5" ht="48" thickBot="1" x14ac:dyDescent="0.3">
      <c r="A584" s="129" t="s">
        <v>190</v>
      </c>
      <c r="B584" s="161" t="s">
        <v>259</v>
      </c>
      <c r="C584" s="158" t="s">
        <v>253</v>
      </c>
      <c r="D584" s="159" t="s">
        <v>260</v>
      </c>
      <c r="E584" s="160"/>
    </row>
    <row r="585" spans="1:5" ht="16.5" thickBot="1" x14ac:dyDescent="0.3">
      <c r="A585" s="122" t="s">
        <v>14</v>
      </c>
      <c r="B585" s="1543" t="s">
        <v>261</v>
      </c>
      <c r="C585" s="1544"/>
      <c r="D585" s="1544"/>
      <c r="E585" s="1545"/>
    </row>
    <row r="586" spans="1:5" ht="16.5" thickBot="1" x14ac:dyDescent="0.3">
      <c r="A586" s="122" t="s">
        <v>15</v>
      </c>
      <c r="B586" s="1537" t="s">
        <v>262</v>
      </c>
      <c r="C586" s="1538"/>
      <c r="D586" s="1538"/>
      <c r="E586" s="1539"/>
    </row>
    <row r="587" spans="1:5" ht="15.75" x14ac:dyDescent="0.25">
      <c r="A587" s="1562"/>
      <c r="B587" s="130">
        <v>2020</v>
      </c>
      <c r="C587" s="130">
        <v>2021</v>
      </c>
      <c r="D587" s="130">
        <v>2022</v>
      </c>
      <c r="E587" s="130">
        <v>2023</v>
      </c>
    </row>
    <row r="588" spans="1:5" ht="16.5" thickBot="1" x14ac:dyDescent="0.3">
      <c r="A588" s="1563"/>
      <c r="B588" s="131" t="s">
        <v>857</v>
      </c>
      <c r="C588" s="131" t="s">
        <v>8</v>
      </c>
      <c r="D588" s="131" t="s">
        <v>8</v>
      </c>
      <c r="E588" s="131" t="s">
        <v>8</v>
      </c>
    </row>
    <row r="589" spans="1:5" ht="16.5" thickBot="1" x14ac:dyDescent="0.3">
      <c r="A589" s="122" t="s">
        <v>16</v>
      </c>
      <c r="B589" s="132">
        <v>4</v>
      </c>
      <c r="C589" s="132">
        <v>1</v>
      </c>
      <c r="D589" s="205">
        <v>0</v>
      </c>
      <c r="E589" s="205">
        <v>0</v>
      </c>
    </row>
    <row r="590" spans="1:5" ht="16.5" thickBot="1" x14ac:dyDescent="0.3">
      <c r="A590" s="122" t="s">
        <v>17</v>
      </c>
      <c r="B590" s="132">
        <f>SUM(B608)</f>
        <v>22000</v>
      </c>
      <c r="C590" s="132">
        <f>SUM(C608)</f>
        <v>6000</v>
      </c>
      <c r="D590" s="132">
        <f t="shared" ref="D590:E590" si="97">SUM(D608)</f>
        <v>0</v>
      </c>
      <c r="E590" s="132">
        <f t="shared" si="97"/>
        <v>0</v>
      </c>
    </row>
    <row r="591" spans="1:5" ht="32.25" thickBot="1" x14ac:dyDescent="0.3">
      <c r="A591" s="122" t="s">
        <v>18</v>
      </c>
      <c r="B591" s="132">
        <f>B590/B589</f>
        <v>5500</v>
      </c>
      <c r="C591" s="162">
        <f t="shared" ref="C591:D591" si="98">C590/C589</f>
        <v>6000</v>
      </c>
      <c r="D591" s="132" t="e">
        <f t="shared" si="98"/>
        <v>#DIV/0!</v>
      </c>
      <c r="E591" s="132">
        <v>0</v>
      </c>
    </row>
    <row r="592" spans="1:5" ht="16.5" thickBot="1" x14ac:dyDescent="0.3">
      <c r="A592" s="122" t="s">
        <v>19</v>
      </c>
      <c r="B592" s="205" t="s">
        <v>20</v>
      </c>
      <c r="C592" s="162">
        <f>C589/B589-1</f>
        <v>-0.75</v>
      </c>
      <c r="D592" s="133">
        <f t="shared" ref="D592:D594" si="99">D589/C589-1</f>
        <v>-1</v>
      </c>
      <c r="E592" s="133">
        <v>0</v>
      </c>
    </row>
    <row r="593" spans="1:5" ht="32.25" thickBot="1" x14ac:dyDescent="0.3">
      <c r="A593" s="122" t="s">
        <v>21</v>
      </c>
      <c r="B593" s="205" t="s">
        <v>20</v>
      </c>
      <c r="C593" s="163">
        <f>C590/B590-1</f>
        <v>-0.72727272727272729</v>
      </c>
      <c r="D593" s="133">
        <f t="shared" si="99"/>
        <v>-1</v>
      </c>
      <c r="E593" s="133">
        <v>0</v>
      </c>
    </row>
    <row r="594" spans="1:5" ht="32.25" thickBot="1" x14ac:dyDescent="0.3">
      <c r="A594" s="122" t="s">
        <v>22</v>
      </c>
      <c r="B594" s="205" t="s">
        <v>20</v>
      </c>
      <c r="C594" s="132">
        <f>C591/B591-1</f>
        <v>9.0909090909090828E-2</v>
      </c>
      <c r="D594" s="133" t="e">
        <f t="shared" si="99"/>
        <v>#DIV/0!</v>
      </c>
      <c r="E594" s="133">
        <v>0</v>
      </c>
    </row>
    <row r="595" spans="1:5" ht="15.75" thickBot="1" x14ac:dyDescent="0.3">
      <c r="A595" s="1491" t="s">
        <v>145</v>
      </c>
      <c r="B595" s="1492"/>
      <c r="C595" s="1492"/>
      <c r="D595" s="1492"/>
      <c r="E595" s="1493"/>
    </row>
    <row r="596" spans="1:5" ht="15.75" x14ac:dyDescent="0.25">
      <c r="A596" s="1475"/>
      <c r="B596" s="130">
        <v>2020</v>
      </c>
      <c r="C596" s="130">
        <v>2021</v>
      </c>
      <c r="D596" s="130">
        <v>2022</v>
      </c>
      <c r="E596" s="130">
        <v>2023</v>
      </c>
    </row>
    <row r="597" spans="1:5" ht="16.5" thickBot="1" x14ac:dyDescent="0.3">
      <c r="A597" s="1476"/>
      <c r="B597" s="131" t="s">
        <v>857</v>
      </c>
      <c r="C597" s="131" t="s">
        <v>8</v>
      </c>
      <c r="D597" s="131" t="s">
        <v>8</v>
      </c>
      <c r="E597" s="131" t="s">
        <v>8</v>
      </c>
    </row>
    <row r="598" spans="1:5" ht="32.25" thickBot="1" x14ac:dyDescent="0.3">
      <c r="A598" s="122" t="s">
        <v>41</v>
      </c>
      <c r="B598" s="164">
        <f>B599+B600+B601+B602</f>
        <v>0</v>
      </c>
      <c r="C598" s="132">
        <f t="shared" ref="C598:E598" si="100">C599+C600+C601+C602</f>
        <v>0</v>
      </c>
      <c r="D598" s="13">
        <f t="shared" si="100"/>
        <v>0</v>
      </c>
      <c r="E598" s="13">
        <f t="shared" si="100"/>
        <v>0</v>
      </c>
    </row>
    <row r="599" spans="1:5" ht="16.5" thickBot="1" x14ac:dyDescent="0.3">
      <c r="A599" s="122" t="s">
        <v>175</v>
      </c>
      <c r="B599" s="132">
        <v>0</v>
      </c>
      <c r="C599" s="132">
        <v>0</v>
      </c>
      <c r="D599" s="132">
        <v>0</v>
      </c>
      <c r="E599" s="132">
        <v>0</v>
      </c>
    </row>
    <row r="600" spans="1:5" ht="16.5" thickBot="1" x14ac:dyDescent="0.3">
      <c r="A600" s="122" t="s">
        <v>185</v>
      </c>
      <c r="B600" s="132">
        <v>0</v>
      </c>
      <c r="C600" s="132">
        <v>0</v>
      </c>
      <c r="D600" s="132">
        <v>0</v>
      </c>
      <c r="E600" s="132">
        <v>0</v>
      </c>
    </row>
    <row r="601" spans="1:5" ht="16.5" thickBot="1" x14ac:dyDescent="0.3">
      <c r="A601" s="122" t="s">
        <v>186</v>
      </c>
      <c r="B601" s="132">
        <v>0</v>
      </c>
      <c r="C601" s="132">
        <v>0</v>
      </c>
      <c r="D601" s="132">
        <v>0</v>
      </c>
      <c r="E601" s="132">
        <v>0</v>
      </c>
    </row>
    <row r="602" spans="1:5" ht="16.5" thickBot="1" x14ac:dyDescent="0.3">
      <c r="A602" s="122" t="s">
        <v>187</v>
      </c>
      <c r="B602" s="132">
        <v>0</v>
      </c>
      <c r="C602" s="132">
        <v>0</v>
      </c>
      <c r="D602" s="132">
        <v>0</v>
      </c>
      <c r="E602" s="132">
        <v>0</v>
      </c>
    </row>
    <row r="603" spans="1:5" ht="16.5" thickBot="1" x14ac:dyDescent="0.3">
      <c r="A603" s="122" t="s">
        <v>42</v>
      </c>
      <c r="B603" s="165">
        <f>B604+B605+B606+B607</f>
        <v>22000</v>
      </c>
      <c r="C603" s="132">
        <f t="shared" ref="C603:E603" si="101">C604+C605+C606+C607</f>
        <v>6000</v>
      </c>
      <c r="D603" s="166">
        <f t="shared" si="101"/>
        <v>0</v>
      </c>
      <c r="E603" s="166">
        <f t="shared" si="101"/>
        <v>0</v>
      </c>
    </row>
    <row r="604" spans="1:5" ht="16.5" thickBot="1" x14ac:dyDescent="0.3">
      <c r="A604" s="122" t="s">
        <v>175</v>
      </c>
      <c r="B604" s="132">
        <v>22000</v>
      </c>
      <c r="C604" s="132">
        <v>6000</v>
      </c>
      <c r="D604" s="132">
        <v>0</v>
      </c>
      <c r="E604" s="132">
        <v>0</v>
      </c>
    </row>
    <row r="605" spans="1:5" ht="16.5" thickBot="1" x14ac:dyDescent="0.3">
      <c r="A605" s="122" t="s">
        <v>185</v>
      </c>
      <c r="B605" s="132">
        <v>0</v>
      </c>
      <c r="C605" s="132">
        <v>0</v>
      </c>
      <c r="D605" s="132">
        <v>0</v>
      </c>
      <c r="E605" s="132">
        <v>0</v>
      </c>
    </row>
    <row r="606" spans="1:5" ht="16.5" thickBot="1" x14ac:dyDescent="0.3">
      <c r="A606" s="122" t="s">
        <v>186</v>
      </c>
      <c r="B606" s="132">
        <v>0</v>
      </c>
      <c r="C606" s="132">
        <v>0</v>
      </c>
      <c r="D606" s="132">
        <v>0</v>
      </c>
      <c r="E606" s="132">
        <v>0</v>
      </c>
    </row>
    <row r="607" spans="1:5" ht="16.5" thickBot="1" x14ac:dyDescent="0.3">
      <c r="A607" s="122" t="s">
        <v>187</v>
      </c>
      <c r="B607" s="132">
        <v>0</v>
      </c>
      <c r="C607" s="132">
        <v>0</v>
      </c>
      <c r="D607" s="132">
        <v>0</v>
      </c>
      <c r="E607" s="132">
        <v>0</v>
      </c>
    </row>
    <row r="608" spans="1:5" ht="32.25" thickBot="1" x14ac:dyDescent="0.3">
      <c r="A608" s="141" t="s">
        <v>35</v>
      </c>
      <c r="B608" s="132">
        <f t="shared" ref="B608:E608" si="102">B598+B603</f>
        <v>22000</v>
      </c>
      <c r="C608" s="132">
        <f t="shared" si="102"/>
        <v>6000</v>
      </c>
      <c r="D608" s="165">
        <f t="shared" si="102"/>
        <v>0</v>
      </c>
      <c r="E608" s="166">
        <f t="shared" si="102"/>
        <v>0</v>
      </c>
    </row>
    <row r="609" spans="1:5" ht="32.25" thickBot="1" x14ac:dyDescent="0.3">
      <c r="A609" s="129" t="s">
        <v>52</v>
      </c>
      <c r="B609" s="1582" t="s">
        <v>263</v>
      </c>
      <c r="C609" s="1583"/>
      <c r="D609" s="1583"/>
      <c r="E609" s="1584"/>
    </row>
    <row r="610" spans="1:5" ht="48" thickBot="1" x14ac:dyDescent="0.3">
      <c r="A610" s="129" t="s">
        <v>76</v>
      </c>
      <c r="B610" s="167" t="s">
        <v>264</v>
      </c>
      <c r="C610" s="158" t="s">
        <v>180</v>
      </c>
      <c r="D610" s="1588" t="s">
        <v>411</v>
      </c>
      <c r="E610" s="1589"/>
    </row>
    <row r="611" spans="1:5" ht="16.5" thickBot="1" x14ac:dyDescent="0.3">
      <c r="A611" s="156"/>
      <c r="B611" s="1582"/>
      <c r="C611" s="1583"/>
      <c r="D611" s="1583"/>
      <c r="E611" s="1584"/>
    </row>
    <row r="612" spans="1:5" ht="16.5" thickBot="1" x14ac:dyDescent="0.3">
      <c r="A612" s="122" t="s">
        <v>14</v>
      </c>
      <c r="B612" s="1543" t="s">
        <v>265</v>
      </c>
      <c r="C612" s="1544"/>
      <c r="D612" s="1544"/>
      <c r="E612" s="1545"/>
    </row>
    <row r="613" spans="1:5" ht="16.5" thickBot="1" x14ac:dyDescent="0.3">
      <c r="A613" s="122" t="s">
        <v>15</v>
      </c>
      <c r="B613" s="1537" t="s">
        <v>266</v>
      </c>
      <c r="C613" s="1538"/>
      <c r="D613" s="1538"/>
      <c r="E613" s="1539"/>
    </row>
    <row r="614" spans="1:5" ht="15.75" x14ac:dyDescent="0.25">
      <c r="A614" s="1562"/>
      <c r="B614" s="130">
        <v>2020</v>
      </c>
      <c r="C614" s="130">
        <v>2021</v>
      </c>
      <c r="D614" s="130">
        <v>2022</v>
      </c>
      <c r="E614" s="130">
        <v>2023</v>
      </c>
    </row>
    <row r="615" spans="1:5" ht="16.5" thickBot="1" x14ac:dyDescent="0.3">
      <c r="A615" s="1563"/>
      <c r="B615" s="131" t="s">
        <v>857</v>
      </c>
      <c r="C615" s="131" t="s">
        <v>8</v>
      </c>
      <c r="D615" s="131" t="s">
        <v>8</v>
      </c>
      <c r="E615" s="131" t="s">
        <v>8</v>
      </c>
    </row>
    <row r="616" spans="1:5" ht="16.5" thickBot="1" x14ac:dyDescent="0.3">
      <c r="A616" s="122" t="s">
        <v>16</v>
      </c>
      <c r="B616" s="132">
        <v>1</v>
      </c>
      <c r="C616" s="132">
        <v>0</v>
      </c>
      <c r="D616" s="132">
        <v>0</v>
      </c>
      <c r="E616" s="132">
        <v>0</v>
      </c>
    </row>
    <row r="617" spans="1:5" ht="16.5" thickBot="1" x14ac:dyDescent="0.3">
      <c r="A617" s="122" t="s">
        <v>17</v>
      </c>
      <c r="B617" s="132">
        <f>SUM(B635)</f>
        <v>47462</v>
      </c>
      <c r="C617" s="132">
        <v>0</v>
      </c>
      <c r="D617" s="132">
        <v>0</v>
      </c>
      <c r="E617" s="132">
        <v>0</v>
      </c>
    </row>
    <row r="618" spans="1:5" ht="32.25" thickBot="1" x14ac:dyDescent="0.3">
      <c r="A618" s="122" t="s">
        <v>18</v>
      </c>
      <c r="B618" s="132">
        <f>B617/B616</f>
        <v>47462</v>
      </c>
      <c r="C618" s="132" t="e">
        <f t="shared" ref="C618:E618" si="103">C617/C616</f>
        <v>#DIV/0!</v>
      </c>
      <c r="D618" s="132" t="e">
        <f t="shared" si="103"/>
        <v>#DIV/0!</v>
      </c>
      <c r="E618" s="132" t="e">
        <f t="shared" si="103"/>
        <v>#DIV/0!</v>
      </c>
    </row>
    <row r="619" spans="1:5" ht="16.5" thickBot="1" x14ac:dyDescent="0.3">
      <c r="A619" s="122" t="s">
        <v>19</v>
      </c>
      <c r="B619" s="205" t="s">
        <v>20</v>
      </c>
      <c r="C619" s="133">
        <f>C616/B616-1</f>
        <v>-1</v>
      </c>
      <c r="D619" s="133" t="e">
        <f t="shared" ref="D619:E621" si="104">D616/C616-1</f>
        <v>#DIV/0!</v>
      </c>
      <c r="E619" s="133" t="e">
        <f t="shared" si="104"/>
        <v>#DIV/0!</v>
      </c>
    </row>
    <row r="620" spans="1:5" ht="32.25" thickBot="1" x14ac:dyDescent="0.3">
      <c r="A620" s="122" t="s">
        <v>21</v>
      </c>
      <c r="B620" s="205" t="s">
        <v>20</v>
      </c>
      <c r="C620" s="133">
        <f>C617/B617-1</f>
        <v>-1</v>
      </c>
      <c r="D620" s="133" t="e">
        <f t="shared" si="104"/>
        <v>#DIV/0!</v>
      </c>
      <c r="E620" s="133" t="e">
        <f t="shared" si="104"/>
        <v>#DIV/0!</v>
      </c>
    </row>
    <row r="621" spans="1:5" ht="32.25" thickBot="1" x14ac:dyDescent="0.3">
      <c r="A621" s="122" t="s">
        <v>22</v>
      </c>
      <c r="B621" s="205" t="s">
        <v>20</v>
      </c>
      <c r="C621" s="133" t="e">
        <f>C618/B618-1</f>
        <v>#DIV/0!</v>
      </c>
      <c r="D621" s="133" t="e">
        <f t="shared" si="104"/>
        <v>#DIV/0!</v>
      </c>
      <c r="E621" s="133" t="e">
        <f t="shared" si="104"/>
        <v>#DIV/0!</v>
      </c>
    </row>
    <row r="622" spans="1:5" ht="16.5" thickBot="1" x14ac:dyDescent="0.3">
      <c r="A622" s="1585" t="s">
        <v>412</v>
      </c>
      <c r="B622" s="1586"/>
      <c r="C622" s="1586"/>
      <c r="D622" s="1586"/>
      <c r="E622" s="1587"/>
    </row>
    <row r="623" spans="1:5" ht="15.75" x14ac:dyDescent="0.25">
      <c r="A623" s="1475"/>
      <c r="B623" s="130">
        <v>2020</v>
      </c>
      <c r="C623" s="130">
        <v>2021</v>
      </c>
      <c r="D623" s="130">
        <v>2022</v>
      </c>
      <c r="E623" s="130">
        <v>2023</v>
      </c>
    </row>
    <row r="624" spans="1:5" ht="16.5" thickBot="1" x14ac:dyDescent="0.3">
      <c r="A624" s="1476"/>
      <c r="B624" s="131" t="s">
        <v>857</v>
      </c>
      <c r="C624" s="131" t="s">
        <v>8</v>
      </c>
      <c r="D624" s="131" t="s">
        <v>8</v>
      </c>
      <c r="E624" s="131" t="s">
        <v>8</v>
      </c>
    </row>
    <row r="625" spans="1:5" ht="32.25" thickBot="1" x14ac:dyDescent="0.3">
      <c r="A625" s="122" t="s">
        <v>41</v>
      </c>
      <c r="B625" s="132">
        <f>B626+B627+B628+B629</f>
        <v>0</v>
      </c>
      <c r="C625" s="132">
        <f t="shared" ref="C625:E630" si="105">C626+C627+C628+C629</f>
        <v>0</v>
      </c>
      <c r="D625" s="132">
        <f t="shared" si="105"/>
        <v>0</v>
      </c>
      <c r="E625" s="132">
        <f t="shared" si="105"/>
        <v>0</v>
      </c>
    </row>
    <row r="626" spans="1:5" ht="16.5" thickBot="1" x14ac:dyDescent="0.3">
      <c r="A626" s="122" t="s">
        <v>175</v>
      </c>
      <c r="B626" s="132">
        <v>0</v>
      </c>
      <c r="C626" s="132">
        <v>0</v>
      </c>
      <c r="D626" s="132">
        <f t="shared" si="105"/>
        <v>0</v>
      </c>
      <c r="E626" s="132">
        <f t="shared" si="105"/>
        <v>0</v>
      </c>
    </row>
    <row r="627" spans="1:5" ht="16.5" thickBot="1" x14ac:dyDescent="0.3">
      <c r="A627" s="122" t="s">
        <v>185</v>
      </c>
      <c r="B627" s="132">
        <v>0</v>
      </c>
      <c r="C627" s="132">
        <f t="shared" si="105"/>
        <v>0</v>
      </c>
      <c r="D627" s="132">
        <f t="shared" si="105"/>
        <v>0</v>
      </c>
      <c r="E627" s="132">
        <f t="shared" si="105"/>
        <v>0</v>
      </c>
    </row>
    <row r="628" spans="1:5" ht="16.5" thickBot="1" x14ac:dyDescent="0.3">
      <c r="A628" s="122" t="s">
        <v>186</v>
      </c>
      <c r="B628" s="132">
        <v>0</v>
      </c>
      <c r="C628" s="132">
        <f t="shared" si="105"/>
        <v>0</v>
      </c>
      <c r="D628" s="132">
        <f t="shared" si="105"/>
        <v>0</v>
      </c>
      <c r="E628" s="132">
        <f t="shared" si="105"/>
        <v>0</v>
      </c>
    </row>
    <row r="629" spans="1:5" ht="16.5" thickBot="1" x14ac:dyDescent="0.3">
      <c r="A629" s="122" t="s">
        <v>187</v>
      </c>
      <c r="B629" s="132">
        <v>0</v>
      </c>
      <c r="C629" s="132">
        <f t="shared" si="105"/>
        <v>0</v>
      </c>
      <c r="D629" s="132">
        <f t="shared" si="105"/>
        <v>0</v>
      </c>
      <c r="E629" s="132">
        <f t="shared" si="105"/>
        <v>0</v>
      </c>
    </row>
    <row r="630" spans="1:5" ht="16.5" thickBot="1" x14ac:dyDescent="0.3">
      <c r="A630" s="122" t="s">
        <v>42</v>
      </c>
      <c r="B630" s="132">
        <f>B631+B632+B633+B634</f>
        <v>47462</v>
      </c>
      <c r="C630" s="132">
        <f t="shared" si="105"/>
        <v>0</v>
      </c>
      <c r="D630" s="132">
        <f t="shared" si="105"/>
        <v>0</v>
      </c>
      <c r="E630" s="132">
        <f t="shared" si="105"/>
        <v>0</v>
      </c>
    </row>
    <row r="631" spans="1:5" ht="16.5" thickBot="1" x14ac:dyDescent="0.3">
      <c r="A631" s="122" t="s">
        <v>175</v>
      </c>
      <c r="B631" s="132">
        <v>47462</v>
      </c>
      <c r="C631" s="132">
        <v>0</v>
      </c>
      <c r="D631" s="132">
        <v>0</v>
      </c>
      <c r="E631" s="132">
        <v>0</v>
      </c>
    </row>
    <row r="632" spans="1:5" ht="16.5" thickBot="1" x14ac:dyDescent="0.3">
      <c r="A632" s="122" t="s">
        <v>185</v>
      </c>
      <c r="B632" s="132">
        <v>0</v>
      </c>
      <c r="C632" s="132">
        <v>0</v>
      </c>
      <c r="D632" s="132">
        <v>0</v>
      </c>
      <c r="E632" s="132">
        <v>0</v>
      </c>
    </row>
    <row r="633" spans="1:5" ht="16.5" thickBot="1" x14ac:dyDescent="0.3">
      <c r="A633" s="122" t="s">
        <v>186</v>
      </c>
      <c r="B633" s="132">
        <v>0</v>
      </c>
      <c r="C633" s="132">
        <v>0</v>
      </c>
      <c r="D633" s="132">
        <v>0</v>
      </c>
      <c r="E633" s="132">
        <v>0</v>
      </c>
    </row>
    <row r="634" spans="1:5" ht="16.5" thickBot="1" x14ac:dyDescent="0.3">
      <c r="A634" s="122" t="s">
        <v>187</v>
      </c>
      <c r="B634" s="132">
        <v>0</v>
      </c>
      <c r="C634" s="132">
        <v>0</v>
      </c>
      <c r="D634" s="132">
        <v>0</v>
      </c>
      <c r="E634" s="132">
        <v>0</v>
      </c>
    </row>
    <row r="635" spans="1:5" ht="32.25" thickBot="1" x14ac:dyDescent="0.3">
      <c r="A635" s="141" t="s">
        <v>30</v>
      </c>
      <c r="B635" s="132">
        <f>B625+B630</f>
        <v>47462</v>
      </c>
      <c r="C635" s="132">
        <f t="shared" ref="C635:E635" si="106">C625+C630</f>
        <v>0</v>
      </c>
      <c r="D635" s="132">
        <f t="shared" si="106"/>
        <v>0</v>
      </c>
      <c r="E635" s="132">
        <f t="shared" si="106"/>
        <v>0</v>
      </c>
    </row>
    <row r="636" spans="1:5" ht="63.75" thickBot="1" x14ac:dyDescent="0.3">
      <c r="A636" s="129" t="s">
        <v>32</v>
      </c>
      <c r="B636" s="168" t="s">
        <v>413</v>
      </c>
      <c r="C636" s="169" t="s">
        <v>180</v>
      </c>
      <c r="D636" s="1588" t="s">
        <v>414</v>
      </c>
      <c r="E636" s="1589"/>
    </row>
    <row r="637" spans="1:5" ht="16.5" thickBot="1" x14ac:dyDescent="0.3">
      <c r="A637" s="122" t="s">
        <v>14</v>
      </c>
      <c r="B637" s="1543" t="s">
        <v>267</v>
      </c>
      <c r="C637" s="1544"/>
      <c r="D637" s="1544"/>
      <c r="E637" s="1545"/>
    </row>
    <row r="638" spans="1:5" ht="16.5" thickBot="1" x14ac:dyDescent="0.3">
      <c r="A638" s="122" t="s">
        <v>15</v>
      </c>
      <c r="B638" s="1537" t="s">
        <v>40</v>
      </c>
      <c r="C638" s="1538"/>
      <c r="D638" s="1538"/>
      <c r="E638" s="1539"/>
    </row>
    <row r="639" spans="1:5" ht="15.75" x14ac:dyDescent="0.25">
      <c r="A639" s="1562"/>
      <c r="B639" s="130">
        <v>2020</v>
      </c>
      <c r="C639" s="130">
        <v>2021</v>
      </c>
      <c r="D639" s="130">
        <v>2022</v>
      </c>
      <c r="E639" s="130">
        <v>2023</v>
      </c>
    </row>
    <row r="640" spans="1:5" ht="16.5" thickBot="1" x14ac:dyDescent="0.3">
      <c r="A640" s="1563"/>
      <c r="B640" s="131" t="s">
        <v>857</v>
      </c>
      <c r="C640" s="131" t="s">
        <v>8</v>
      </c>
      <c r="D640" s="131" t="s">
        <v>8</v>
      </c>
      <c r="E640" s="131" t="s">
        <v>8</v>
      </c>
    </row>
    <row r="641" spans="1:5" ht="16.5" thickBot="1" x14ac:dyDescent="0.3">
      <c r="A641" s="122" t="s">
        <v>16</v>
      </c>
      <c r="B641" s="256">
        <v>1</v>
      </c>
      <c r="C641" s="256">
        <v>0</v>
      </c>
      <c r="D641" s="256">
        <v>0</v>
      </c>
      <c r="E641" s="256">
        <v>0</v>
      </c>
    </row>
    <row r="642" spans="1:5" ht="16.5" thickBot="1" x14ac:dyDescent="0.3">
      <c r="A642" s="122" t="s">
        <v>17</v>
      </c>
      <c r="B642" s="257">
        <v>8000</v>
      </c>
      <c r="C642" s="257">
        <v>0</v>
      </c>
      <c r="D642" s="132">
        <v>0</v>
      </c>
      <c r="E642" s="132">
        <v>0</v>
      </c>
    </row>
    <row r="643" spans="1:5" ht="32.25" thickBot="1" x14ac:dyDescent="0.3">
      <c r="A643" s="122" t="s">
        <v>18</v>
      </c>
      <c r="B643" s="132">
        <f>B642/B641</f>
        <v>8000</v>
      </c>
      <c r="C643" s="257" t="e">
        <f t="shared" ref="C643:E643" si="107">C642/C641</f>
        <v>#DIV/0!</v>
      </c>
      <c r="D643" s="132" t="e">
        <f t="shared" si="107"/>
        <v>#DIV/0!</v>
      </c>
      <c r="E643" s="132" t="e">
        <f t="shared" si="107"/>
        <v>#DIV/0!</v>
      </c>
    </row>
    <row r="644" spans="1:5" ht="16.5" thickBot="1" x14ac:dyDescent="0.3">
      <c r="A644" s="122" t="s">
        <v>19</v>
      </c>
      <c r="B644" s="205" t="s">
        <v>20</v>
      </c>
      <c r="C644" s="258">
        <f>C641/B641-1</f>
        <v>-1</v>
      </c>
      <c r="D644" s="133" t="e">
        <f t="shared" ref="D644:E646" si="108">D641/C641-1</f>
        <v>#DIV/0!</v>
      </c>
      <c r="E644" s="133" t="e">
        <f t="shared" si="108"/>
        <v>#DIV/0!</v>
      </c>
    </row>
    <row r="645" spans="1:5" ht="32.25" thickBot="1" x14ac:dyDescent="0.3">
      <c r="A645" s="122" t="s">
        <v>21</v>
      </c>
      <c r="B645" s="205" t="s">
        <v>20</v>
      </c>
      <c r="C645" s="258">
        <f>C642/B642-1</f>
        <v>-1</v>
      </c>
      <c r="D645" s="133" t="e">
        <f t="shared" si="108"/>
        <v>#DIV/0!</v>
      </c>
      <c r="E645" s="133" t="e">
        <f t="shared" si="108"/>
        <v>#DIV/0!</v>
      </c>
    </row>
    <row r="646" spans="1:5" ht="32.25" thickBot="1" x14ac:dyDescent="0.3">
      <c r="A646" s="122" t="s">
        <v>22</v>
      </c>
      <c r="B646" s="205" t="s">
        <v>20</v>
      </c>
      <c r="C646" s="258" t="e">
        <f>C643/B643-1</f>
        <v>#DIV/0!</v>
      </c>
      <c r="D646" s="133" t="e">
        <f t="shared" si="108"/>
        <v>#DIV/0!</v>
      </c>
      <c r="E646" s="133" t="e">
        <f t="shared" si="108"/>
        <v>#DIV/0!</v>
      </c>
    </row>
    <row r="647" spans="1:5" ht="16.5" thickBot="1" x14ac:dyDescent="0.3">
      <c r="A647" s="1585" t="s">
        <v>415</v>
      </c>
      <c r="B647" s="1586"/>
      <c r="C647" s="1586"/>
      <c r="D647" s="1586"/>
      <c r="E647" s="1587"/>
    </row>
    <row r="648" spans="1:5" ht="15.75" x14ac:dyDescent="0.25">
      <c r="A648" s="1475"/>
      <c r="B648" s="130">
        <v>2020</v>
      </c>
      <c r="C648" s="130">
        <v>2021</v>
      </c>
      <c r="D648" s="130">
        <v>2022</v>
      </c>
      <c r="E648" s="130">
        <v>2023</v>
      </c>
    </row>
    <row r="649" spans="1:5" ht="16.5" thickBot="1" x14ac:dyDescent="0.3">
      <c r="A649" s="1476"/>
      <c r="B649" s="131" t="s">
        <v>857</v>
      </c>
      <c r="C649" s="131" t="s">
        <v>8</v>
      </c>
      <c r="D649" s="131" t="s">
        <v>8</v>
      </c>
      <c r="E649" s="131" t="s">
        <v>8</v>
      </c>
    </row>
    <row r="650" spans="1:5" ht="32.25" thickBot="1" x14ac:dyDescent="0.3">
      <c r="A650" s="122" t="s">
        <v>41</v>
      </c>
      <c r="B650" s="132">
        <f>B651+B652+B653+B654</f>
        <v>0</v>
      </c>
      <c r="C650" s="132">
        <f t="shared" ref="C650:E655" si="109">C651+C652+C653+C654</f>
        <v>0</v>
      </c>
      <c r="D650" s="132">
        <f t="shared" si="109"/>
        <v>0</v>
      </c>
      <c r="E650" s="132">
        <f t="shared" si="109"/>
        <v>0</v>
      </c>
    </row>
    <row r="651" spans="1:5" ht="16.5" thickBot="1" x14ac:dyDescent="0.3">
      <c r="A651" s="122" t="s">
        <v>175</v>
      </c>
      <c r="B651" s="132">
        <v>0</v>
      </c>
      <c r="C651" s="132">
        <f t="shared" si="109"/>
        <v>0</v>
      </c>
      <c r="D651" s="132">
        <f t="shared" si="109"/>
        <v>0</v>
      </c>
      <c r="E651" s="132">
        <f t="shared" si="109"/>
        <v>0</v>
      </c>
    </row>
    <row r="652" spans="1:5" ht="16.5" thickBot="1" x14ac:dyDescent="0.3">
      <c r="A652" s="122" t="s">
        <v>185</v>
      </c>
      <c r="B652" s="132">
        <v>0</v>
      </c>
      <c r="C652" s="132">
        <f t="shared" si="109"/>
        <v>0</v>
      </c>
      <c r="D652" s="132">
        <f t="shared" si="109"/>
        <v>0</v>
      </c>
      <c r="E652" s="132">
        <f t="shared" si="109"/>
        <v>0</v>
      </c>
    </row>
    <row r="653" spans="1:5" ht="16.5" thickBot="1" x14ac:dyDescent="0.3">
      <c r="A653" s="122" t="s">
        <v>186</v>
      </c>
      <c r="B653" s="132">
        <v>0</v>
      </c>
      <c r="C653" s="132">
        <f t="shared" si="109"/>
        <v>0</v>
      </c>
      <c r="D653" s="132">
        <f t="shared" si="109"/>
        <v>0</v>
      </c>
      <c r="E653" s="132">
        <f t="shared" si="109"/>
        <v>0</v>
      </c>
    </row>
    <row r="654" spans="1:5" ht="16.5" thickBot="1" x14ac:dyDescent="0.3">
      <c r="A654" s="122" t="s">
        <v>187</v>
      </c>
      <c r="B654" s="132">
        <v>0</v>
      </c>
      <c r="C654" s="132">
        <f t="shared" si="109"/>
        <v>0</v>
      </c>
      <c r="D654" s="132">
        <f t="shared" si="109"/>
        <v>0</v>
      </c>
      <c r="E654" s="132">
        <f t="shared" si="109"/>
        <v>0</v>
      </c>
    </row>
    <row r="655" spans="1:5" ht="16.5" thickBot="1" x14ac:dyDescent="0.3">
      <c r="A655" s="122" t="s">
        <v>42</v>
      </c>
      <c r="B655" s="132">
        <f>B656+B657+B658+B659</f>
        <v>8000</v>
      </c>
      <c r="C655" s="132">
        <f t="shared" si="109"/>
        <v>0</v>
      </c>
      <c r="D655" s="132">
        <f t="shared" si="109"/>
        <v>0</v>
      </c>
      <c r="E655" s="132">
        <f t="shared" si="109"/>
        <v>0</v>
      </c>
    </row>
    <row r="656" spans="1:5" ht="16.5" thickBot="1" x14ac:dyDescent="0.3">
      <c r="A656" s="122" t="s">
        <v>175</v>
      </c>
      <c r="B656" s="132">
        <v>8000</v>
      </c>
      <c r="C656" s="132">
        <v>0</v>
      </c>
      <c r="D656" s="132">
        <v>0</v>
      </c>
      <c r="E656" s="132">
        <v>0</v>
      </c>
    </row>
    <row r="657" spans="1:5" ht="16.5" thickBot="1" x14ac:dyDescent="0.3">
      <c r="A657" s="122" t="s">
        <v>185</v>
      </c>
      <c r="B657" s="132">
        <v>0</v>
      </c>
      <c r="C657" s="132">
        <v>0</v>
      </c>
      <c r="D657" s="132">
        <v>0</v>
      </c>
      <c r="E657" s="132">
        <v>0</v>
      </c>
    </row>
    <row r="658" spans="1:5" ht="16.5" thickBot="1" x14ac:dyDescent="0.3">
      <c r="A658" s="122" t="s">
        <v>186</v>
      </c>
      <c r="B658" s="132">
        <v>0</v>
      </c>
      <c r="C658" s="132">
        <v>0</v>
      </c>
      <c r="D658" s="132">
        <v>0</v>
      </c>
      <c r="E658" s="132">
        <v>0</v>
      </c>
    </row>
    <row r="659" spans="1:5" ht="16.5" thickBot="1" x14ac:dyDescent="0.3">
      <c r="A659" s="122" t="s">
        <v>187</v>
      </c>
      <c r="B659" s="132">
        <v>0</v>
      </c>
      <c r="C659" s="132">
        <v>0</v>
      </c>
      <c r="D659" s="132">
        <v>0</v>
      </c>
      <c r="E659" s="132">
        <v>0</v>
      </c>
    </row>
    <row r="660" spans="1:5" ht="32.25" thickBot="1" x14ac:dyDescent="0.3">
      <c r="A660" s="141" t="s">
        <v>33</v>
      </c>
      <c r="B660" s="132">
        <f>B650+B655</f>
        <v>8000</v>
      </c>
      <c r="C660" s="132">
        <v>0</v>
      </c>
      <c r="D660" s="132">
        <v>0</v>
      </c>
      <c r="E660" s="132">
        <v>0</v>
      </c>
    </row>
    <row r="661" spans="1:5" ht="63.75" thickBot="1" x14ac:dyDescent="0.3">
      <c r="A661" s="129" t="s">
        <v>34</v>
      </c>
      <c r="B661" s="168" t="s">
        <v>865</v>
      </c>
      <c r="C661" s="169" t="s">
        <v>180</v>
      </c>
      <c r="D661" s="1588" t="s">
        <v>866</v>
      </c>
      <c r="E661" s="1589"/>
    </row>
    <row r="662" spans="1:5" ht="16.5" thickBot="1" x14ac:dyDescent="0.3">
      <c r="A662" s="122" t="s">
        <v>14</v>
      </c>
      <c r="B662" s="1543" t="s">
        <v>867</v>
      </c>
      <c r="C662" s="1544"/>
      <c r="D662" s="1544"/>
      <c r="E662" s="1545"/>
    </row>
    <row r="663" spans="1:5" ht="16.5" thickBot="1" x14ac:dyDescent="0.3">
      <c r="A663" s="122" t="s">
        <v>15</v>
      </c>
      <c r="B663" s="1537" t="s">
        <v>40</v>
      </c>
      <c r="C663" s="1538"/>
      <c r="D663" s="1538"/>
      <c r="E663" s="1539"/>
    </row>
    <row r="664" spans="1:5" ht="15.75" x14ac:dyDescent="0.25">
      <c r="A664" s="1562"/>
      <c r="B664" s="130">
        <v>2020</v>
      </c>
      <c r="C664" s="130">
        <v>2021</v>
      </c>
      <c r="D664" s="130">
        <v>2022</v>
      </c>
      <c r="E664" s="130">
        <v>2023</v>
      </c>
    </row>
    <row r="665" spans="1:5" ht="16.5" thickBot="1" x14ac:dyDescent="0.3">
      <c r="A665" s="1563"/>
      <c r="B665" s="131" t="s">
        <v>857</v>
      </c>
      <c r="C665" s="131" t="s">
        <v>8</v>
      </c>
      <c r="D665" s="131" t="s">
        <v>8</v>
      </c>
      <c r="E665" s="131" t="s">
        <v>8</v>
      </c>
    </row>
    <row r="666" spans="1:5" ht="16.5" thickBot="1" x14ac:dyDescent="0.3">
      <c r="A666" s="122" t="s">
        <v>16</v>
      </c>
      <c r="B666" s="205">
        <v>1</v>
      </c>
      <c r="C666" s="256">
        <v>1</v>
      </c>
      <c r="D666" s="205">
        <v>0</v>
      </c>
      <c r="E666" s="205">
        <v>0</v>
      </c>
    </row>
    <row r="667" spans="1:5" ht="16.5" thickBot="1" x14ac:dyDescent="0.3">
      <c r="A667" s="122" t="s">
        <v>17</v>
      </c>
      <c r="B667" s="257">
        <f>SUM(B685)</f>
        <v>14000</v>
      </c>
      <c r="C667" s="257">
        <v>10000</v>
      </c>
      <c r="D667" s="132">
        <v>0</v>
      </c>
      <c r="E667" s="132">
        <v>0</v>
      </c>
    </row>
    <row r="668" spans="1:5" ht="32.25" thickBot="1" x14ac:dyDescent="0.3">
      <c r="A668" s="122" t="s">
        <v>18</v>
      </c>
      <c r="B668" s="132">
        <f>B667/B666</f>
        <v>14000</v>
      </c>
      <c r="C668" s="257">
        <f t="shared" ref="C668:E668" si="110">C667/C666</f>
        <v>10000</v>
      </c>
      <c r="D668" s="132" t="e">
        <f t="shared" si="110"/>
        <v>#DIV/0!</v>
      </c>
      <c r="E668" s="132" t="e">
        <f t="shared" si="110"/>
        <v>#DIV/0!</v>
      </c>
    </row>
    <row r="669" spans="1:5" ht="16.5" thickBot="1" x14ac:dyDescent="0.3">
      <c r="A669" s="122" t="s">
        <v>19</v>
      </c>
      <c r="B669" s="205" t="s">
        <v>20</v>
      </c>
      <c r="C669" s="258">
        <f>C666/B666-1</f>
        <v>0</v>
      </c>
      <c r="D669" s="133">
        <f t="shared" ref="D669:E671" si="111">D666/C666-1</f>
        <v>-1</v>
      </c>
      <c r="E669" s="133" t="e">
        <f t="shared" si="111"/>
        <v>#DIV/0!</v>
      </c>
    </row>
    <row r="670" spans="1:5" ht="32.25" thickBot="1" x14ac:dyDescent="0.3">
      <c r="A670" s="122" t="s">
        <v>21</v>
      </c>
      <c r="B670" s="205" t="s">
        <v>20</v>
      </c>
      <c r="C670" s="258">
        <f>C667/B667-1</f>
        <v>-0.2857142857142857</v>
      </c>
      <c r="D670" s="133">
        <f t="shared" si="111"/>
        <v>-1</v>
      </c>
      <c r="E670" s="133" t="e">
        <f t="shared" si="111"/>
        <v>#DIV/0!</v>
      </c>
    </row>
    <row r="671" spans="1:5" ht="32.25" thickBot="1" x14ac:dyDescent="0.3">
      <c r="A671" s="122" t="s">
        <v>22</v>
      </c>
      <c r="B671" s="205" t="s">
        <v>20</v>
      </c>
      <c r="C671" s="258">
        <f>C668/B668-1</f>
        <v>-0.2857142857142857</v>
      </c>
      <c r="D671" s="133" t="e">
        <f t="shared" si="111"/>
        <v>#DIV/0!</v>
      </c>
      <c r="E671" s="133" t="e">
        <f t="shared" si="111"/>
        <v>#DIV/0!</v>
      </c>
    </row>
    <row r="672" spans="1:5" ht="16.5" thickBot="1" x14ac:dyDescent="0.3">
      <c r="A672" s="1585" t="s">
        <v>416</v>
      </c>
      <c r="B672" s="1586"/>
      <c r="C672" s="1586"/>
      <c r="D672" s="1586"/>
      <c r="E672" s="1587"/>
    </row>
    <row r="673" spans="1:5" ht="15.75" x14ac:dyDescent="0.25">
      <c r="A673" s="1475"/>
      <c r="B673" s="130">
        <v>2020</v>
      </c>
      <c r="C673" s="130">
        <v>2021</v>
      </c>
      <c r="D673" s="130">
        <v>2022</v>
      </c>
      <c r="E673" s="130">
        <v>2023</v>
      </c>
    </row>
    <row r="674" spans="1:5" ht="16.5" thickBot="1" x14ac:dyDescent="0.3">
      <c r="A674" s="1476"/>
      <c r="B674" s="131" t="s">
        <v>857</v>
      </c>
      <c r="C674" s="131" t="s">
        <v>8</v>
      </c>
      <c r="D674" s="131" t="s">
        <v>8</v>
      </c>
      <c r="E674" s="131" t="s">
        <v>8</v>
      </c>
    </row>
    <row r="675" spans="1:5" ht="32.25" thickBot="1" x14ac:dyDescent="0.3">
      <c r="A675" s="122" t="s">
        <v>41</v>
      </c>
      <c r="B675" s="132">
        <f>B676+B677+B678+B679</f>
        <v>0</v>
      </c>
      <c r="C675" s="132">
        <f t="shared" ref="C675:E675" si="112">C676+C677+C678+C679</f>
        <v>0</v>
      </c>
      <c r="D675" s="132">
        <f t="shared" si="112"/>
        <v>0</v>
      </c>
      <c r="E675" s="132">
        <f t="shared" si="112"/>
        <v>0</v>
      </c>
    </row>
    <row r="676" spans="1:5" ht="16.5" thickBot="1" x14ac:dyDescent="0.3">
      <c r="A676" s="122" t="s">
        <v>175</v>
      </c>
      <c r="B676" s="132">
        <v>0</v>
      </c>
      <c r="C676" s="132">
        <v>0</v>
      </c>
      <c r="D676" s="132">
        <v>0</v>
      </c>
      <c r="E676" s="132">
        <v>0</v>
      </c>
    </row>
    <row r="677" spans="1:5" ht="16.5" thickBot="1" x14ac:dyDescent="0.3">
      <c r="A677" s="122" t="s">
        <v>185</v>
      </c>
      <c r="B677" s="132">
        <v>0</v>
      </c>
      <c r="C677" s="132">
        <v>0</v>
      </c>
      <c r="D677" s="132">
        <v>0</v>
      </c>
      <c r="E677" s="132">
        <v>0</v>
      </c>
    </row>
    <row r="678" spans="1:5" ht="16.5" thickBot="1" x14ac:dyDescent="0.3">
      <c r="A678" s="122" t="s">
        <v>186</v>
      </c>
      <c r="B678" s="132">
        <v>0</v>
      </c>
      <c r="C678" s="132">
        <v>0</v>
      </c>
      <c r="D678" s="132">
        <v>0</v>
      </c>
      <c r="E678" s="132">
        <v>0</v>
      </c>
    </row>
    <row r="679" spans="1:5" ht="16.5" thickBot="1" x14ac:dyDescent="0.3">
      <c r="A679" s="122" t="s">
        <v>187</v>
      </c>
      <c r="B679" s="132">
        <v>0</v>
      </c>
      <c r="C679" s="132">
        <v>0</v>
      </c>
      <c r="D679" s="132">
        <v>0</v>
      </c>
      <c r="E679" s="132">
        <v>0</v>
      </c>
    </row>
    <row r="680" spans="1:5" ht="16.5" thickBot="1" x14ac:dyDescent="0.3">
      <c r="A680" s="122" t="s">
        <v>42</v>
      </c>
      <c r="B680" s="132">
        <f>B681+B682+B683+B684</f>
        <v>14000</v>
      </c>
      <c r="C680" s="132">
        <f t="shared" ref="C680:E680" si="113">C681+C682+C683+C684</f>
        <v>0</v>
      </c>
      <c r="D680" s="132">
        <f t="shared" si="113"/>
        <v>0</v>
      </c>
      <c r="E680" s="132">
        <f t="shared" si="113"/>
        <v>0</v>
      </c>
    </row>
    <row r="681" spans="1:5" ht="16.5" thickBot="1" x14ac:dyDescent="0.3">
      <c r="A681" s="122" t="s">
        <v>175</v>
      </c>
      <c r="B681" s="132">
        <v>14000</v>
      </c>
      <c r="C681" s="132">
        <v>0</v>
      </c>
      <c r="D681" s="132">
        <v>0</v>
      </c>
      <c r="E681" s="132">
        <v>0</v>
      </c>
    </row>
    <row r="682" spans="1:5" ht="16.5" thickBot="1" x14ac:dyDescent="0.3">
      <c r="A682" s="122" t="s">
        <v>185</v>
      </c>
      <c r="B682" s="132"/>
      <c r="C682" s="132"/>
      <c r="D682" s="132">
        <v>0</v>
      </c>
      <c r="E682" s="132">
        <v>0</v>
      </c>
    </row>
    <row r="683" spans="1:5" ht="16.5" thickBot="1" x14ac:dyDescent="0.3">
      <c r="A683" s="122" t="s">
        <v>186</v>
      </c>
      <c r="B683" s="132"/>
      <c r="C683" s="132"/>
      <c r="D683" s="132">
        <v>0</v>
      </c>
      <c r="E683" s="132">
        <v>0</v>
      </c>
    </row>
    <row r="684" spans="1:5" ht="16.5" thickBot="1" x14ac:dyDescent="0.3">
      <c r="A684" s="122" t="s">
        <v>187</v>
      </c>
      <c r="B684" s="13"/>
      <c r="C684" s="13"/>
      <c r="D684" s="132">
        <v>0</v>
      </c>
      <c r="E684" s="132">
        <v>0</v>
      </c>
    </row>
    <row r="685" spans="1:5" ht="32.25" thickBot="1" x14ac:dyDescent="0.3">
      <c r="A685" s="141" t="s">
        <v>35</v>
      </c>
      <c r="B685" s="132">
        <f>B675+B680</f>
        <v>14000</v>
      </c>
      <c r="C685" s="132">
        <f t="shared" ref="C685:E685" si="114">C675+C680</f>
        <v>0</v>
      </c>
      <c r="D685" s="132">
        <f t="shared" si="114"/>
        <v>0</v>
      </c>
      <c r="E685" s="132">
        <f t="shared" si="114"/>
        <v>0</v>
      </c>
    </row>
    <row r="686" spans="1:5" ht="111" thickBot="1" x14ac:dyDescent="0.3">
      <c r="A686" s="129" t="s">
        <v>36</v>
      </c>
      <c r="B686" s="168" t="s">
        <v>268</v>
      </c>
      <c r="C686" s="169" t="s">
        <v>180</v>
      </c>
      <c r="D686" s="1588" t="s">
        <v>417</v>
      </c>
      <c r="E686" s="1589"/>
    </row>
    <row r="687" spans="1:5" ht="16.5" thickBot="1" x14ac:dyDescent="0.3">
      <c r="A687" s="122" t="s">
        <v>14</v>
      </c>
      <c r="B687" s="1543" t="s">
        <v>268</v>
      </c>
      <c r="C687" s="1544"/>
      <c r="D687" s="1544"/>
      <c r="E687" s="1545"/>
    </row>
    <row r="688" spans="1:5" ht="16.5" thickBot="1" x14ac:dyDescent="0.3">
      <c r="A688" s="122" t="s">
        <v>15</v>
      </c>
      <c r="B688" s="1537" t="s">
        <v>40</v>
      </c>
      <c r="C688" s="1538"/>
      <c r="D688" s="1538"/>
      <c r="E688" s="1539"/>
    </row>
    <row r="689" spans="1:5" ht="15.75" x14ac:dyDescent="0.25">
      <c r="A689" s="1562"/>
      <c r="B689" s="130">
        <v>2020</v>
      </c>
      <c r="C689" s="130">
        <v>2021</v>
      </c>
      <c r="D689" s="130">
        <v>2022</v>
      </c>
      <c r="E689" s="130">
        <v>2023</v>
      </c>
    </row>
    <row r="690" spans="1:5" ht="16.5" thickBot="1" x14ac:dyDescent="0.3">
      <c r="A690" s="1563"/>
      <c r="B690" s="131" t="s">
        <v>857</v>
      </c>
      <c r="C690" s="131" t="s">
        <v>8</v>
      </c>
      <c r="D690" s="131" t="s">
        <v>8</v>
      </c>
      <c r="E690" s="131" t="s">
        <v>8</v>
      </c>
    </row>
    <row r="691" spans="1:5" ht="16.5" thickBot="1" x14ac:dyDescent="0.3">
      <c r="A691" s="122" t="s">
        <v>16</v>
      </c>
      <c r="B691" s="256">
        <v>1</v>
      </c>
      <c r="C691" s="256">
        <v>0</v>
      </c>
      <c r="D691" s="205">
        <v>0</v>
      </c>
      <c r="E691" s="205">
        <v>0</v>
      </c>
    </row>
    <row r="692" spans="1:5" ht="16.5" thickBot="1" x14ac:dyDescent="0.3">
      <c r="A692" s="122" t="s">
        <v>17</v>
      </c>
      <c r="B692" s="257">
        <f>SUM(B710)</f>
        <v>15227</v>
      </c>
      <c r="C692" s="257">
        <v>0</v>
      </c>
      <c r="D692" s="132">
        <v>0</v>
      </c>
      <c r="E692" s="132">
        <v>0</v>
      </c>
    </row>
    <row r="693" spans="1:5" ht="32.25" thickBot="1" x14ac:dyDescent="0.3">
      <c r="A693" s="122" t="s">
        <v>18</v>
      </c>
      <c r="B693" s="132">
        <f>B692/B691</f>
        <v>15227</v>
      </c>
      <c r="C693" s="257" t="e">
        <f t="shared" ref="C693:E693" si="115">C692/C691</f>
        <v>#DIV/0!</v>
      </c>
      <c r="D693" s="132" t="e">
        <f t="shared" si="115"/>
        <v>#DIV/0!</v>
      </c>
      <c r="E693" s="132" t="e">
        <f t="shared" si="115"/>
        <v>#DIV/0!</v>
      </c>
    </row>
    <row r="694" spans="1:5" ht="16.5" thickBot="1" x14ac:dyDescent="0.3">
      <c r="A694" s="122" t="s">
        <v>19</v>
      </c>
      <c r="B694" s="205" t="s">
        <v>20</v>
      </c>
      <c r="C694" s="258">
        <f>C691/B691-1</f>
        <v>-1</v>
      </c>
      <c r="D694" s="133" t="e">
        <f t="shared" ref="D694:E696" si="116">D691/C691-1</f>
        <v>#DIV/0!</v>
      </c>
      <c r="E694" s="133" t="e">
        <f t="shared" si="116"/>
        <v>#DIV/0!</v>
      </c>
    </row>
    <row r="695" spans="1:5" ht="32.25" thickBot="1" x14ac:dyDescent="0.3">
      <c r="A695" s="122" t="s">
        <v>21</v>
      </c>
      <c r="B695" s="205" t="s">
        <v>20</v>
      </c>
      <c r="C695" s="258">
        <f>C692/B692-1</f>
        <v>-1</v>
      </c>
      <c r="D695" s="133" t="e">
        <f t="shared" si="116"/>
        <v>#DIV/0!</v>
      </c>
      <c r="E695" s="133" t="e">
        <f t="shared" si="116"/>
        <v>#DIV/0!</v>
      </c>
    </row>
    <row r="696" spans="1:5" ht="32.25" thickBot="1" x14ac:dyDescent="0.3">
      <c r="A696" s="122" t="s">
        <v>22</v>
      </c>
      <c r="B696" s="205" t="s">
        <v>20</v>
      </c>
      <c r="C696" s="258" t="e">
        <f>C693/B693-1</f>
        <v>#DIV/0!</v>
      </c>
      <c r="D696" s="133" t="e">
        <f t="shared" si="116"/>
        <v>#DIV/0!</v>
      </c>
      <c r="E696" s="133" t="e">
        <f t="shared" si="116"/>
        <v>#DIV/0!</v>
      </c>
    </row>
    <row r="697" spans="1:5" ht="16.5" thickBot="1" x14ac:dyDescent="0.3">
      <c r="A697" s="1585" t="s">
        <v>418</v>
      </c>
      <c r="B697" s="1586"/>
      <c r="C697" s="1586"/>
      <c r="D697" s="1586"/>
      <c r="E697" s="1587"/>
    </row>
    <row r="698" spans="1:5" ht="15.75" x14ac:dyDescent="0.25">
      <c r="A698" s="1475"/>
      <c r="B698" s="130">
        <v>2020</v>
      </c>
      <c r="C698" s="130">
        <v>2021</v>
      </c>
      <c r="D698" s="130">
        <v>2022</v>
      </c>
      <c r="E698" s="130">
        <v>2023</v>
      </c>
    </row>
    <row r="699" spans="1:5" ht="16.5" thickBot="1" x14ac:dyDescent="0.3">
      <c r="A699" s="1476"/>
      <c r="B699" s="131" t="s">
        <v>857</v>
      </c>
      <c r="C699" s="131" t="s">
        <v>8</v>
      </c>
      <c r="D699" s="131" t="s">
        <v>8</v>
      </c>
      <c r="E699" s="131" t="s">
        <v>8</v>
      </c>
    </row>
    <row r="700" spans="1:5" ht="32.25" thickBot="1" x14ac:dyDescent="0.3">
      <c r="A700" s="122" t="s">
        <v>41</v>
      </c>
      <c r="B700" s="132">
        <f>B701+B702+B703+B704</f>
        <v>0</v>
      </c>
      <c r="C700" s="132">
        <f>C701+C702+C703+C704</f>
        <v>0</v>
      </c>
      <c r="D700" s="132">
        <f t="shared" ref="D700:E700" si="117">D701+D702+D703+D704</f>
        <v>0</v>
      </c>
      <c r="E700" s="132">
        <f t="shared" si="117"/>
        <v>0</v>
      </c>
    </row>
    <row r="701" spans="1:5" ht="16.5" thickBot="1" x14ac:dyDescent="0.3">
      <c r="A701" s="122" t="s">
        <v>175</v>
      </c>
      <c r="B701" s="132">
        <v>0</v>
      </c>
      <c r="C701" s="132">
        <v>0</v>
      </c>
      <c r="D701" s="132">
        <v>0</v>
      </c>
      <c r="E701" s="132">
        <v>0</v>
      </c>
    </row>
    <row r="702" spans="1:5" ht="16.5" thickBot="1" x14ac:dyDescent="0.3">
      <c r="A702" s="122" t="s">
        <v>185</v>
      </c>
      <c r="B702" s="132">
        <v>0</v>
      </c>
      <c r="C702" s="132">
        <v>0</v>
      </c>
      <c r="D702" s="132">
        <v>0</v>
      </c>
      <c r="E702" s="132">
        <v>0</v>
      </c>
    </row>
    <row r="703" spans="1:5" ht="16.5" thickBot="1" x14ac:dyDescent="0.3">
      <c r="A703" s="122" t="s">
        <v>186</v>
      </c>
      <c r="B703" s="132">
        <v>0</v>
      </c>
      <c r="C703" s="132">
        <v>0</v>
      </c>
      <c r="D703" s="132">
        <v>0</v>
      </c>
      <c r="E703" s="132">
        <v>0</v>
      </c>
    </row>
    <row r="704" spans="1:5" ht="16.5" thickBot="1" x14ac:dyDescent="0.3">
      <c r="A704" s="122" t="s">
        <v>187</v>
      </c>
      <c r="B704" s="132">
        <v>0</v>
      </c>
      <c r="C704" s="132">
        <v>0</v>
      </c>
      <c r="D704" s="132">
        <v>0</v>
      </c>
      <c r="E704" s="132">
        <v>0</v>
      </c>
    </row>
    <row r="705" spans="1:5" ht="16.5" thickBot="1" x14ac:dyDescent="0.3">
      <c r="A705" s="122" t="s">
        <v>42</v>
      </c>
      <c r="B705" s="132">
        <f>B706+B707+B708+B709</f>
        <v>15227</v>
      </c>
      <c r="C705" s="132">
        <f t="shared" ref="C705:E705" si="118">C706+C707+C708+C709</f>
        <v>0</v>
      </c>
      <c r="D705" s="132">
        <f t="shared" si="118"/>
        <v>0</v>
      </c>
      <c r="E705" s="132">
        <f t="shared" si="118"/>
        <v>0</v>
      </c>
    </row>
    <row r="706" spans="1:5" ht="16.5" thickBot="1" x14ac:dyDescent="0.3">
      <c r="A706" s="122" t="s">
        <v>175</v>
      </c>
      <c r="B706" s="132">
        <v>15227</v>
      </c>
      <c r="C706" s="132">
        <v>0</v>
      </c>
      <c r="D706" s="132">
        <v>0</v>
      </c>
      <c r="E706" s="132">
        <v>0</v>
      </c>
    </row>
    <row r="707" spans="1:5" ht="16.5" thickBot="1" x14ac:dyDescent="0.3">
      <c r="A707" s="122" t="s">
        <v>185</v>
      </c>
      <c r="B707" s="132">
        <v>0</v>
      </c>
      <c r="C707" s="132">
        <v>0</v>
      </c>
      <c r="D707" s="132">
        <v>0</v>
      </c>
      <c r="E707" s="132">
        <v>0</v>
      </c>
    </row>
    <row r="708" spans="1:5" ht="16.5" thickBot="1" x14ac:dyDescent="0.3">
      <c r="A708" s="122" t="s">
        <v>186</v>
      </c>
      <c r="B708" s="132">
        <v>0</v>
      </c>
      <c r="C708" s="132">
        <v>0</v>
      </c>
      <c r="D708" s="132">
        <v>0</v>
      </c>
      <c r="E708" s="132">
        <v>0</v>
      </c>
    </row>
    <row r="709" spans="1:5" ht="16.5" thickBot="1" x14ac:dyDescent="0.3">
      <c r="A709" s="122" t="s">
        <v>187</v>
      </c>
      <c r="B709" s="132">
        <v>0</v>
      </c>
      <c r="C709" s="132">
        <v>0</v>
      </c>
      <c r="D709" s="132">
        <v>0</v>
      </c>
      <c r="E709" s="132">
        <v>0</v>
      </c>
    </row>
    <row r="710" spans="1:5" ht="32.25" thickBot="1" x14ac:dyDescent="0.3">
      <c r="A710" s="141" t="s">
        <v>37</v>
      </c>
      <c r="B710" s="132">
        <f>B700+B705</f>
        <v>15227</v>
      </c>
      <c r="C710" s="132">
        <f t="shared" ref="C710:E710" si="119">C700+C705</f>
        <v>0</v>
      </c>
      <c r="D710" s="132">
        <f t="shared" si="119"/>
        <v>0</v>
      </c>
      <c r="E710" s="132">
        <f t="shared" si="119"/>
        <v>0</v>
      </c>
    </row>
    <row r="711" spans="1:5" ht="48" thickBot="1" x14ac:dyDescent="0.3">
      <c r="A711" s="129" t="s">
        <v>116</v>
      </c>
      <c r="B711" s="168" t="s">
        <v>868</v>
      </c>
      <c r="C711" s="169" t="s">
        <v>180</v>
      </c>
      <c r="D711" s="1588" t="s">
        <v>869</v>
      </c>
      <c r="E711" s="1589"/>
    </row>
    <row r="712" spans="1:5" ht="16.5" thickBot="1" x14ac:dyDescent="0.3">
      <c r="A712" s="122" t="s">
        <v>14</v>
      </c>
      <c r="B712" s="1543" t="s">
        <v>870</v>
      </c>
      <c r="C712" s="1544"/>
      <c r="D712" s="1544"/>
      <c r="E712" s="1545"/>
    </row>
    <row r="713" spans="1:5" ht="16.5" thickBot="1" x14ac:dyDescent="0.3">
      <c r="A713" s="122" t="s">
        <v>15</v>
      </c>
      <c r="B713" s="1537" t="s">
        <v>40</v>
      </c>
      <c r="C713" s="1538"/>
      <c r="D713" s="1538"/>
      <c r="E713" s="1539"/>
    </row>
    <row r="714" spans="1:5" ht="15.75" x14ac:dyDescent="0.25">
      <c r="A714" s="1562"/>
      <c r="B714" s="130">
        <v>2020</v>
      </c>
      <c r="C714" s="130">
        <v>2021</v>
      </c>
      <c r="D714" s="130">
        <v>2022</v>
      </c>
      <c r="E714" s="130">
        <v>2023</v>
      </c>
    </row>
    <row r="715" spans="1:5" ht="16.5" thickBot="1" x14ac:dyDescent="0.3">
      <c r="A715" s="1563"/>
      <c r="B715" s="131" t="s">
        <v>857</v>
      </c>
      <c r="C715" s="131" t="s">
        <v>8</v>
      </c>
      <c r="D715" s="131" t="s">
        <v>8</v>
      </c>
      <c r="E715" s="131" t="s">
        <v>8</v>
      </c>
    </row>
    <row r="716" spans="1:5" ht="16.5" thickBot="1" x14ac:dyDescent="0.3">
      <c r="A716" s="122" t="s">
        <v>16</v>
      </c>
      <c r="B716" s="256">
        <v>1</v>
      </c>
      <c r="C716" s="256">
        <v>0</v>
      </c>
      <c r="D716" s="205">
        <v>0</v>
      </c>
      <c r="E716" s="205">
        <v>0</v>
      </c>
    </row>
    <row r="717" spans="1:5" ht="16.5" thickBot="1" x14ac:dyDescent="0.3">
      <c r="A717" s="122" t="s">
        <v>17</v>
      </c>
      <c r="B717" s="257">
        <f>SUM(B735)</f>
        <v>2500</v>
      </c>
      <c r="C717" s="257">
        <v>0</v>
      </c>
      <c r="D717" s="132">
        <v>0</v>
      </c>
      <c r="E717" s="132">
        <v>0</v>
      </c>
    </row>
    <row r="718" spans="1:5" ht="32.25" thickBot="1" x14ac:dyDescent="0.3">
      <c r="A718" s="122" t="s">
        <v>18</v>
      </c>
      <c r="B718" s="132">
        <f>B717/B716</f>
        <v>2500</v>
      </c>
      <c r="C718" s="257" t="e">
        <f t="shared" ref="C718:E718" si="120">C717/C716</f>
        <v>#DIV/0!</v>
      </c>
      <c r="D718" s="132" t="e">
        <f t="shared" si="120"/>
        <v>#DIV/0!</v>
      </c>
      <c r="E718" s="132" t="e">
        <f t="shared" si="120"/>
        <v>#DIV/0!</v>
      </c>
    </row>
    <row r="719" spans="1:5" ht="16.5" thickBot="1" x14ac:dyDescent="0.3">
      <c r="A719" s="122" t="s">
        <v>19</v>
      </c>
      <c r="B719" s="205" t="s">
        <v>20</v>
      </c>
      <c r="C719" s="258">
        <f>C716/B716-1</f>
        <v>-1</v>
      </c>
      <c r="D719" s="133" t="e">
        <f t="shared" ref="D719:E721" si="121">D716/C716-1</f>
        <v>#DIV/0!</v>
      </c>
      <c r="E719" s="133" t="e">
        <f t="shared" si="121"/>
        <v>#DIV/0!</v>
      </c>
    </row>
    <row r="720" spans="1:5" ht="32.25" thickBot="1" x14ac:dyDescent="0.3">
      <c r="A720" s="122" t="s">
        <v>21</v>
      </c>
      <c r="B720" s="205" t="s">
        <v>20</v>
      </c>
      <c r="C720" s="258">
        <f>C717/B717-1</f>
        <v>-1</v>
      </c>
      <c r="D720" s="133" t="e">
        <f t="shared" si="121"/>
        <v>#DIV/0!</v>
      </c>
      <c r="E720" s="133" t="e">
        <f t="shared" si="121"/>
        <v>#DIV/0!</v>
      </c>
    </row>
    <row r="721" spans="1:5" ht="32.25" thickBot="1" x14ac:dyDescent="0.3">
      <c r="A721" s="122" t="s">
        <v>22</v>
      </c>
      <c r="B721" s="205" t="s">
        <v>20</v>
      </c>
      <c r="C721" s="258" t="e">
        <f>C718/B718-1</f>
        <v>#DIV/0!</v>
      </c>
      <c r="D721" s="133" t="e">
        <f t="shared" si="121"/>
        <v>#DIV/0!</v>
      </c>
      <c r="E721" s="133" t="e">
        <f t="shared" si="121"/>
        <v>#DIV/0!</v>
      </c>
    </row>
    <row r="722" spans="1:5" ht="15.75" thickBot="1" x14ac:dyDescent="0.3">
      <c r="A722" s="1491" t="s">
        <v>147</v>
      </c>
      <c r="B722" s="1492"/>
      <c r="C722" s="1492"/>
      <c r="D722" s="1492"/>
      <c r="E722" s="1493"/>
    </row>
    <row r="723" spans="1:5" ht="15.75" x14ac:dyDescent="0.25">
      <c r="A723" s="1475"/>
      <c r="B723" s="130">
        <v>2020</v>
      </c>
      <c r="C723" s="130">
        <v>2021</v>
      </c>
      <c r="D723" s="130">
        <v>2022</v>
      </c>
      <c r="E723" s="130">
        <v>2023</v>
      </c>
    </row>
    <row r="724" spans="1:5" ht="16.5" thickBot="1" x14ac:dyDescent="0.3">
      <c r="A724" s="1476"/>
      <c r="B724" s="131" t="s">
        <v>857</v>
      </c>
      <c r="C724" s="131" t="s">
        <v>8</v>
      </c>
      <c r="D724" s="131" t="s">
        <v>8</v>
      </c>
      <c r="E724" s="131" t="s">
        <v>8</v>
      </c>
    </row>
    <row r="725" spans="1:5" ht="32.25" thickBot="1" x14ac:dyDescent="0.3">
      <c r="A725" s="122" t="s">
        <v>41</v>
      </c>
      <c r="B725" s="132">
        <f>B726+B727+B728+B729</f>
        <v>0</v>
      </c>
      <c r="C725" s="132">
        <f>C726+C727+C728+C729</f>
        <v>0</v>
      </c>
      <c r="D725" s="132">
        <f t="shared" ref="D725:E725" si="122">D726+D727+D728+D729</f>
        <v>0</v>
      </c>
      <c r="E725" s="132">
        <f t="shared" si="122"/>
        <v>0</v>
      </c>
    </row>
    <row r="726" spans="1:5" ht="16.5" thickBot="1" x14ac:dyDescent="0.3">
      <c r="A726" s="122" t="s">
        <v>175</v>
      </c>
      <c r="B726" s="132">
        <v>0</v>
      </c>
      <c r="C726" s="132">
        <v>0</v>
      </c>
      <c r="D726" s="132">
        <v>0</v>
      </c>
      <c r="E726" s="132">
        <v>0</v>
      </c>
    </row>
    <row r="727" spans="1:5" ht="16.5" thickBot="1" x14ac:dyDescent="0.3">
      <c r="A727" s="122" t="s">
        <v>185</v>
      </c>
      <c r="B727" s="132">
        <v>0</v>
      </c>
      <c r="C727" s="132">
        <v>0</v>
      </c>
      <c r="D727" s="132">
        <v>0</v>
      </c>
      <c r="E727" s="132">
        <v>0</v>
      </c>
    </row>
    <row r="728" spans="1:5" ht="16.5" thickBot="1" x14ac:dyDescent="0.3">
      <c r="A728" s="122" t="s">
        <v>186</v>
      </c>
      <c r="B728" s="132">
        <v>0</v>
      </c>
      <c r="C728" s="132">
        <v>0</v>
      </c>
      <c r="D728" s="132">
        <v>0</v>
      </c>
      <c r="E728" s="132">
        <v>0</v>
      </c>
    </row>
    <row r="729" spans="1:5" ht="16.5" thickBot="1" x14ac:dyDescent="0.3">
      <c r="A729" s="122" t="s">
        <v>187</v>
      </c>
      <c r="B729" s="132">
        <v>0</v>
      </c>
      <c r="C729" s="132">
        <v>0</v>
      </c>
      <c r="D729" s="132">
        <v>0</v>
      </c>
      <c r="E729" s="132">
        <v>0</v>
      </c>
    </row>
    <row r="730" spans="1:5" ht="16.5" thickBot="1" x14ac:dyDescent="0.3">
      <c r="A730" s="122" t="s">
        <v>42</v>
      </c>
      <c r="B730" s="132">
        <f>B731+B732+B733+B734</f>
        <v>2500</v>
      </c>
      <c r="C730" s="132">
        <f t="shared" ref="C730:E730" si="123">C731+C732+C733+C734</f>
        <v>0</v>
      </c>
      <c r="D730" s="132">
        <f t="shared" si="123"/>
        <v>0</v>
      </c>
      <c r="E730" s="132">
        <f t="shared" si="123"/>
        <v>0</v>
      </c>
    </row>
    <row r="731" spans="1:5" ht="16.5" thickBot="1" x14ac:dyDescent="0.3">
      <c r="A731" s="122" t="s">
        <v>175</v>
      </c>
      <c r="B731" s="132">
        <v>2500</v>
      </c>
      <c r="C731" s="132">
        <v>0</v>
      </c>
      <c r="D731" s="132">
        <v>0</v>
      </c>
      <c r="E731" s="132">
        <v>0</v>
      </c>
    </row>
    <row r="732" spans="1:5" ht="16.5" thickBot="1" x14ac:dyDescent="0.3">
      <c r="A732" s="122" t="s">
        <v>185</v>
      </c>
      <c r="B732" s="132">
        <v>0</v>
      </c>
      <c r="C732" s="132">
        <v>0</v>
      </c>
      <c r="D732" s="132">
        <v>0</v>
      </c>
      <c r="E732" s="132">
        <v>0</v>
      </c>
    </row>
    <row r="733" spans="1:5" ht="16.5" thickBot="1" x14ac:dyDescent="0.3">
      <c r="A733" s="122" t="s">
        <v>186</v>
      </c>
      <c r="B733" s="14"/>
      <c r="C733" s="132">
        <v>0</v>
      </c>
      <c r="D733" s="132">
        <v>0</v>
      </c>
      <c r="E733" s="132">
        <v>0</v>
      </c>
    </row>
    <row r="734" spans="1:5" ht="16.5" thickBot="1" x14ac:dyDescent="0.3">
      <c r="A734" s="122" t="s">
        <v>187</v>
      </c>
      <c r="B734" s="14"/>
      <c r="C734" s="132">
        <v>0</v>
      </c>
      <c r="D734" s="132">
        <v>0</v>
      </c>
      <c r="E734" s="132">
        <v>0</v>
      </c>
    </row>
    <row r="735" spans="1:5" ht="32.25" thickBot="1" x14ac:dyDescent="0.3">
      <c r="A735" s="141" t="s">
        <v>67</v>
      </c>
      <c r="B735" s="132">
        <f>B725+B730</f>
        <v>2500</v>
      </c>
      <c r="C735" s="132">
        <f t="shared" ref="C735:E735" si="124">C725+C730</f>
        <v>0</v>
      </c>
      <c r="D735" s="132">
        <f t="shared" si="124"/>
        <v>0</v>
      </c>
      <c r="E735" s="132">
        <f t="shared" si="124"/>
        <v>0</v>
      </c>
    </row>
    <row r="736" spans="1:5" ht="63.75" thickBot="1" x14ac:dyDescent="0.3">
      <c r="A736" s="129" t="s">
        <v>120</v>
      </c>
      <c r="B736" s="168" t="s">
        <v>871</v>
      </c>
      <c r="C736" s="169" t="s">
        <v>180</v>
      </c>
      <c r="D736" s="1588" t="s">
        <v>872</v>
      </c>
      <c r="E736" s="1589"/>
    </row>
    <row r="737" spans="1:5" ht="16.5" thickBot="1" x14ac:dyDescent="0.3">
      <c r="A737" s="122" t="s">
        <v>14</v>
      </c>
      <c r="B737" s="1543" t="s">
        <v>873</v>
      </c>
      <c r="C737" s="1544"/>
      <c r="D737" s="1544"/>
      <c r="E737" s="1545"/>
    </row>
    <row r="738" spans="1:5" ht="16.5" thickBot="1" x14ac:dyDescent="0.3">
      <c r="A738" s="122" t="s">
        <v>15</v>
      </c>
      <c r="B738" s="1537" t="s">
        <v>40</v>
      </c>
      <c r="C738" s="1538"/>
      <c r="D738" s="1538"/>
      <c r="E738" s="1539"/>
    </row>
    <row r="739" spans="1:5" ht="15.75" x14ac:dyDescent="0.25">
      <c r="A739" s="1562"/>
      <c r="B739" s="130">
        <v>2020</v>
      </c>
      <c r="C739" s="130">
        <v>2021</v>
      </c>
      <c r="D739" s="130">
        <v>2022</v>
      </c>
      <c r="E739" s="130">
        <v>2023</v>
      </c>
    </row>
    <row r="740" spans="1:5" ht="16.5" thickBot="1" x14ac:dyDescent="0.3">
      <c r="A740" s="1563"/>
      <c r="B740" s="131" t="s">
        <v>857</v>
      </c>
      <c r="C740" s="131" t="s">
        <v>8</v>
      </c>
      <c r="D740" s="131" t="s">
        <v>8</v>
      </c>
      <c r="E740" s="131" t="s">
        <v>8</v>
      </c>
    </row>
    <row r="741" spans="1:5" ht="16.5" thickBot="1" x14ac:dyDescent="0.3">
      <c r="A741" s="122" t="s">
        <v>16</v>
      </c>
      <c r="B741" s="256">
        <v>1</v>
      </c>
      <c r="C741" s="256">
        <v>0</v>
      </c>
      <c r="D741" s="205">
        <v>0</v>
      </c>
      <c r="E741" s="205">
        <v>0</v>
      </c>
    </row>
    <row r="742" spans="1:5" ht="16.5" thickBot="1" x14ac:dyDescent="0.3">
      <c r="A742" s="122" t="s">
        <v>17</v>
      </c>
      <c r="B742" s="257">
        <f>SUM(B760)</f>
        <v>9000</v>
      </c>
      <c r="C742" s="257">
        <v>0</v>
      </c>
      <c r="D742" s="132">
        <v>0</v>
      </c>
      <c r="E742" s="132">
        <v>0</v>
      </c>
    </row>
    <row r="743" spans="1:5" ht="32.25" thickBot="1" x14ac:dyDescent="0.3">
      <c r="A743" s="122" t="s">
        <v>18</v>
      </c>
      <c r="B743" s="132">
        <f>B742/B741</f>
        <v>9000</v>
      </c>
      <c r="C743" s="257" t="e">
        <f t="shared" ref="C743:E743" si="125">C742/C741</f>
        <v>#DIV/0!</v>
      </c>
      <c r="D743" s="132" t="e">
        <f t="shared" si="125"/>
        <v>#DIV/0!</v>
      </c>
      <c r="E743" s="132" t="e">
        <f t="shared" si="125"/>
        <v>#DIV/0!</v>
      </c>
    </row>
    <row r="744" spans="1:5" ht="16.5" thickBot="1" x14ac:dyDescent="0.3">
      <c r="A744" s="122" t="s">
        <v>19</v>
      </c>
      <c r="B744" s="205" t="s">
        <v>20</v>
      </c>
      <c r="C744" s="258">
        <f>C741/B741-1</f>
        <v>-1</v>
      </c>
      <c r="D744" s="133" t="e">
        <f t="shared" ref="D744:E746" si="126">D741/C741-1</f>
        <v>#DIV/0!</v>
      </c>
      <c r="E744" s="133" t="e">
        <f t="shared" si="126"/>
        <v>#DIV/0!</v>
      </c>
    </row>
    <row r="745" spans="1:5" ht="32.25" thickBot="1" x14ac:dyDescent="0.3">
      <c r="A745" s="122" t="s">
        <v>21</v>
      </c>
      <c r="B745" s="205" t="s">
        <v>20</v>
      </c>
      <c r="C745" s="258">
        <f>C742/B742-1</f>
        <v>-1</v>
      </c>
      <c r="D745" s="133" t="e">
        <f t="shared" si="126"/>
        <v>#DIV/0!</v>
      </c>
      <c r="E745" s="133" t="e">
        <f t="shared" si="126"/>
        <v>#DIV/0!</v>
      </c>
    </row>
    <row r="746" spans="1:5" ht="32.25" thickBot="1" x14ac:dyDescent="0.3">
      <c r="A746" s="122" t="s">
        <v>22</v>
      </c>
      <c r="B746" s="205" t="s">
        <v>20</v>
      </c>
      <c r="C746" s="258" t="e">
        <f>C743/B743-1</f>
        <v>#DIV/0!</v>
      </c>
      <c r="D746" s="133" t="e">
        <f t="shared" si="126"/>
        <v>#DIV/0!</v>
      </c>
      <c r="E746" s="133" t="e">
        <f t="shared" si="126"/>
        <v>#DIV/0!</v>
      </c>
    </row>
    <row r="747" spans="1:5" ht="15.75" thickBot="1" x14ac:dyDescent="0.3">
      <c r="A747" s="1491" t="s">
        <v>269</v>
      </c>
      <c r="B747" s="1492"/>
      <c r="C747" s="1492"/>
      <c r="D747" s="1492"/>
      <c r="E747" s="1493"/>
    </row>
    <row r="748" spans="1:5" ht="15.75" x14ac:dyDescent="0.25">
      <c r="A748" s="1475"/>
      <c r="B748" s="130">
        <v>2020</v>
      </c>
      <c r="C748" s="130">
        <v>2021</v>
      </c>
      <c r="D748" s="130">
        <v>2022</v>
      </c>
      <c r="E748" s="130">
        <v>2023</v>
      </c>
    </row>
    <row r="749" spans="1:5" ht="16.5" thickBot="1" x14ac:dyDescent="0.3">
      <c r="A749" s="1476"/>
      <c r="B749" s="131" t="s">
        <v>857</v>
      </c>
      <c r="C749" s="131" t="s">
        <v>8</v>
      </c>
      <c r="D749" s="131" t="s">
        <v>8</v>
      </c>
      <c r="E749" s="131" t="s">
        <v>8</v>
      </c>
    </row>
    <row r="750" spans="1:5" ht="32.25" thickBot="1" x14ac:dyDescent="0.3">
      <c r="A750" s="122" t="s">
        <v>41</v>
      </c>
      <c r="B750" s="132">
        <f>B751+B752+B753+B754</f>
        <v>0</v>
      </c>
      <c r="C750" s="132">
        <f>C751+C752+C753+C754</f>
        <v>0</v>
      </c>
      <c r="D750" s="132">
        <f t="shared" ref="D750:E750" si="127">D751+D752+D753+D754</f>
        <v>0</v>
      </c>
      <c r="E750" s="132">
        <f t="shared" si="127"/>
        <v>0</v>
      </c>
    </row>
    <row r="751" spans="1:5" ht="16.5" thickBot="1" x14ac:dyDescent="0.3">
      <c r="A751" s="122" t="s">
        <v>175</v>
      </c>
      <c r="B751" s="132">
        <v>0</v>
      </c>
      <c r="C751" s="132">
        <v>0</v>
      </c>
      <c r="D751" s="132">
        <v>0</v>
      </c>
      <c r="E751" s="132">
        <v>0</v>
      </c>
    </row>
    <row r="752" spans="1:5" ht="16.5" thickBot="1" x14ac:dyDescent="0.3">
      <c r="A752" s="122" t="s">
        <v>185</v>
      </c>
      <c r="B752" s="132">
        <v>0</v>
      </c>
      <c r="C752" s="132">
        <v>0</v>
      </c>
      <c r="D752" s="132">
        <v>0</v>
      </c>
      <c r="E752" s="132">
        <v>0</v>
      </c>
    </row>
    <row r="753" spans="1:5" ht="16.5" thickBot="1" x14ac:dyDescent="0.3">
      <c r="A753" s="122" t="s">
        <v>186</v>
      </c>
      <c r="B753" s="132">
        <v>0</v>
      </c>
      <c r="C753" s="132">
        <v>0</v>
      </c>
      <c r="D753" s="132">
        <v>0</v>
      </c>
      <c r="E753" s="132">
        <v>0</v>
      </c>
    </row>
    <row r="754" spans="1:5" ht="16.5" thickBot="1" x14ac:dyDescent="0.3">
      <c r="A754" s="122" t="s">
        <v>187</v>
      </c>
      <c r="B754" s="132">
        <v>0</v>
      </c>
      <c r="C754" s="132">
        <v>0</v>
      </c>
      <c r="D754" s="132">
        <v>0</v>
      </c>
      <c r="E754" s="132">
        <v>0</v>
      </c>
    </row>
    <row r="755" spans="1:5" ht="16.5" thickBot="1" x14ac:dyDescent="0.3">
      <c r="A755" s="122" t="s">
        <v>42</v>
      </c>
      <c r="B755" s="132">
        <f>B756+B757+B758+B759</f>
        <v>9000</v>
      </c>
      <c r="C755" s="132">
        <f t="shared" ref="C755:E755" si="128">C756+C757+C758+C759</f>
        <v>0</v>
      </c>
      <c r="D755" s="132">
        <f t="shared" si="128"/>
        <v>0</v>
      </c>
      <c r="E755" s="132">
        <f t="shared" si="128"/>
        <v>0</v>
      </c>
    </row>
    <row r="756" spans="1:5" ht="16.5" thickBot="1" x14ac:dyDescent="0.3">
      <c r="A756" s="122" t="s">
        <v>175</v>
      </c>
      <c r="B756" s="132">
        <v>9000</v>
      </c>
      <c r="C756" s="132">
        <v>0</v>
      </c>
      <c r="D756" s="132">
        <v>0</v>
      </c>
      <c r="E756" s="132">
        <v>0</v>
      </c>
    </row>
    <row r="757" spans="1:5" ht="16.5" thickBot="1" x14ac:dyDescent="0.3">
      <c r="A757" s="122" t="s">
        <v>185</v>
      </c>
      <c r="B757" s="132">
        <v>0</v>
      </c>
      <c r="C757" s="132">
        <v>0</v>
      </c>
      <c r="D757" s="132">
        <v>0</v>
      </c>
      <c r="E757" s="132">
        <v>0</v>
      </c>
    </row>
    <row r="758" spans="1:5" ht="16.5" thickBot="1" x14ac:dyDescent="0.3">
      <c r="A758" s="122" t="s">
        <v>186</v>
      </c>
      <c r="B758" s="132">
        <v>0</v>
      </c>
      <c r="C758" s="132">
        <v>0</v>
      </c>
      <c r="D758" s="132">
        <v>0</v>
      </c>
      <c r="E758" s="132">
        <v>0</v>
      </c>
    </row>
    <row r="759" spans="1:5" ht="16.5" thickBot="1" x14ac:dyDescent="0.3">
      <c r="A759" s="122" t="s">
        <v>187</v>
      </c>
      <c r="B759" s="132">
        <v>0</v>
      </c>
      <c r="C759" s="132">
        <v>0</v>
      </c>
      <c r="D759" s="132">
        <v>0</v>
      </c>
      <c r="E759" s="132">
        <v>0</v>
      </c>
    </row>
    <row r="760" spans="1:5" ht="32.25" thickBot="1" x14ac:dyDescent="0.3">
      <c r="A760" s="141" t="s">
        <v>121</v>
      </c>
      <c r="B760" s="132">
        <f>B750+B755</f>
        <v>9000</v>
      </c>
      <c r="C760" s="132">
        <f t="shared" ref="C760:E760" si="129">C750+C755</f>
        <v>0</v>
      </c>
      <c r="D760" s="132">
        <f t="shared" si="129"/>
        <v>0</v>
      </c>
      <c r="E760" s="132">
        <f t="shared" si="129"/>
        <v>0</v>
      </c>
    </row>
    <row r="761" spans="1:5" ht="16.5" thickBot="1" x14ac:dyDescent="0.3">
      <c r="A761" s="259"/>
      <c r="B761" s="260"/>
      <c r="C761" s="260"/>
      <c r="D761" s="260"/>
      <c r="E761" s="260"/>
    </row>
    <row r="762" spans="1:5" ht="63.75" thickBot="1" x14ac:dyDescent="0.3">
      <c r="A762" s="129" t="s">
        <v>359</v>
      </c>
      <c r="B762" s="168" t="s">
        <v>874</v>
      </c>
      <c r="C762" s="169" t="s">
        <v>180</v>
      </c>
      <c r="D762" s="261" t="s">
        <v>875</v>
      </c>
      <c r="E762" s="209"/>
    </row>
    <row r="763" spans="1:5" ht="16.5" thickBot="1" x14ac:dyDescent="0.3">
      <c r="A763" s="122" t="s">
        <v>14</v>
      </c>
      <c r="B763" s="1543"/>
      <c r="C763" s="1544"/>
      <c r="D763" s="1544"/>
      <c r="E763" s="1545"/>
    </row>
    <row r="764" spans="1:5" ht="16.5" thickBot="1" x14ac:dyDescent="0.3">
      <c r="A764" s="122" t="s">
        <v>15</v>
      </c>
      <c r="B764" s="206" t="s">
        <v>40</v>
      </c>
      <c r="C764" s="207"/>
      <c r="D764" s="207"/>
      <c r="E764" s="208"/>
    </row>
    <row r="765" spans="1:5" ht="15.75" x14ac:dyDescent="0.25">
      <c r="A765" s="204"/>
      <c r="B765" s="130">
        <v>2020</v>
      </c>
      <c r="C765" s="130">
        <v>2021</v>
      </c>
      <c r="D765" s="130">
        <v>2022</v>
      </c>
      <c r="E765" s="130">
        <v>2023</v>
      </c>
    </row>
    <row r="766" spans="1:5" ht="16.5" thickBot="1" x14ac:dyDescent="0.3">
      <c r="A766" s="205"/>
      <c r="B766" s="131" t="s">
        <v>857</v>
      </c>
      <c r="C766" s="131" t="s">
        <v>8</v>
      </c>
      <c r="D766" s="131" t="s">
        <v>8</v>
      </c>
      <c r="E766" s="131" t="s">
        <v>8</v>
      </c>
    </row>
    <row r="767" spans="1:5" ht="16.5" thickBot="1" x14ac:dyDescent="0.3">
      <c r="A767" s="122" t="s">
        <v>16</v>
      </c>
      <c r="B767" s="256">
        <v>1</v>
      </c>
      <c r="C767" s="256">
        <v>0</v>
      </c>
      <c r="D767" s="205">
        <v>0</v>
      </c>
      <c r="E767" s="205">
        <v>0</v>
      </c>
    </row>
    <row r="768" spans="1:5" ht="16.5" thickBot="1" x14ac:dyDescent="0.3">
      <c r="A768" s="122" t="s">
        <v>17</v>
      </c>
      <c r="B768" s="257">
        <f>SUM(B786)</f>
        <v>20800</v>
      </c>
      <c r="C768" s="257">
        <f>SUM(C786)</f>
        <v>0</v>
      </c>
      <c r="D768" s="257">
        <f>SUM(D786)</f>
        <v>0</v>
      </c>
      <c r="E768" s="257">
        <f>SUM(E786)</f>
        <v>0</v>
      </c>
    </row>
    <row r="769" spans="1:5" ht="32.25" thickBot="1" x14ac:dyDescent="0.3">
      <c r="A769" s="122" t="s">
        <v>18</v>
      </c>
      <c r="B769" s="132">
        <f>B768/B767</f>
        <v>20800</v>
      </c>
      <c r="C769" s="257" t="e">
        <f t="shared" ref="C769:E769" si="130">C768/C767</f>
        <v>#DIV/0!</v>
      </c>
      <c r="D769" s="132" t="e">
        <f t="shared" si="130"/>
        <v>#DIV/0!</v>
      </c>
      <c r="E769" s="132" t="e">
        <f t="shared" si="130"/>
        <v>#DIV/0!</v>
      </c>
    </row>
    <row r="770" spans="1:5" ht="16.5" thickBot="1" x14ac:dyDescent="0.3">
      <c r="A770" s="122" t="s">
        <v>19</v>
      </c>
      <c r="B770" s="205" t="s">
        <v>20</v>
      </c>
      <c r="C770" s="258">
        <f>C767/B767-1</f>
        <v>-1</v>
      </c>
      <c r="D770" s="133" t="e">
        <f t="shared" ref="D770:E772" si="131">D767/C767-1</f>
        <v>#DIV/0!</v>
      </c>
      <c r="E770" s="133" t="e">
        <f t="shared" si="131"/>
        <v>#DIV/0!</v>
      </c>
    </row>
    <row r="771" spans="1:5" ht="32.25" thickBot="1" x14ac:dyDescent="0.3">
      <c r="A771" s="122" t="s">
        <v>21</v>
      </c>
      <c r="B771" s="205" t="s">
        <v>20</v>
      </c>
      <c r="C771" s="258">
        <f>C768/B768-1</f>
        <v>-1</v>
      </c>
      <c r="D771" s="133" t="e">
        <f t="shared" si="131"/>
        <v>#DIV/0!</v>
      </c>
      <c r="E771" s="133" t="e">
        <f t="shared" si="131"/>
        <v>#DIV/0!</v>
      </c>
    </row>
    <row r="772" spans="1:5" ht="32.25" thickBot="1" x14ac:dyDescent="0.3">
      <c r="A772" s="122" t="s">
        <v>22</v>
      </c>
      <c r="B772" s="205" t="s">
        <v>20</v>
      </c>
      <c r="C772" s="258" t="e">
        <f>C769/B769-1</f>
        <v>#DIV/0!</v>
      </c>
      <c r="D772" s="133" t="e">
        <f t="shared" si="131"/>
        <v>#DIV/0!</v>
      </c>
      <c r="E772" s="133" t="e">
        <f t="shared" si="131"/>
        <v>#DIV/0!</v>
      </c>
    </row>
    <row r="773" spans="1:5" ht="15.75" thickBot="1" x14ac:dyDescent="0.3">
      <c r="A773" s="1491" t="s">
        <v>143</v>
      </c>
      <c r="B773" s="1492"/>
      <c r="C773" s="1492"/>
      <c r="D773" s="1492"/>
      <c r="E773" s="1493"/>
    </row>
    <row r="774" spans="1:5" ht="15.75" x14ac:dyDescent="0.25">
      <c r="A774" s="1475"/>
      <c r="B774" s="130">
        <v>2020</v>
      </c>
      <c r="C774" s="130">
        <v>2021</v>
      </c>
      <c r="D774" s="130">
        <v>2022</v>
      </c>
      <c r="E774" s="130">
        <v>2023</v>
      </c>
    </row>
    <row r="775" spans="1:5" ht="16.5" thickBot="1" x14ac:dyDescent="0.3">
      <c r="A775" s="1476"/>
      <c r="B775" s="131" t="s">
        <v>857</v>
      </c>
      <c r="C775" s="131" t="s">
        <v>8</v>
      </c>
      <c r="D775" s="131" t="s">
        <v>8</v>
      </c>
      <c r="E775" s="131" t="s">
        <v>8</v>
      </c>
    </row>
    <row r="776" spans="1:5" ht="32.25" thickBot="1" x14ac:dyDescent="0.3">
      <c r="A776" s="122" t="s">
        <v>41</v>
      </c>
      <c r="B776" s="132">
        <f>B777+B778+B779+B780</f>
        <v>0</v>
      </c>
      <c r="C776" s="132">
        <f t="shared" ref="C776:E776" si="132">C777+C778+C779+C780</f>
        <v>0</v>
      </c>
      <c r="D776" s="132">
        <f t="shared" si="132"/>
        <v>0</v>
      </c>
      <c r="E776" s="132">
        <f t="shared" si="132"/>
        <v>0</v>
      </c>
    </row>
    <row r="777" spans="1:5" ht="16.5" thickBot="1" x14ac:dyDescent="0.3">
      <c r="A777" s="122" t="s">
        <v>175</v>
      </c>
      <c r="B777" s="132">
        <v>0</v>
      </c>
      <c r="C777" s="132">
        <v>0</v>
      </c>
      <c r="D777" s="132">
        <v>0</v>
      </c>
      <c r="E777" s="132">
        <v>0</v>
      </c>
    </row>
    <row r="778" spans="1:5" ht="16.5" thickBot="1" x14ac:dyDescent="0.3">
      <c r="A778" s="122" t="s">
        <v>185</v>
      </c>
      <c r="B778" s="132">
        <v>0</v>
      </c>
      <c r="C778" s="132">
        <v>0</v>
      </c>
      <c r="D778" s="132">
        <v>0</v>
      </c>
      <c r="E778" s="132">
        <v>0</v>
      </c>
    </row>
    <row r="779" spans="1:5" ht="16.5" thickBot="1" x14ac:dyDescent="0.3">
      <c r="A779" s="122" t="s">
        <v>186</v>
      </c>
      <c r="B779" s="132">
        <v>0</v>
      </c>
      <c r="C779" s="132">
        <v>0</v>
      </c>
      <c r="D779" s="132">
        <v>0</v>
      </c>
      <c r="E779" s="132">
        <v>0</v>
      </c>
    </row>
    <row r="780" spans="1:5" ht="16.5" thickBot="1" x14ac:dyDescent="0.3">
      <c r="A780" s="122" t="s">
        <v>187</v>
      </c>
      <c r="B780" s="132">
        <v>0</v>
      </c>
      <c r="C780" s="132">
        <v>0</v>
      </c>
      <c r="D780" s="132">
        <v>0</v>
      </c>
      <c r="E780" s="132">
        <v>0</v>
      </c>
    </row>
    <row r="781" spans="1:5" ht="16.5" thickBot="1" x14ac:dyDescent="0.3">
      <c r="A781" s="122" t="s">
        <v>42</v>
      </c>
      <c r="B781" s="132">
        <f>B782+B783+B784+B785</f>
        <v>20800</v>
      </c>
      <c r="C781" s="132">
        <f t="shared" ref="C781:E781" si="133">C782+C783+C784+C785</f>
        <v>0</v>
      </c>
      <c r="D781" s="132">
        <f t="shared" si="133"/>
        <v>0</v>
      </c>
      <c r="E781" s="132">
        <f t="shared" si="133"/>
        <v>0</v>
      </c>
    </row>
    <row r="782" spans="1:5" ht="16.5" thickBot="1" x14ac:dyDescent="0.3">
      <c r="A782" s="122" t="s">
        <v>175</v>
      </c>
      <c r="B782" s="132">
        <v>20800</v>
      </c>
      <c r="C782" s="132">
        <v>0</v>
      </c>
      <c r="D782" s="132">
        <v>0</v>
      </c>
      <c r="E782" s="132">
        <v>0</v>
      </c>
    </row>
    <row r="783" spans="1:5" ht="16.5" thickBot="1" x14ac:dyDescent="0.3">
      <c r="A783" s="122" t="s">
        <v>185</v>
      </c>
      <c r="B783" s="132"/>
      <c r="C783" s="132">
        <v>0</v>
      </c>
      <c r="D783" s="132">
        <v>0</v>
      </c>
      <c r="E783" s="132">
        <v>0</v>
      </c>
    </row>
    <row r="784" spans="1:5" ht="16.5" thickBot="1" x14ac:dyDescent="0.3">
      <c r="A784" s="122" t="s">
        <v>186</v>
      </c>
      <c r="B784" s="132"/>
      <c r="C784" s="132">
        <v>0</v>
      </c>
      <c r="D784" s="132">
        <v>0</v>
      </c>
      <c r="E784" s="132">
        <v>0</v>
      </c>
    </row>
    <row r="785" spans="1:5" ht="16.5" thickBot="1" x14ac:dyDescent="0.3">
      <c r="A785" s="122" t="s">
        <v>187</v>
      </c>
      <c r="B785" s="132"/>
      <c r="C785" s="132">
        <v>0</v>
      </c>
      <c r="D785" s="132">
        <v>0</v>
      </c>
      <c r="E785" s="132">
        <v>0</v>
      </c>
    </row>
    <row r="786" spans="1:5" ht="16.5" thickBot="1" x14ac:dyDescent="0.3">
      <c r="A786" s="141" t="s">
        <v>192</v>
      </c>
      <c r="B786" s="132">
        <f>B776+B781</f>
        <v>20800</v>
      </c>
      <c r="C786" s="132">
        <f t="shared" ref="C786:E786" si="134">C776+C781</f>
        <v>0</v>
      </c>
      <c r="D786" s="132">
        <f t="shared" si="134"/>
        <v>0</v>
      </c>
      <c r="E786" s="132">
        <f t="shared" si="134"/>
        <v>0</v>
      </c>
    </row>
    <row r="787" spans="1:5" ht="16.5" thickBot="1" x14ac:dyDescent="0.3">
      <c r="A787" s="1573" t="s">
        <v>270</v>
      </c>
      <c r="B787" s="1574"/>
      <c r="C787" s="1574"/>
      <c r="D787" s="1574"/>
      <c r="E787" s="1575"/>
    </row>
    <row r="788" spans="1:5" ht="16.5" thickBot="1" x14ac:dyDescent="0.3">
      <c r="A788" s="1573" t="s">
        <v>46</v>
      </c>
      <c r="B788" s="1574"/>
      <c r="C788" s="1574"/>
      <c r="D788" s="1574"/>
      <c r="E788" s="1575"/>
    </row>
    <row r="789" spans="1:5" ht="32.25" thickBot="1" x14ac:dyDescent="0.3">
      <c r="A789" s="129" t="s">
        <v>52</v>
      </c>
      <c r="B789" s="1590" t="s">
        <v>419</v>
      </c>
      <c r="C789" s="1591"/>
      <c r="D789" s="1591"/>
      <c r="E789" s="1592"/>
    </row>
    <row r="790" spans="1:5" ht="79.5" thickBot="1" x14ac:dyDescent="0.3">
      <c r="A790" s="129" t="s">
        <v>359</v>
      </c>
      <c r="B790" s="168" t="s">
        <v>876</v>
      </c>
      <c r="C790" s="158" t="s">
        <v>271</v>
      </c>
      <c r="D790" s="170" t="s">
        <v>877</v>
      </c>
      <c r="E790" s="155"/>
    </row>
    <row r="791" spans="1:5" ht="16.5" thickBot="1" x14ac:dyDescent="0.3">
      <c r="A791" s="122" t="s">
        <v>14</v>
      </c>
      <c r="B791" s="1543" t="s">
        <v>878</v>
      </c>
      <c r="C791" s="1544"/>
      <c r="D791" s="1544"/>
      <c r="E791" s="1545"/>
    </row>
    <row r="792" spans="1:5" ht="16.5" thickBot="1" x14ac:dyDescent="0.3">
      <c r="A792" s="122" t="s">
        <v>15</v>
      </c>
      <c r="B792" s="1537" t="s">
        <v>420</v>
      </c>
      <c r="C792" s="1538"/>
      <c r="D792" s="1538"/>
      <c r="E792" s="1539"/>
    </row>
    <row r="793" spans="1:5" ht="15.75" x14ac:dyDescent="0.25">
      <c r="A793" s="1562"/>
      <c r="B793" s="130">
        <v>2020</v>
      </c>
      <c r="C793" s="130">
        <v>2021</v>
      </c>
      <c r="D793" s="130">
        <v>2022</v>
      </c>
      <c r="E793" s="130">
        <v>2023</v>
      </c>
    </row>
    <row r="794" spans="1:5" ht="16.5" thickBot="1" x14ac:dyDescent="0.3">
      <c r="A794" s="1563"/>
      <c r="B794" s="131" t="s">
        <v>857</v>
      </c>
      <c r="C794" s="131" t="s">
        <v>8</v>
      </c>
      <c r="D794" s="131" t="s">
        <v>8</v>
      </c>
      <c r="E794" s="131" t="s">
        <v>8</v>
      </c>
    </row>
    <row r="795" spans="1:5" ht="19.5" thickBot="1" x14ac:dyDescent="0.3">
      <c r="A795" s="122" t="s">
        <v>421</v>
      </c>
      <c r="B795" s="132">
        <v>82</v>
      </c>
      <c r="C795" s="132">
        <v>0</v>
      </c>
      <c r="D795" s="171">
        <v>156</v>
      </c>
      <c r="E795" s="262">
        <v>36</v>
      </c>
    </row>
    <row r="796" spans="1:5" ht="16.5" thickBot="1" x14ac:dyDescent="0.3">
      <c r="A796" s="122" t="s">
        <v>17</v>
      </c>
      <c r="B796" s="132">
        <f>SUM(B814)</f>
        <v>22633</v>
      </c>
      <c r="C796" s="132">
        <f>SUM(C814)</f>
        <v>0</v>
      </c>
      <c r="D796" s="132">
        <f>D814</f>
        <v>42800</v>
      </c>
      <c r="E796" s="132">
        <f>E814</f>
        <v>9863</v>
      </c>
    </row>
    <row r="797" spans="1:5" ht="32.25" thickBot="1" x14ac:dyDescent="0.3">
      <c r="A797" s="122" t="s">
        <v>18</v>
      </c>
      <c r="B797" s="132">
        <f>B796/B795</f>
        <v>276.01219512195121</v>
      </c>
      <c r="C797" s="132" t="e">
        <f t="shared" ref="C797:D797" si="135">C796/C795</f>
        <v>#DIV/0!</v>
      </c>
      <c r="D797" s="132">
        <f t="shared" si="135"/>
        <v>274.35897435897436</v>
      </c>
      <c r="E797" s="132">
        <f>E796/E795</f>
        <v>273.97222222222223</v>
      </c>
    </row>
    <row r="798" spans="1:5" ht="16.5" thickBot="1" x14ac:dyDescent="0.3">
      <c r="A798" s="122" t="s">
        <v>19</v>
      </c>
      <c r="B798" s="205" t="s">
        <v>20</v>
      </c>
      <c r="C798" s="133">
        <f>C795/B795-1</f>
        <v>-1</v>
      </c>
      <c r="D798" s="133" t="e">
        <f t="shared" ref="D798:E800" si="136">D795/C795-1</f>
        <v>#DIV/0!</v>
      </c>
      <c r="E798" s="133">
        <f t="shared" si="136"/>
        <v>-0.76923076923076916</v>
      </c>
    </row>
    <row r="799" spans="1:5" ht="32.25" thickBot="1" x14ac:dyDescent="0.3">
      <c r="A799" s="122" t="s">
        <v>21</v>
      </c>
      <c r="B799" s="205" t="s">
        <v>20</v>
      </c>
      <c r="C799" s="133">
        <f>C796/B796-1</f>
        <v>-1</v>
      </c>
      <c r="D799" s="133" t="e">
        <f t="shared" si="136"/>
        <v>#DIV/0!</v>
      </c>
      <c r="E799" s="133">
        <f>E796/D796-1</f>
        <v>-0.76955607476635512</v>
      </c>
    </row>
    <row r="800" spans="1:5" ht="32.25" thickBot="1" x14ac:dyDescent="0.3">
      <c r="A800" s="122" t="s">
        <v>22</v>
      </c>
      <c r="B800" s="205" t="s">
        <v>20</v>
      </c>
      <c r="C800" s="133" t="e">
        <f>C797/B797-1</f>
        <v>#DIV/0!</v>
      </c>
      <c r="D800" s="133" t="e">
        <f t="shared" si="136"/>
        <v>#DIV/0!</v>
      </c>
      <c r="E800" s="133">
        <f t="shared" si="136"/>
        <v>-1.4096573208722818E-3</v>
      </c>
    </row>
    <row r="801" spans="1:5" ht="16.5" thickBot="1" x14ac:dyDescent="0.3">
      <c r="A801" s="1585" t="s">
        <v>422</v>
      </c>
      <c r="B801" s="1586"/>
      <c r="C801" s="1586"/>
      <c r="D801" s="1586"/>
      <c r="E801" s="1587"/>
    </row>
    <row r="802" spans="1:5" ht="15.75" x14ac:dyDescent="0.25">
      <c r="A802" s="1475"/>
      <c r="B802" s="130">
        <v>2020</v>
      </c>
      <c r="C802" s="130">
        <v>2021</v>
      </c>
      <c r="D802" s="130">
        <v>2022</v>
      </c>
      <c r="E802" s="130">
        <v>2023</v>
      </c>
    </row>
    <row r="803" spans="1:5" ht="16.5" thickBot="1" x14ac:dyDescent="0.3">
      <c r="A803" s="1476"/>
      <c r="B803" s="131" t="s">
        <v>857</v>
      </c>
      <c r="C803" s="131" t="s">
        <v>8</v>
      </c>
      <c r="D803" s="131" t="s">
        <v>8</v>
      </c>
      <c r="E803" s="131" t="s">
        <v>8</v>
      </c>
    </row>
    <row r="804" spans="1:5" ht="32.25" thickBot="1" x14ac:dyDescent="0.3">
      <c r="A804" s="122" t="s">
        <v>41</v>
      </c>
      <c r="B804" s="132">
        <f>B805+B806+B807+B808</f>
        <v>0</v>
      </c>
      <c r="C804" s="132">
        <f>SUM(C805:C808)</f>
        <v>0</v>
      </c>
      <c r="D804" s="132">
        <f t="shared" ref="D804:E804" si="137">D805+D806+D807+D808</f>
        <v>0</v>
      </c>
      <c r="E804" s="132">
        <f t="shared" si="137"/>
        <v>0</v>
      </c>
    </row>
    <row r="805" spans="1:5" ht="16.5" thickBot="1" x14ac:dyDescent="0.3">
      <c r="A805" s="122" t="s">
        <v>175</v>
      </c>
      <c r="B805" s="132">
        <v>0</v>
      </c>
      <c r="C805" s="132">
        <v>0</v>
      </c>
      <c r="D805" s="132">
        <v>0</v>
      </c>
      <c r="E805" s="132">
        <v>0</v>
      </c>
    </row>
    <row r="806" spans="1:5" ht="16.5" thickBot="1" x14ac:dyDescent="0.3">
      <c r="A806" s="122" t="s">
        <v>185</v>
      </c>
      <c r="B806" s="132">
        <v>0</v>
      </c>
      <c r="C806" s="132">
        <v>0</v>
      </c>
      <c r="D806" s="132">
        <v>0</v>
      </c>
      <c r="E806" s="132">
        <v>0</v>
      </c>
    </row>
    <row r="807" spans="1:5" ht="16.5" thickBot="1" x14ac:dyDescent="0.3">
      <c r="A807" s="122" t="s">
        <v>186</v>
      </c>
      <c r="B807" s="132">
        <v>0</v>
      </c>
      <c r="C807" s="132">
        <v>0</v>
      </c>
      <c r="D807" s="132">
        <v>0</v>
      </c>
      <c r="E807" s="132">
        <v>0</v>
      </c>
    </row>
    <row r="808" spans="1:5" ht="16.5" thickBot="1" x14ac:dyDescent="0.3">
      <c r="A808" s="122" t="s">
        <v>187</v>
      </c>
      <c r="B808" s="132">
        <v>0</v>
      </c>
      <c r="C808" s="132">
        <v>0</v>
      </c>
      <c r="D808" s="132">
        <v>0</v>
      </c>
      <c r="E808" s="132">
        <v>0</v>
      </c>
    </row>
    <row r="809" spans="1:5" ht="16.5" thickBot="1" x14ac:dyDescent="0.3">
      <c r="A809" s="122" t="s">
        <v>42</v>
      </c>
      <c r="B809" s="132">
        <f>B810+B811+B812+B813</f>
        <v>22633</v>
      </c>
      <c r="C809" s="132">
        <f t="shared" ref="C809:E809" si="138">C810+C811+C812+C813</f>
        <v>0</v>
      </c>
      <c r="D809" s="132">
        <f t="shared" si="138"/>
        <v>42800</v>
      </c>
      <c r="E809" s="132">
        <f t="shared" si="138"/>
        <v>9863</v>
      </c>
    </row>
    <row r="810" spans="1:5" ht="16.5" thickBot="1" x14ac:dyDescent="0.3">
      <c r="A810" s="122" t="s">
        <v>175</v>
      </c>
      <c r="B810" s="132">
        <v>22633</v>
      </c>
      <c r="C810" s="132">
        <v>0</v>
      </c>
      <c r="D810" s="132">
        <v>42800</v>
      </c>
      <c r="E810" s="132">
        <v>9863</v>
      </c>
    </row>
    <row r="811" spans="1:5" ht="16.5" thickBot="1" x14ac:dyDescent="0.3">
      <c r="A811" s="122" t="s">
        <v>185</v>
      </c>
      <c r="B811" s="132">
        <v>0</v>
      </c>
      <c r="C811" s="132">
        <v>0</v>
      </c>
      <c r="D811" s="132">
        <v>0</v>
      </c>
      <c r="E811" s="132">
        <v>0</v>
      </c>
    </row>
    <row r="812" spans="1:5" ht="16.5" thickBot="1" x14ac:dyDescent="0.3">
      <c r="A812" s="122" t="s">
        <v>186</v>
      </c>
      <c r="B812" s="132">
        <v>0</v>
      </c>
      <c r="C812" s="132">
        <v>0</v>
      </c>
      <c r="D812" s="132">
        <v>0</v>
      </c>
      <c r="E812" s="132">
        <v>0</v>
      </c>
    </row>
    <row r="813" spans="1:5" ht="16.5" thickBot="1" x14ac:dyDescent="0.3">
      <c r="A813" s="122" t="s">
        <v>187</v>
      </c>
      <c r="B813" s="132">
        <v>0</v>
      </c>
      <c r="C813" s="132">
        <v>0</v>
      </c>
      <c r="D813" s="132">
        <v>0</v>
      </c>
      <c r="E813" s="132">
        <v>0</v>
      </c>
    </row>
    <row r="814" spans="1:5" ht="16.5" thickBot="1" x14ac:dyDescent="0.3">
      <c r="A814" s="141" t="s">
        <v>192</v>
      </c>
      <c r="B814" s="132">
        <f>B804+B809</f>
        <v>22633</v>
      </c>
      <c r="C814" s="132">
        <f t="shared" ref="C814:E814" si="139">C804+C809</f>
        <v>0</v>
      </c>
      <c r="D814" s="132">
        <f t="shared" si="139"/>
        <v>42800</v>
      </c>
      <c r="E814" s="132">
        <f t="shared" si="139"/>
        <v>9863</v>
      </c>
    </row>
    <row r="815" spans="1:5" ht="63.75" thickBot="1" x14ac:dyDescent="0.3">
      <c r="A815" s="129" t="s">
        <v>879</v>
      </c>
      <c r="B815" s="168" t="s">
        <v>273</v>
      </c>
      <c r="C815" s="158" t="s">
        <v>271</v>
      </c>
      <c r="D815" s="170" t="s">
        <v>272</v>
      </c>
      <c r="E815" s="155"/>
    </row>
    <row r="816" spans="1:5" ht="16.5" thickBot="1" x14ac:dyDescent="0.3">
      <c r="A816" s="122" t="s">
        <v>14</v>
      </c>
      <c r="B816" s="1543" t="s">
        <v>880</v>
      </c>
      <c r="C816" s="1544"/>
      <c r="D816" s="1544"/>
      <c r="E816" s="1545"/>
    </row>
    <row r="817" spans="1:5" ht="16.5" thickBot="1" x14ac:dyDescent="0.3">
      <c r="A817" s="122" t="s">
        <v>15</v>
      </c>
      <c r="B817" s="1537" t="s">
        <v>423</v>
      </c>
      <c r="C817" s="1538"/>
      <c r="D817" s="1538"/>
      <c r="E817" s="1539"/>
    </row>
    <row r="818" spans="1:5" ht="15.75" x14ac:dyDescent="0.25">
      <c r="A818" s="1562"/>
      <c r="B818" s="130">
        <v>2020</v>
      </c>
      <c r="C818" s="130">
        <v>2021</v>
      </c>
      <c r="D818" s="130">
        <v>2022</v>
      </c>
      <c r="E818" s="130">
        <v>2023</v>
      </c>
    </row>
    <row r="819" spans="1:5" ht="16.5" thickBot="1" x14ac:dyDescent="0.3">
      <c r="A819" s="1563"/>
      <c r="B819" s="131" t="s">
        <v>857</v>
      </c>
      <c r="C819" s="131" t="s">
        <v>8</v>
      </c>
      <c r="D819" s="131" t="s">
        <v>8</v>
      </c>
      <c r="E819" s="131" t="s">
        <v>8</v>
      </c>
    </row>
    <row r="820" spans="1:5" ht="19.5" thickBot="1" x14ac:dyDescent="0.3">
      <c r="A820" s="122" t="s">
        <v>421</v>
      </c>
      <c r="B820" s="132">
        <v>0</v>
      </c>
      <c r="C820" s="132">
        <v>4700</v>
      </c>
      <c r="D820" s="132"/>
      <c r="E820" s="132">
        <v>7200</v>
      </c>
    </row>
    <row r="821" spans="1:5" ht="16.5" thickBot="1" x14ac:dyDescent="0.3">
      <c r="A821" s="122" t="s">
        <v>17</v>
      </c>
      <c r="B821" s="132">
        <f t="shared" ref="B821:D821" si="140">B839</f>
        <v>0</v>
      </c>
      <c r="C821" s="132">
        <f>SUM(C839)</f>
        <v>29342</v>
      </c>
      <c r="D821" s="132">
        <f t="shared" si="140"/>
        <v>0</v>
      </c>
      <c r="E821" s="132">
        <f>E839</f>
        <v>32937</v>
      </c>
    </row>
    <row r="822" spans="1:5" ht="32.25" thickBot="1" x14ac:dyDescent="0.3">
      <c r="A822" s="122" t="s">
        <v>18</v>
      </c>
      <c r="B822" s="132" t="e">
        <f>B821/B820</f>
        <v>#DIV/0!</v>
      </c>
      <c r="C822" s="132">
        <f t="shared" ref="C822:E822" si="141">C821/C820</f>
        <v>6.2429787234042555</v>
      </c>
      <c r="D822" s="132" t="e">
        <f t="shared" si="141"/>
        <v>#DIV/0!</v>
      </c>
      <c r="E822" s="132">
        <f t="shared" si="141"/>
        <v>4.574583333333333</v>
      </c>
    </row>
    <row r="823" spans="1:5" ht="16.5" thickBot="1" x14ac:dyDescent="0.3">
      <c r="A823" s="122" t="s">
        <v>19</v>
      </c>
      <c r="B823" s="205" t="s">
        <v>20</v>
      </c>
      <c r="C823" s="133" t="e">
        <f>C820/B820-1</f>
        <v>#DIV/0!</v>
      </c>
      <c r="D823" s="133">
        <f t="shared" ref="D823:E825" si="142">D820/C820-1</f>
        <v>-1</v>
      </c>
      <c r="E823" s="133" t="e">
        <f t="shared" si="142"/>
        <v>#DIV/0!</v>
      </c>
    </row>
    <row r="824" spans="1:5" ht="32.25" thickBot="1" x14ac:dyDescent="0.3">
      <c r="A824" s="122" t="s">
        <v>21</v>
      </c>
      <c r="B824" s="205" t="s">
        <v>20</v>
      </c>
      <c r="C824" s="133" t="e">
        <f>C821/B821-1</f>
        <v>#DIV/0!</v>
      </c>
      <c r="D824" s="133">
        <f t="shared" si="142"/>
        <v>-1</v>
      </c>
      <c r="E824" s="133" t="e">
        <f t="shared" si="142"/>
        <v>#DIV/0!</v>
      </c>
    </row>
    <row r="825" spans="1:5" ht="32.25" thickBot="1" x14ac:dyDescent="0.3">
      <c r="A825" s="122" t="s">
        <v>22</v>
      </c>
      <c r="B825" s="205" t="s">
        <v>20</v>
      </c>
      <c r="C825" s="133" t="e">
        <f>C822/B822-1</f>
        <v>#DIV/0!</v>
      </c>
      <c r="D825" s="133" t="e">
        <f t="shared" si="142"/>
        <v>#DIV/0!</v>
      </c>
      <c r="E825" s="133" t="e">
        <f t="shared" si="142"/>
        <v>#DIV/0!</v>
      </c>
    </row>
    <row r="826" spans="1:5" ht="15.75" thickBot="1" x14ac:dyDescent="0.3">
      <c r="A826" s="1491" t="s">
        <v>126</v>
      </c>
      <c r="B826" s="1492"/>
      <c r="C826" s="1492"/>
      <c r="D826" s="1492"/>
      <c r="E826" s="1493"/>
    </row>
    <row r="827" spans="1:5" ht="15.75" x14ac:dyDescent="0.25">
      <c r="A827" s="1475"/>
      <c r="B827" s="130">
        <v>2020</v>
      </c>
      <c r="C827" s="130">
        <v>2021</v>
      </c>
      <c r="D827" s="130">
        <v>2022</v>
      </c>
      <c r="E827" s="130">
        <v>2023</v>
      </c>
    </row>
    <row r="828" spans="1:5" ht="16.5" thickBot="1" x14ac:dyDescent="0.3">
      <c r="A828" s="1476"/>
      <c r="B828" s="131" t="s">
        <v>857</v>
      </c>
      <c r="C828" s="131" t="s">
        <v>8</v>
      </c>
      <c r="D828" s="131" t="s">
        <v>8</v>
      </c>
      <c r="E828" s="131" t="s">
        <v>8</v>
      </c>
    </row>
    <row r="829" spans="1:5" ht="32.25" thickBot="1" x14ac:dyDescent="0.3">
      <c r="A829" s="122" t="s">
        <v>41</v>
      </c>
      <c r="B829" s="132">
        <f>B830+B831+B832+B833</f>
        <v>0</v>
      </c>
      <c r="C829" s="132">
        <f>SUM(C830:C833)</f>
        <v>0</v>
      </c>
      <c r="D829" s="132">
        <f t="shared" ref="D829:E829" si="143">D830+D831+D832+D833</f>
        <v>0</v>
      </c>
      <c r="E829" s="132">
        <f t="shared" si="143"/>
        <v>0</v>
      </c>
    </row>
    <row r="830" spans="1:5" ht="16.5" thickBot="1" x14ac:dyDescent="0.3">
      <c r="A830" s="122" t="s">
        <v>175</v>
      </c>
      <c r="B830" s="164">
        <v>0</v>
      </c>
      <c r="C830" s="132">
        <v>0</v>
      </c>
      <c r="D830" s="164">
        <v>0</v>
      </c>
      <c r="E830" s="132">
        <v>0</v>
      </c>
    </row>
    <row r="831" spans="1:5" ht="16.5" thickBot="1" x14ac:dyDescent="0.3">
      <c r="A831" s="122" t="s">
        <v>185</v>
      </c>
      <c r="B831" s="164">
        <v>0</v>
      </c>
      <c r="C831" s="132">
        <v>0</v>
      </c>
      <c r="D831" s="164">
        <v>0</v>
      </c>
      <c r="E831" s="132">
        <v>0</v>
      </c>
    </row>
    <row r="832" spans="1:5" ht="16.5" thickBot="1" x14ac:dyDescent="0.3">
      <c r="A832" s="122" t="s">
        <v>186</v>
      </c>
      <c r="B832" s="164">
        <v>0</v>
      </c>
      <c r="C832" s="132">
        <v>0</v>
      </c>
      <c r="D832" s="164">
        <v>0</v>
      </c>
      <c r="E832" s="132">
        <v>0</v>
      </c>
    </row>
    <row r="833" spans="1:5" ht="16.5" thickBot="1" x14ac:dyDescent="0.3">
      <c r="A833" s="122" t="s">
        <v>187</v>
      </c>
      <c r="B833" s="164">
        <v>0</v>
      </c>
      <c r="C833" s="132">
        <v>0</v>
      </c>
      <c r="D833" s="164">
        <v>0</v>
      </c>
      <c r="E833" s="132">
        <v>0</v>
      </c>
    </row>
    <row r="834" spans="1:5" ht="16.5" thickBot="1" x14ac:dyDescent="0.3">
      <c r="A834" s="122" t="s">
        <v>42</v>
      </c>
      <c r="B834" s="132">
        <f>B835+B836+B837+B838</f>
        <v>0</v>
      </c>
      <c r="C834" s="132">
        <f t="shared" ref="C834:D834" si="144">C835+C836+C837+C838</f>
        <v>29342</v>
      </c>
      <c r="D834" s="132">
        <f t="shared" si="144"/>
        <v>0</v>
      </c>
      <c r="E834" s="132">
        <f>SUM(E835:E838)</f>
        <v>32937</v>
      </c>
    </row>
    <row r="835" spans="1:5" ht="16.5" thickBot="1" x14ac:dyDescent="0.3">
      <c r="A835" s="122" t="s">
        <v>175</v>
      </c>
      <c r="B835" s="166">
        <v>0</v>
      </c>
      <c r="C835" s="132">
        <v>29342</v>
      </c>
      <c r="D835" s="132">
        <v>0</v>
      </c>
      <c r="E835" s="132">
        <v>32937</v>
      </c>
    </row>
    <row r="836" spans="1:5" ht="16.5" thickBot="1" x14ac:dyDescent="0.3">
      <c r="A836" s="122" t="s">
        <v>185</v>
      </c>
      <c r="B836" s="164">
        <v>0</v>
      </c>
      <c r="C836" s="132">
        <v>0</v>
      </c>
      <c r="D836" s="164">
        <v>0</v>
      </c>
      <c r="E836" s="132">
        <v>0</v>
      </c>
    </row>
    <row r="837" spans="1:5" ht="16.5" thickBot="1" x14ac:dyDescent="0.3">
      <c r="A837" s="122" t="s">
        <v>186</v>
      </c>
      <c r="B837" s="164">
        <v>0</v>
      </c>
      <c r="C837" s="132">
        <v>0</v>
      </c>
      <c r="D837" s="164">
        <v>0</v>
      </c>
      <c r="E837" s="132">
        <v>0</v>
      </c>
    </row>
    <row r="838" spans="1:5" ht="16.5" thickBot="1" x14ac:dyDescent="0.3">
      <c r="A838" s="122" t="s">
        <v>187</v>
      </c>
      <c r="B838" s="164">
        <v>0</v>
      </c>
      <c r="C838" s="132">
        <v>0</v>
      </c>
      <c r="D838" s="164">
        <v>0</v>
      </c>
      <c r="E838" s="132">
        <v>0</v>
      </c>
    </row>
    <row r="839" spans="1:5" ht="32.25" thickBot="1" x14ac:dyDescent="0.3">
      <c r="A839" s="141" t="s">
        <v>30</v>
      </c>
      <c r="B839" s="132">
        <f>B829+B834</f>
        <v>0</v>
      </c>
      <c r="C839" s="132">
        <f t="shared" ref="C839:E839" si="145">C829+C834</f>
        <v>29342</v>
      </c>
      <c r="D839" s="132">
        <f t="shared" si="145"/>
        <v>0</v>
      </c>
      <c r="E839" s="132">
        <f t="shared" si="145"/>
        <v>32937</v>
      </c>
    </row>
    <row r="840" spans="1:5" ht="63.75" thickBot="1" x14ac:dyDescent="0.3">
      <c r="A840" s="129" t="s">
        <v>32</v>
      </c>
      <c r="B840" s="168" t="s">
        <v>274</v>
      </c>
      <c r="C840" s="153" t="s">
        <v>253</v>
      </c>
      <c r="D840" s="170"/>
      <c r="E840" s="155"/>
    </row>
    <row r="841" spans="1:5" ht="16.5" thickBot="1" x14ac:dyDescent="0.3">
      <c r="A841" s="122" t="s">
        <v>14</v>
      </c>
      <c r="B841" s="1559" t="s">
        <v>275</v>
      </c>
      <c r="C841" s="1560"/>
      <c r="D841" s="1560"/>
      <c r="E841" s="1561"/>
    </row>
    <row r="842" spans="1:5" ht="19.5" thickBot="1" x14ac:dyDescent="0.3">
      <c r="A842" s="122" t="s">
        <v>15</v>
      </c>
      <c r="B842" s="1537" t="s">
        <v>424</v>
      </c>
      <c r="C842" s="1538"/>
      <c r="D842" s="1538"/>
      <c r="E842" s="1539"/>
    </row>
    <row r="843" spans="1:5" ht="15.75" x14ac:dyDescent="0.25">
      <c r="A843" s="1562"/>
      <c r="B843" s="130">
        <v>2020</v>
      </c>
      <c r="C843" s="130">
        <v>2021</v>
      </c>
      <c r="D843" s="130">
        <v>2022</v>
      </c>
      <c r="E843" s="130">
        <v>2023</v>
      </c>
    </row>
    <row r="844" spans="1:5" ht="16.5" thickBot="1" x14ac:dyDescent="0.3">
      <c r="A844" s="1563"/>
      <c r="B844" s="131" t="s">
        <v>857</v>
      </c>
      <c r="C844" s="131" t="s">
        <v>8</v>
      </c>
      <c r="D844" s="131" t="s">
        <v>8</v>
      </c>
      <c r="E844" s="131" t="s">
        <v>8</v>
      </c>
    </row>
    <row r="845" spans="1:5" ht="19.5" thickBot="1" x14ac:dyDescent="0.3">
      <c r="A845" s="122" t="s">
        <v>421</v>
      </c>
      <c r="B845" s="132">
        <v>0</v>
      </c>
      <c r="C845" s="132">
        <v>600</v>
      </c>
      <c r="D845" s="132">
        <v>0</v>
      </c>
      <c r="E845" s="132">
        <v>0</v>
      </c>
    </row>
    <row r="846" spans="1:5" ht="16.5" thickBot="1" x14ac:dyDescent="0.3">
      <c r="A846" s="122" t="s">
        <v>17</v>
      </c>
      <c r="B846" s="132">
        <v>0</v>
      </c>
      <c r="C846" s="132">
        <f>SUM(C864)</f>
        <v>8000</v>
      </c>
      <c r="D846" s="132">
        <v>0</v>
      </c>
      <c r="E846" s="132">
        <f>E864</f>
        <v>0</v>
      </c>
    </row>
    <row r="847" spans="1:5" ht="32.25" thickBot="1" x14ac:dyDescent="0.3">
      <c r="A847" s="122" t="s">
        <v>18</v>
      </c>
      <c r="B847" s="132" t="e">
        <f>B846/B845</f>
        <v>#DIV/0!</v>
      </c>
      <c r="C847" s="132">
        <f t="shared" ref="C847:E847" si="146">C846/C845</f>
        <v>13.333333333333334</v>
      </c>
      <c r="D847" s="132" t="e">
        <f t="shared" si="146"/>
        <v>#DIV/0!</v>
      </c>
      <c r="E847" s="132" t="e">
        <f t="shared" si="146"/>
        <v>#DIV/0!</v>
      </c>
    </row>
    <row r="848" spans="1:5" ht="16.5" thickBot="1" x14ac:dyDescent="0.3">
      <c r="A848" s="122" t="s">
        <v>19</v>
      </c>
      <c r="B848" s="205" t="s">
        <v>20</v>
      </c>
      <c r="C848" s="133" t="e">
        <f>C845/B845-1</f>
        <v>#DIV/0!</v>
      </c>
      <c r="D848" s="133">
        <f t="shared" ref="D848:E850" si="147">D845/C845-1</f>
        <v>-1</v>
      </c>
      <c r="E848" s="133" t="e">
        <f t="shared" si="147"/>
        <v>#DIV/0!</v>
      </c>
    </row>
    <row r="849" spans="1:5" ht="32.25" thickBot="1" x14ac:dyDescent="0.3">
      <c r="A849" s="122" t="s">
        <v>21</v>
      </c>
      <c r="B849" s="205" t="s">
        <v>20</v>
      </c>
      <c r="C849" s="133" t="e">
        <f>C846/B846-1</f>
        <v>#DIV/0!</v>
      </c>
      <c r="D849" s="133">
        <f t="shared" si="147"/>
        <v>-1</v>
      </c>
      <c r="E849" s="133" t="e">
        <f t="shared" si="147"/>
        <v>#DIV/0!</v>
      </c>
    </row>
    <row r="850" spans="1:5" ht="32.25" thickBot="1" x14ac:dyDescent="0.3">
      <c r="A850" s="122" t="s">
        <v>22</v>
      </c>
      <c r="B850" s="205" t="s">
        <v>20</v>
      </c>
      <c r="C850" s="133" t="e">
        <f>C847/B847-1</f>
        <v>#DIV/0!</v>
      </c>
      <c r="D850" s="133" t="e">
        <f t="shared" si="147"/>
        <v>#DIV/0!</v>
      </c>
      <c r="E850" s="133" t="e">
        <f t="shared" si="147"/>
        <v>#DIV/0!</v>
      </c>
    </row>
    <row r="851" spans="1:5" ht="16.5" thickBot="1" x14ac:dyDescent="0.3">
      <c r="A851" s="1585" t="s">
        <v>422</v>
      </c>
      <c r="B851" s="1586"/>
      <c r="C851" s="1586"/>
      <c r="D851" s="1586"/>
      <c r="E851" s="1587"/>
    </row>
    <row r="852" spans="1:5" ht="15.75" x14ac:dyDescent="0.25">
      <c r="A852" s="1475"/>
      <c r="B852" s="130">
        <v>2020</v>
      </c>
      <c r="C852" s="130">
        <v>2021</v>
      </c>
      <c r="D852" s="130">
        <v>2022</v>
      </c>
      <c r="E852" s="130">
        <v>2023</v>
      </c>
    </row>
    <row r="853" spans="1:5" ht="16.5" thickBot="1" x14ac:dyDescent="0.3">
      <c r="A853" s="1476"/>
      <c r="B853" s="131" t="s">
        <v>857</v>
      </c>
      <c r="C853" s="131" t="s">
        <v>8</v>
      </c>
      <c r="D853" s="131" t="s">
        <v>8</v>
      </c>
      <c r="E853" s="131" t="s">
        <v>8</v>
      </c>
    </row>
    <row r="854" spans="1:5" ht="32.25" thickBot="1" x14ac:dyDescent="0.3">
      <c r="A854" s="122" t="s">
        <v>41</v>
      </c>
      <c r="B854" s="132">
        <f>B855+B856+B857+B858</f>
        <v>0</v>
      </c>
      <c r="C854" s="132">
        <f>SUM(C855:C858)</f>
        <v>0</v>
      </c>
      <c r="D854" s="132">
        <f t="shared" ref="D854:E854" si="148">D855+D856+D857+D858</f>
        <v>0</v>
      </c>
      <c r="E854" s="132">
        <f t="shared" si="148"/>
        <v>0</v>
      </c>
    </row>
    <row r="855" spans="1:5" ht="16.5" thickBot="1" x14ac:dyDescent="0.3">
      <c r="A855" s="122" t="s">
        <v>175</v>
      </c>
      <c r="B855" s="132">
        <v>0</v>
      </c>
      <c r="C855" s="132">
        <v>0</v>
      </c>
      <c r="D855" s="132">
        <v>0</v>
      </c>
      <c r="E855" s="132">
        <v>0</v>
      </c>
    </row>
    <row r="856" spans="1:5" ht="16.5" thickBot="1" x14ac:dyDescent="0.3">
      <c r="A856" s="122" t="s">
        <v>185</v>
      </c>
      <c r="B856" s="132">
        <v>0</v>
      </c>
      <c r="C856" s="132">
        <v>0</v>
      </c>
      <c r="D856" s="132">
        <v>0</v>
      </c>
      <c r="E856" s="132">
        <v>0</v>
      </c>
    </row>
    <row r="857" spans="1:5" ht="16.5" thickBot="1" x14ac:dyDescent="0.3">
      <c r="A857" s="122" t="s">
        <v>186</v>
      </c>
      <c r="B857" s="132">
        <v>0</v>
      </c>
      <c r="C857" s="132">
        <v>0</v>
      </c>
      <c r="D857" s="132">
        <v>0</v>
      </c>
      <c r="E857" s="132">
        <v>0</v>
      </c>
    </row>
    <row r="858" spans="1:5" ht="16.5" thickBot="1" x14ac:dyDescent="0.3">
      <c r="A858" s="122" t="s">
        <v>187</v>
      </c>
      <c r="B858" s="132">
        <v>0</v>
      </c>
      <c r="C858" s="132">
        <v>0</v>
      </c>
      <c r="D858" s="132">
        <v>0</v>
      </c>
      <c r="E858" s="132">
        <v>0</v>
      </c>
    </row>
    <row r="859" spans="1:5" ht="16.5" thickBot="1" x14ac:dyDescent="0.3">
      <c r="A859" s="122" t="s">
        <v>42</v>
      </c>
      <c r="B859" s="132">
        <f>B860+B861+B862+B863</f>
        <v>0</v>
      </c>
      <c r="C859" s="132">
        <f t="shared" ref="C859:E859" si="149">C860+C861+C862+C863</f>
        <v>8000</v>
      </c>
      <c r="D859" s="132">
        <f t="shared" si="149"/>
        <v>0</v>
      </c>
      <c r="E859" s="132">
        <f t="shared" si="149"/>
        <v>0</v>
      </c>
    </row>
    <row r="860" spans="1:5" ht="16.5" thickBot="1" x14ac:dyDescent="0.3">
      <c r="A860" s="122" t="s">
        <v>175</v>
      </c>
      <c r="B860" s="132">
        <v>0</v>
      </c>
      <c r="C860" s="132">
        <v>8000</v>
      </c>
      <c r="D860" s="132">
        <v>0</v>
      </c>
      <c r="E860" s="132">
        <v>0</v>
      </c>
    </row>
    <row r="861" spans="1:5" ht="16.5" thickBot="1" x14ac:dyDescent="0.3">
      <c r="A861" s="122" t="s">
        <v>185</v>
      </c>
      <c r="B861" s="132">
        <v>0</v>
      </c>
      <c r="C861" s="132">
        <v>0</v>
      </c>
      <c r="D861" s="132">
        <v>0</v>
      </c>
      <c r="E861" s="132">
        <v>0</v>
      </c>
    </row>
    <row r="862" spans="1:5" ht="16.5" thickBot="1" x14ac:dyDescent="0.3">
      <c r="A862" s="122" t="s">
        <v>186</v>
      </c>
      <c r="B862" s="132">
        <v>0</v>
      </c>
      <c r="C862" s="132">
        <v>0</v>
      </c>
      <c r="D862" s="132">
        <v>0</v>
      </c>
      <c r="E862" s="132">
        <v>0</v>
      </c>
    </row>
    <row r="863" spans="1:5" ht="16.5" thickBot="1" x14ac:dyDescent="0.3">
      <c r="A863" s="122" t="s">
        <v>187</v>
      </c>
      <c r="B863" s="132">
        <v>0</v>
      </c>
      <c r="C863" s="132">
        <v>0</v>
      </c>
      <c r="D863" s="132">
        <v>0</v>
      </c>
      <c r="E863" s="132">
        <v>0</v>
      </c>
    </row>
    <row r="864" spans="1:5" ht="32.25" thickBot="1" x14ac:dyDescent="0.3">
      <c r="A864" s="141" t="s">
        <v>33</v>
      </c>
      <c r="B864" s="132">
        <f>B854+B859</f>
        <v>0</v>
      </c>
      <c r="C864" s="132">
        <f t="shared" ref="C864:E864" si="150">C854+C859</f>
        <v>8000</v>
      </c>
      <c r="D864" s="132">
        <f t="shared" si="150"/>
        <v>0</v>
      </c>
      <c r="E864" s="132">
        <f t="shared" si="150"/>
        <v>0</v>
      </c>
    </row>
    <row r="865" spans="1:5" ht="16.5" thickBot="1" x14ac:dyDescent="0.3">
      <c r="A865" s="172"/>
      <c r="B865" s="173"/>
      <c r="C865" s="173"/>
      <c r="D865" s="173"/>
      <c r="E865" s="173"/>
    </row>
    <row r="866" spans="1:5" ht="48" thickBot="1" x14ac:dyDescent="0.3">
      <c r="A866" s="123" t="s">
        <v>53</v>
      </c>
      <c r="B866" s="174">
        <f>B369+B406+B488+B557+B582+B608+B786+B814+B839+B864</f>
        <v>501236</v>
      </c>
      <c r="C866" s="174">
        <f t="shared" ref="C866:E866" si="151">C369+C406+C488+C557+C582+C608+C786+C814+C839+C864</f>
        <v>462000</v>
      </c>
      <c r="D866" s="174">
        <f t="shared" si="151"/>
        <v>464000</v>
      </c>
      <c r="E866" s="174">
        <f t="shared" si="151"/>
        <v>465000</v>
      </c>
    </row>
    <row r="867" spans="1:5" ht="48" thickBot="1" x14ac:dyDescent="0.3">
      <c r="A867" s="123" t="s">
        <v>54</v>
      </c>
      <c r="B867" s="174">
        <f>B341+B377+B459+B539+B564+B590+B768+B796+B821+B846</f>
        <v>501236</v>
      </c>
      <c r="C867" s="174">
        <f t="shared" ref="C867:E867" si="152">C341+C377+C459+C539+C564+C590+C768+C796+C821+C846</f>
        <v>462000</v>
      </c>
      <c r="D867" s="174">
        <f t="shared" si="152"/>
        <v>464000</v>
      </c>
      <c r="E867" s="174">
        <f t="shared" si="152"/>
        <v>465000</v>
      </c>
    </row>
    <row r="868" spans="1:5" ht="16.5" thickBot="1" x14ac:dyDescent="0.3">
      <c r="A868" s="134" t="s">
        <v>23</v>
      </c>
      <c r="B868" s="175">
        <f>SUM(B869:B870)</f>
        <v>199328</v>
      </c>
      <c r="C868" s="175">
        <v>224320</v>
      </c>
      <c r="D868" s="175">
        <v>224320</v>
      </c>
      <c r="E868" s="175">
        <v>224320</v>
      </c>
    </row>
    <row r="869" spans="1:5" ht="16.5" thickBot="1" x14ac:dyDescent="0.3">
      <c r="A869" s="136" t="s">
        <v>175</v>
      </c>
      <c r="B869" s="138">
        <f>B350+B386+B468</f>
        <v>199328</v>
      </c>
      <c r="C869" s="138">
        <f t="shared" ref="C869:E869" si="153">C350+C386+C468</f>
        <v>224320</v>
      </c>
      <c r="D869" s="138">
        <f t="shared" si="153"/>
        <v>224320</v>
      </c>
      <c r="E869" s="138">
        <f t="shared" si="153"/>
        <v>224320</v>
      </c>
    </row>
    <row r="870" spans="1:5" ht="16.5" thickBot="1" x14ac:dyDescent="0.3">
      <c r="A870" s="136" t="s">
        <v>193</v>
      </c>
      <c r="B870" s="138">
        <v>0</v>
      </c>
      <c r="C870" s="138">
        <v>0</v>
      </c>
      <c r="D870" s="138">
        <v>0</v>
      </c>
      <c r="E870" s="138">
        <v>0</v>
      </c>
    </row>
    <row r="871" spans="1:5" ht="32.25" thickBot="1" x14ac:dyDescent="0.3">
      <c r="A871" s="134" t="s">
        <v>24</v>
      </c>
      <c r="B871" s="175">
        <f>SUM(B872:B873)</f>
        <v>37000</v>
      </c>
      <c r="C871" s="175">
        <v>37000</v>
      </c>
      <c r="D871" s="175">
        <v>37000</v>
      </c>
      <c r="E871" s="175">
        <v>37000</v>
      </c>
    </row>
    <row r="872" spans="1:5" ht="16.5" thickBot="1" x14ac:dyDescent="0.3">
      <c r="A872" s="136" t="s">
        <v>175</v>
      </c>
      <c r="B872" s="135">
        <f>B353+B389+B471</f>
        <v>37000</v>
      </c>
      <c r="C872" s="135">
        <f t="shared" ref="C872:E872" si="154">C353+C389+C471</f>
        <v>37000</v>
      </c>
      <c r="D872" s="135">
        <f t="shared" si="154"/>
        <v>37000</v>
      </c>
      <c r="E872" s="135">
        <f t="shared" si="154"/>
        <v>37000</v>
      </c>
    </row>
    <row r="873" spans="1:5" ht="16.5" thickBot="1" x14ac:dyDescent="0.3">
      <c r="A873" s="136" t="s">
        <v>193</v>
      </c>
      <c r="B873" s="138">
        <v>0</v>
      </c>
      <c r="C873" s="138">
        <v>0</v>
      </c>
      <c r="D873" s="138">
        <v>0</v>
      </c>
      <c r="E873" s="138">
        <v>0</v>
      </c>
    </row>
    <row r="874" spans="1:5" ht="32.25" thickBot="1" x14ac:dyDescent="0.3">
      <c r="A874" s="134" t="s">
        <v>25</v>
      </c>
      <c r="B874" s="175">
        <v>163000</v>
      </c>
      <c r="C874" s="175">
        <v>152590</v>
      </c>
      <c r="D874" s="175">
        <v>154590</v>
      </c>
      <c r="E874" s="175">
        <v>155590</v>
      </c>
    </row>
    <row r="875" spans="1:5" ht="16.5" thickBot="1" x14ac:dyDescent="0.3">
      <c r="A875" s="136" t="s">
        <v>175</v>
      </c>
      <c r="B875" s="138">
        <f>B356+B392+B474</f>
        <v>163000</v>
      </c>
      <c r="C875" s="138">
        <f t="shared" ref="C875:E875" si="155">C356+C392+C474</f>
        <v>152590</v>
      </c>
      <c r="D875" s="138">
        <f t="shared" si="155"/>
        <v>154590</v>
      </c>
      <c r="E875" s="138">
        <f t="shared" si="155"/>
        <v>155590</v>
      </c>
    </row>
    <row r="876" spans="1:5" ht="16.5" thickBot="1" x14ac:dyDescent="0.3">
      <c r="A876" s="136" t="s">
        <v>193</v>
      </c>
      <c r="B876" s="138">
        <v>0</v>
      </c>
      <c r="C876" s="138">
        <v>0</v>
      </c>
      <c r="D876" s="138">
        <v>0</v>
      </c>
      <c r="E876" s="138">
        <v>0</v>
      </c>
    </row>
    <row r="877" spans="1:5" ht="16.5" thickBot="1" x14ac:dyDescent="0.3">
      <c r="A877" s="134" t="s">
        <v>26</v>
      </c>
      <c r="B877" s="175">
        <v>0</v>
      </c>
      <c r="C877" s="175">
        <v>0</v>
      </c>
      <c r="D877" s="175">
        <v>0</v>
      </c>
      <c r="E877" s="175">
        <v>0</v>
      </c>
    </row>
    <row r="878" spans="1:5" ht="16.5" thickBot="1" x14ac:dyDescent="0.3">
      <c r="A878" s="136" t="s">
        <v>175</v>
      </c>
      <c r="B878" s="135">
        <v>0</v>
      </c>
      <c r="C878" s="135">
        <v>0</v>
      </c>
      <c r="D878" s="135">
        <v>0</v>
      </c>
      <c r="E878" s="135">
        <v>0</v>
      </c>
    </row>
    <row r="879" spans="1:5" ht="16.5" thickBot="1" x14ac:dyDescent="0.3">
      <c r="A879" s="136" t="s">
        <v>193</v>
      </c>
      <c r="B879" s="138">
        <v>0</v>
      </c>
      <c r="C879" s="138">
        <v>0</v>
      </c>
      <c r="D879" s="138">
        <v>0</v>
      </c>
      <c r="E879" s="138">
        <v>0</v>
      </c>
    </row>
    <row r="880" spans="1:5" ht="32.25" thickBot="1" x14ac:dyDescent="0.3">
      <c r="A880" s="134" t="s">
        <v>27</v>
      </c>
      <c r="B880" s="175">
        <v>0</v>
      </c>
      <c r="C880" s="175">
        <v>0</v>
      </c>
      <c r="D880" s="175">
        <v>0</v>
      </c>
      <c r="E880" s="175">
        <v>0</v>
      </c>
    </row>
    <row r="881" spans="1:5" ht="32.25" thickBot="1" x14ac:dyDescent="0.3">
      <c r="A881" s="136" t="s">
        <v>28</v>
      </c>
      <c r="B881" s="138">
        <v>97</v>
      </c>
      <c r="C881" s="138">
        <v>90</v>
      </c>
      <c r="D881" s="138">
        <v>90</v>
      </c>
      <c r="E881" s="138">
        <v>90</v>
      </c>
    </row>
    <row r="882" spans="1:5" ht="16.5" thickBot="1" x14ac:dyDescent="0.3">
      <c r="A882" s="136" t="s">
        <v>175</v>
      </c>
      <c r="B882" s="135">
        <v>0</v>
      </c>
      <c r="C882" s="135">
        <v>0</v>
      </c>
      <c r="D882" s="135">
        <v>0</v>
      </c>
      <c r="E882" s="135">
        <v>0</v>
      </c>
    </row>
    <row r="883" spans="1:5" ht="16.5" thickBot="1" x14ac:dyDescent="0.3">
      <c r="A883" s="136" t="s">
        <v>193</v>
      </c>
      <c r="B883" s="138">
        <f>B365+B402+B439</f>
        <v>0</v>
      </c>
      <c r="C883" s="138">
        <f>C365+C402+C439</f>
        <v>0</v>
      </c>
      <c r="D883" s="138">
        <f>D365+D402+D439</f>
        <v>0</v>
      </c>
      <c r="E883" s="138">
        <f>E365+E402+E439</f>
        <v>0</v>
      </c>
    </row>
    <row r="884" spans="1:5" ht="16.5" thickBot="1" x14ac:dyDescent="0.3">
      <c r="A884" s="134" t="s">
        <v>28</v>
      </c>
      <c r="B884" s="175">
        <f>B885+B886</f>
        <v>97</v>
      </c>
      <c r="C884" s="175">
        <f>C885+C886</f>
        <v>90</v>
      </c>
      <c r="D884" s="175">
        <f t="shared" ref="D884:E884" si="156">D885+D886</f>
        <v>90</v>
      </c>
      <c r="E884" s="175">
        <f t="shared" si="156"/>
        <v>90</v>
      </c>
    </row>
    <row r="885" spans="1:5" ht="16.5" thickBot="1" x14ac:dyDescent="0.3">
      <c r="A885" s="136" t="s">
        <v>175</v>
      </c>
      <c r="B885" s="138">
        <f>B401</f>
        <v>97</v>
      </c>
      <c r="C885" s="138">
        <f t="shared" ref="C885:E885" si="157">C401</f>
        <v>90</v>
      </c>
      <c r="D885" s="138">
        <f t="shared" si="157"/>
        <v>90</v>
      </c>
      <c r="E885" s="138">
        <f t="shared" si="157"/>
        <v>90</v>
      </c>
    </row>
    <row r="886" spans="1:5" ht="16.5" thickBot="1" x14ac:dyDescent="0.3">
      <c r="A886" s="136" t="s">
        <v>193</v>
      </c>
      <c r="B886" s="135">
        <v>0</v>
      </c>
      <c r="C886" s="135">
        <v>0</v>
      </c>
      <c r="D886" s="135">
        <v>0</v>
      </c>
      <c r="E886" s="135">
        <v>0</v>
      </c>
    </row>
    <row r="887" spans="1:5" ht="32.25" thickBot="1" x14ac:dyDescent="0.3">
      <c r="A887" s="134" t="s">
        <v>29</v>
      </c>
      <c r="B887" s="175">
        <f>B403+B366</f>
        <v>0</v>
      </c>
      <c r="C887" s="175">
        <f>C403+C366</f>
        <v>0</v>
      </c>
      <c r="D887" s="175">
        <f>D403+D366</f>
        <v>0</v>
      </c>
      <c r="E887" s="175">
        <f>E403+E366</f>
        <v>0</v>
      </c>
    </row>
    <row r="888" spans="1:5" ht="16.5" thickBot="1" x14ac:dyDescent="0.3">
      <c r="A888" s="136" t="s">
        <v>175</v>
      </c>
      <c r="B888" s="135">
        <f t="shared" ref="B888:E889" si="158">B367+B404+B441</f>
        <v>0</v>
      </c>
      <c r="C888" s="135">
        <f t="shared" si="158"/>
        <v>0</v>
      </c>
      <c r="D888" s="135">
        <f t="shared" si="158"/>
        <v>0</v>
      </c>
      <c r="E888" s="135">
        <f t="shared" si="158"/>
        <v>0</v>
      </c>
    </row>
    <row r="889" spans="1:5" ht="16.5" thickBot="1" x14ac:dyDescent="0.3">
      <c r="A889" s="136" t="s">
        <v>193</v>
      </c>
      <c r="B889" s="138">
        <f t="shared" si="158"/>
        <v>0</v>
      </c>
      <c r="C889" s="138">
        <f t="shared" si="158"/>
        <v>0</v>
      </c>
      <c r="D889" s="138">
        <f t="shared" si="158"/>
        <v>0</v>
      </c>
      <c r="E889" s="138">
        <f t="shared" si="158"/>
        <v>0</v>
      </c>
    </row>
    <row r="890" spans="1:5" ht="32.25" thickBot="1" x14ac:dyDescent="0.3">
      <c r="A890" s="134" t="s">
        <v>55</v>
      </c>
      <c r="B890" s="135">
        <f>SUM(B891:B894)</f>
        <v>0</v>
      </c>
      <c r="C890" s="135">
        <f t="shared" ref="C890:E890" si="159">SUM(C891:C894)</f>
        <v>0</v>
      </c>
      <c r="D890" s="135">
        <f t="shared" si="159"/>
        <v>0</v>
      </c>
      <c r="E890" s="135">
        <f t="shared" si="159"/>
        <v>0</v>
      </c>
    </row>
    <row r="891" spans="1:5" ht="16.5" thickBot="1" x14ac:dyDescent="0.3">
      <c r="A891" s="136" t="s">
        <v>175</v>
      </c>
      <c r="B891" s="135">
        <f t="shared" ref="B891:E894" si="160">B548+B599+B676+B701+B726+B751</f>
        <v>0</v>
      </c>
      <c r="C891" s="135">
        <f t="shared" si="160"/>
        <v>0</v>
      </c>
      <c r="D891" s="135">
        <f t="shared" si="160"/>
        <v>0</v>
      </c>
      <c r="E891" s="135">
        <f t="shared" si="160"/>
        <v>0</v>
      </c>
    </row>
    <row r="892" spans="1:5" ht="16.5" thickBot="1" x14ac:dyDescent="0.3">
      <c r="A892" s="136" t="s">
        <v>194</v>
      </c>
      <c r="B892" s="135">
        <f t="shared" si="160"/>
        <v>0</v>
      </c>
      <c r="C892" s="135">
        <f t="shared" si="160"/>
        <v>0</v>
      </c>
      <c r="D892" s="135">
        <f t="shared" si="160"/>
        <v>0</v>
      </c>
      <c r="E892" s="135">
        <f t="shared" si="160"/>
        <v>0</v>
      </c>
    </row>
    <row r="893" spans="1:5" ht="16.5" thickBot="1" x14ac:dyDescent="0.3">
      <c r="A893" s="136" t="s">
        <v>186</v>
      </c>
      <c r="B893" s="135">
        <f t="shared" si="160"/>
        <v>0</v>
      </c>
      <c r="C893" s="135">
        <f t="shared" si="160"/>
        <v>0</v>
      </c>
      <c r="D893" s="135">
        <f t="shared" si="160"/>
        <v>0</v>
      </c>
      <c r="E893" s="135">
        <f t="shared" si="160"/>
        <v>0</v>
      </c>
    </row>
    <row r="894" spans="1:5" ht="16.5" thickBot="1" x14ac:dyDescent="0.3">
      <c r="A894" s="136" t="s">
        <v>187</v>
      </c>
      <c r="B894" s="135">
        <f t="shared" si="160"/>
        <v>0</v>
      </c>
      <c r="C894" s="135">
        <f t="shared" si="160"/>
        <v>0</v>
      </c>
      <c r="D894" s="135">
        <f t="shared" si="160"/>
        <v>0</v>
      </c>
      <c r="E894" s="135">
        <f t="shared" si="160"/>
        <v>0</v>
      </c>
    </row>
    <row r="895" spans="1:5" ht="16.5" thickBot="1" x14ac:dyDescent="0.3">
      <c r="A895" s="134" t="s">
        <v>56</v>
      </c>
      <c r="B895" s="175" t="e">
        <f>SUM(B896:B899)</f>
        <v>#REF!</v>
      </c>
      <c r="C895" s="175">
        <f t="shared" ref="C895:E895" si="161">SUM(C896:C899)</f>
        <v>48000</v>
      </c>
      <c r="D895" s="175">
        <f t="shared" si="161"/>
        <v>48000</v>
      </c>
      <c r="E895" s="175">
        <f t="shared" si="161"/>
        <v>48000</v>
      </c>
    </row>
    <row r="896" spans="1:5" ht="16.5" thickBot="1" x14ac:dyDescent="0.3">
      <c r="A896" s="136" t="s">
        <v>175</v>
      </c>
      <c r="B896" s="135" t="e">
        <v>#REF!</v>
      </c>
      <c r="C896" s="135">
        <f>SUM(C860,C835,C604,C578,C553)</f>
        <v>48000</v>
      </c>
      <c r="D896" s="135">
        <f>SUM(D860,D835,D604,D578,D553,D814)</f>
        <v>48000</v>
      </c>
      <c r="E896" s="135">
        <f>SUM(E860,E835,E604,E578,E553,E814)</f>
        <v>48000</v>
      </c>
    </row>
    <row r="897" spans="1:5" ht="16.5" thickBot="1" x14ac:dyDescent="0.3">
      <c r="A897" s="136" t="s">
        <v>194</v>
      </c>
      <c r="B897" s="135">
        <f t="shared" ref="B897:E899" si="162">B554+B605+B579+B632+B657+B682+B707+B732+B757</f>
        <v>0</v>
      </c>
      <c r="C897" s="135">
        <f t="shared" si="162"/>
        <v>0</v>
      </c>
      <c r="D897" s="135">
        <f t="shared" si="162"/>
        <v>0</v>
      </c>
      <c r="E897" s="135">
        <f t="shared" si="162"/>
        <v>0</v>
      </c>
    </row>
    <row r="898" spans="1:5" ht="16.5" thickBot="1" x14ac:dyDescent="0.3">
      <c r="A898" s="136" t="s">
        <v>186</v>
      </c>
      <c r="B898" s="135">
        <f t="shared" si="162"/>
        <v>0</v>
      </c>
      <c r="C898" s="135">
        <f t="shared" si="162"/>
        <v>0</v>
      </c>
      <c r="D898" s="135">
        <f t="shared" si="162"/>
        <v>0</v>
      </c>
      <c r="E898" s="135">
        <f t="shared" si="162"/>
        <v>0</v>
      </c>
    </row>
    <row r="899" spans="1:5" ht="16.5" thickBot="1" x14ac:dyDescent="0.3">
      <c r="A899" s="136" t="s">
        <v>187</v>
      </c>
      <c r="B899" s="135">
        <f t="shared" si="162"/>
        <v>0</v>
      </c>
      <c r="C899" s="135">
        <f t="shared" si="162"/>
        <v>0</v>
      </c>
      <c r="D899" s="135">
        <f t="shared" si="162"/>
        <v>0</v>
      </c>
      <c r="E899" s="135">
        <f t="shared" si="162"/>
        <v>0</v>
      </c>
    </row>
    <row r="900" spans="1:5" ht="16.5" thickBot="1" x14ac:dyDescent="0.3">
      <c r="A900" s="142" t="s">
        <v>31</v>
      </c>
      <c r="B900" s="143">
        <f>IF(B867-B866=0,0,"Error")</f>
        <v>0</v>
      </c>
      <c r="C900" s="143">
        <f t="shared" ref="C900:E900" si="163">IF(C867-C866=0,0,"Error")</f>
        <v>0</v>
      </c>
      <c r="D900" s="143">
        <f t="shared" si="163"/>
        <v>0</v>
      </c>
      <c r="E900" s="143">
        <f t="shared" si="163"/>
        <v>0</v>
      </c>
    </row>
  </sheetData>
  <mergeCells count="209">
    <mergeCell ref="B841:E841"/>
    <mergeCell ref="B842:E842"/>
    <mergeCell ref="A843:A844"/>
    <mergeCell ref="A851:E851"/>
    <mergeCell ref="A852:A853"/>
    <mergeCell ref="A802:A803"/>
    <mergeCell ref="B816:E816"/>
    <mergeCell ref="B817:E817"/>
    <mergeCell ref="A818:A819"/>
    <mergeCell ref="A826:E826"/>
    <mergeCell ref="A827:A828"/>
    <mergeCell ref="A788:E788"/>
    <mergeCell ref="B789:E789"/>
    <mergeCell ref="B791:E791"/>
    <mergeCell ref="B792:E792"/>
    <mergeCell ref="A793:A794"/>
    <mergeCell ref="A801:E801"/>
    <mergeCell ref="A747:E747"/>
    <mergeCell ref="A748:A749"/>
    <mergeCell ref="B763:E763"/>
    <mergeCell ref="A773:E773"/>
    <mergeCell ref="A774:A775"/>
    <mergeCell ref="A787:E787"/>
    <mergeCell ref="A722:E722"/>
    <mergeCell ref="A723:A724"/>
    <mergeCell ref="D736:E736"/>
    <mergeCell ref="B737:E737"/>
    <mergeCell ref="B738:E738"/>
    <mergeCell ref="A739:A740"/>
    <mergeCell ref="A697:E697"/>
    <mergeCell ref="A698:A699"/>
    <mergeCell ref="D711:E711"/>
    <mergeCell ref="B712:E712"/>
    <mergeCell ref="B713:E713"/>
    <mergeCell ref="A714:A715"/>
    <mergeCell ref="A672:E672"/>
    <mergeCell ref="A673:A674"/>
    <mergeCell ref="D686:E686"/>
    <mergeCell ref="B687:E687"/>
    <mergeCell ref="B688:E688"/>
    <mergeCell ref="A689:A690"/>
    <mergeCell ref="A647:E647"/>
    <mergeCell ref="A648:A649"/>
    <mergeCell ref="D661:E661"/>
    <mergeCell ref="B662:E662"/>
    <mergeCell ref="B663:E663"/>
    <mergeCell ref="A664:A665"/>
    <mergeCell ref="A622:E622"/>
    <mergeCell ref="A623:A624"/>
    <mergeCell ref="D636:E636"/>
    <mergeCell ref="B637:E637"/>
    <mergeCell ref="B638:E638"/>
    <mergeCell ref="A639:A640"/>
    <mergeCell ref="B609:E609"/>
    <mergeCell ref="D610:E610"/>
    <mergeCell ref="B611:E611"/>
    <mergeCell ref="B612:E612"/>
    <mergeCell ref="B613:E613"/>
    <mergeCell ref="A614:A615"/>
    <mergeCell ref="B583:E583"/>
    <mergeCell ref="B585:E585"/>
    <mergeCell ref="B586:E586"/>
    <mergeCell ref="A587:A588"/>
    <mergeCell ref="A595:E595"/>
    <mergeCell ref="A596:A597"/>
    <mergeCell ref="A545:A546"/>
    <mergeCell ref="B559:E559"/>
    <mergeCell ref="B560:E560"/>
    <mergeCell ref="A561:A562"/>
    <mergeCell ref="A569:E569"/>
    <mergeCell ref="A570:A571"/>
    <mergeCell ref="B531:E531"/>
    <mergeCell ref="B533:E533"/>
    <mergeCell ref="B534:E534"/>
    <mergeCell ref="B535:E535"/>
    <mergeCell ref="A536:A537"/>
    <mergeCell ref="A544:E544"/>
    <mergeCell ref="B492:E492"/>
    <mergeCell ref="A493:A494"/>
    <mergeCell ref="A501:E501"/>
    <mergeCell ref="A502:A503"/>
    <mergeCell ref="A529:E529"/>
    <mergeCell ref="A530:E530"/>
    <mergeCell ref="B455:E455"/>
    <mergeCell ref="A456:A457"/>
    <mergeCell ref="A464:E464"/>
    <mergeCell ref="A465:A466"/>
    <mergeCell ref="B490:E490"/>
    <mergeCell ref="B491:E491"/>
    <mergeCell ref="B446:E446"/>
    <mergeCell ref="A447:E447"/>
    <mergeCell ref="A451:E451"/>
    <mergeCell ref="A452:E452"/>
    <mergeCell ref="B453:E453"/>
    <mergeCell ref="B454:E454"/>
    <mergeCell ref="B408:E408"/>
    <mergeCell ref="B409:E409"/>
    <mergeCell ref="B410:E410"/>
    <mergeCell ref="A411:A412"/>
    <mergeCell ref="A419:E419"/>
    <mergeCell ref="A420:A421"/>
    <mergeCell ref="B371:E371"/>
    <mergeCell ref="B372:E372"/>
    <mergeCell ref="B373:E373"/>
    <mergeCell ref="A374:A375"/>
    <mergeCell ref="A382:E382"/>
    <mergeCell ref="A383:A384"/>
    <mergeCell ref="B335:E335"/>
    <mergeCell ref="B336:E336"/>
    <mergeCell ref="B337:E337"/>
    <mergeCell ref="A338:A339"/>
    <mergeCell ref="A346:E346"/>
    <mergeCell ref="A347:A348"/>
    <mergeCell ref="B321:E321"/>
    <mergeCell ref="A322:A323"/>
    <mergeCell ref="B328:E328"/>
    <mergeCell ref="A329:E329"/>
    <mergeCell ref="A333:E333"/>
    <mergeCell ref="A334:E334"/>
    <mergeCell ref="A312:E312"/>
    <mergeCell ref="B314:E314"/>
    <mergeCell ref="B315:E315"/>
    <mergeCell ref="B316:E316"/>
    <mergeCell ref="A317:E317"/>
    <mergeCell ref="A318:E320"/>
    <mergeCell ref="B265:E265"/>
    <mergeCell ref="B267:E267"/>
    <mergeCell ref="B268:E268"/>
    <mergeCell ref="A269:A270"/>
    <mergeCell ref="A277:E277"/>
    <mergeCell ref="A278:A279"/>
    <mergeCell ref="B247:E247"/>
    <mergeCell ref="A248:A249"/>
    <mergeCell ref="A256:E256"/>
    <mergeCell ref="A257:A258"/>
    <mergeCell ref="A262:A264"/>
    <mergeCell ref="B262:E264"/>
    <mergeCell ref="A236:E236"/>
    <mergeCell ref="A237:A238"/>
    <mergeCell ref="A242:E242"/>
    <mergeCell ref="A243:E243"/>
    <mergeCell ref="B244:E244"/>
    <mergeCell ref="B246:E246"/>
    <mergeCell ref="A218:E218"/>
    <mergeCell ref="A219:A220"/>
    <mergeCell ref="B224:E224"/>
    <mergeCell ref="B226:E226"/>
    <mergeCell ref="B227:E227"/>
    <mergeCell ref="A228:A229"/>
    <mergeCell ref="B198:E198"/>
    <mergeCell ref="A199:A200"/>
    <mergeCell ref="B207:E207"/>
    <mergeCell ref="B208:E208"/>
    <mergeCell ref="B209:E209"/>
    <mergeCell ref="A210:A211"/>
    <mergeCell ref="A192:E192"/>
    <mergeCell ref="A193:E193"/>
    <mergeCell ref="B194:E194"/>
    <mergeCell ref="D195:E195"/>
    <mergeCell ref="B196:E196"/>
    <mergeCell ref="B197:E197"/>
    <mergeCell ref="B155:E155"/>
    <mergeCell ref="B156:E156"/>
    <mergeCell ref="B157:E157"/>
    <mergeCell ref="A158:A159"/>
    <mergeCell ref="A166:E166"/>
    <mergeCell ref="A167:A168"/>
    <mergeCell ref="B118:E118"/>
    <mergeCell ref="B119:E119"/>
    <mergeCell ref="B120:E120"/>
    <mergeCell ref="A121:A122"/>
    <mergeCell ref="A129:E129"/>
    <mergeCell ref="A130:A131"/>
    <mergeCell ref="B81:E81"/>
    <mergeCell ref="B82:E82"/>
    <mergeCell ref="B83:E83"/>
    <mergeCell ref="A84:A85"/>
    <mergeCell ref="A92:E92"/>
    <mergeCell ref="A93:A94"/>
    <mergeCell ref="A48:E48"/>
    <mergeCell ref="A49:A50"/>
    <mergeCell ref="B75:E75"/>
    <mergeCell ref="A76:E76"/>
    <mergeCell ref="A79:E79"/>
    <mergeCell ref="A80:E80"/>
    <mergeCell ref="A35:E35"/>
    <mergeCell ref="A36:E36"/>
    <mergeCell ref="B37:E37"/>
    <mergeCell ref="B38:E38"/>
    <mergeCell ref="B39:E39"/>
    <mergeCell ref="A40:A41"/>
    <mergeCell ref="A22:A23"/>
    <mergeCell ref="B29:E29"/>
    <mergeCell ref="A30:E30"/>
    <mergeCell ref="C10:E10"/>
    <mergeCell ref="A11:E11"/>
    <mergeCell ref="A12:E12"/>
    <mergeCell ref="B14:E14"/>
    <mergeCell ref="B15:E15"/>
    <mergeCell ref="B16:E16"/>
    <mergeCell ref="A3:E3"/>
    <mergeCell ref="B5:E5"/>
    <mergeCell ref="B6:E6"/>
    <mergeCell ref="B7:E7"/>
    <mergeCell ref="C8:E8"/>
    <mergeCell ref="C9:E9"/>
    <mergeCell ref="A17:E17"/>
    <mergeCell ref="A18:E20"/>
    <mergeCell ref="B21:E21"/>
  </mergeCells>
  <pageMargins left="0.7" right="0.7" top="0.75" bottom="0.75" header="0.3" footer="0.3"/>
  <pageSetup paperSize="9" scale="80" fitToHeight="0" orientation="landscape" horizontalDpi="4294967294" verticalDpi="4294967294"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379"/>
  <sheetViews>
    <sheetView topLeftCell="A360" zoomScale="130" zoomScaleNormal="130" workbookViewId="0">
      <selection activeCell="N392" sqref="N392"/>
    </sheetView>
  </sheetViews>
  <sheetFormatPr defaultRowHeight="15" x14ac:dyDescent="0.25"/>
  <cols>
    <col min="1" max="1" width="28.5703125" style="298" customWidth="1"/>
    <col min="2" max="2" width="9.140625" style="298" bestFit="1" customWidth="1"/>
    <col min="3" max="3" width="11.7109375" style="298" customWidth="1"/>
    <col min="4" max="4" width="9.28515625" style="298" bestFit="1" customWidth="1"/>
    <col min="5" max="5" width="14.28515625" style="298" bestFit="1" customWidth="1"/>
    <col min="6" max="6" width="3.5703125" style="298" customWidth="1"/>
    <col min="7" max="16384" width="9.140625" style="298"/>
  </cols>
  <sheetData>
    <row r="1" spans="1:6" x14ac:dyDescent="0.25">
      <c r="A1" s="2005" t="s">
        <v>1158</v>
      </c>
      <c r="B1" s="2005"/>
      <c r="C1" s="2005"/>
      <c r="D1" s="2005"/>
      <c r="E1" s="2005"/>
    </row>
    <row r="2" spans="1:6" ht="30" customHeight="1" x14ac:dyDescent="0.25">
      <c r="A2" s="2222" t="s">
        <v>842</v>
      </c>
      <c r="B2" s="2222"/>
      <c r="C2" s="2222"/>
      <c r="D2" s="2222"/>
      <c r="E2" s="2222"/>
      <c r="F2" s="522"/>
    </row>
    <row r="3" spans="1:6" ht="18" customHeight="1" x14ac:dyDescent="0.25">
      <c r="A3" s="1913" t="s">
        <v>882</v>
      </c>
      <c r="B3" s="1913"/>
      <c r="C3" s="1913"/>
      <c r="D3" s="1913"/>
      <c r="E3" s="1913"/>
      <c r="F3" s="523"/>
    </row>
    <row r="4" spans="1:6" ht="15.75" thickBot="1" x14ac:dyDescent="0.3"/>
    <row r="5" spans="1:6" ht="15.75" thickBot="1" x14ac:dyDescent="0.3">
      <c r="A5" s="524" t="s">
        <v>0</v>
      </c>
      <c r="B5" s="2223" t="s">
        <v>1158</v>
      </c>
      <c r="C5" s="2006"/>
      <c r="D5" s="2006"/>
      <c r="E5" s="2006"/>
    </row>
    <row r="6" spans="1:6" ht="15.75" thickBot="1" x14ac:dyDescent="0.3">
      <c r="A6" s="524" t="s">
        <v>1</v>
      </c>
      <c r="B6" s="2224" t="s">
        <v>1159</v>
      </c>
      <c r="C6" s="2008"/>
      <c r="D6" s="2008"/>
      <c r="E6" s="2009"/>
    </row>
    <row r="7" spans="1:6" ht="15.75" thickBot="1" x14ac:dyDescent="0.3">
      <c r="A7" s="524" t="s">
        <v>3</v>
      </c>
      <c r="B7" s="2010" t="s">
        <v>843</v>
      </c>
      <c r="C7" s="2011"/>
      <c r="D7" s="2011"/>
      <c r="E7" s="2012"/>
    </row>
    <row r="8" spans="1:6" ht="15.75" thickBot="1" x14ac:dyDescent="0.3">
      <c r="A8" s="2013" t="s">
        <v>4</v>
      </c>
      <c r="B8" s="1880"/>
      <c r="C8" s="1880"/>
      <c r="D8" s="1880"/>
      <c r="E8" s="2014"/>
    </row>
    <row r="9" spans="1:6" ht="15.75" thickBot="1" x14ac:dyDescent="0.3">
      <c r="A9" s="2210" t="s">
        <v>1160</v>
      </c>
      <c r="B9" s="2211"/>
      <c r="C9" s="2211"/>
      <c r="D9" s="2211"/>
      <c r="E9" s="2212"/>
    </row>
    <row r="10" spans="1:6" ht="36.75" customHeight="1" thickBot="1" x14ac:dyDescent="0.3">
      <c r="A10" s="2210"/>
      <c r="B10" s="2211"/>
      <c r="C10" s="2211"/>
      <c r="D10" s="2211"/>
      <c r="E10" s="2212"/>
    </row>
    <row r="11" spans="1:6" ht="15.75" thickBot="1" x14ac:dyDescent="0.3">
      <c r="A11" s="2210"/>
      <c r="B11" s="2211"/>
      <c r="C11" s="2211"/>
      <c r="D11" s="2211"/>
      <c r="E11" s="2212"/>
    </row>
    <row r="12" spans="1:6" ht="88.9" customHeight="1" thickBot="1" x14ac:dyDescent="0.3">
      <c r="A12" s="525" t="s">
        <v>5</v>
      </c>
      <c r="B12" s="2018" t="s">
        <v>1161</v>
      </c>
      <c r="C12" s="1892"/>
      <c r="D12" s="1892"/>
      <c r="E12" s="2019"/>
    </row>
    <row r="13" spans="1:6" ht="23.25" customHeight="1" x14ac:dyDescent="0.25">
      <c r="A13" s="1994" t="s">
        <v>6</v>
      </c>
      <c r="B13" s="344">
        <v>2020</v>
      </c>
      <c r="C13" s="344">
        <v>2021</v>
      </c>
      <c r="D13" s="344">
        <v>2022</v>
      </c>
      <c r="E13" s="344">
        <v>2023</v>
      </c>
    </row>
    <row r="14" spans="1:6" ht="15.75" thickBot="1" x14ac:dyDescent="0.3">
      <c r="A14" s="1995"/>
      <c r="B14" s="346" t="s">
        <v>7</v>
      </c>
      <c r="C14" s="346" t="s">
        <v>8</v>
      </c>
      <c r="D14" s="346" t="s">
        <v>8</v>
      </c>
      <c r="E14" s="346" t="s">
        <v>8</v>
      </c>
    </row>
    <row r="15" spans="1:6" ht="18.75" customHeight="1" thickBot="1" x14ac:dyDescent="0.3">
      <c r="A15" s="558" t="s">
        <v>1162</v>
      </c>
      <c r="B15" s="629">
        <v>120</v>
      </c>
      <c r="C15" s="629">
        <v>200</v>
      </c>
      <c r="D15" s="629">
        <v>150</v>
      </c>
      <c r="E15" s="629">
        <v>0</v>
      </c>
    </row>
    <row r="16" spans="1:6" ht="15.75" thickBot="1" x14ac:dyDescent="0.3">
      <c r="A16" s="501" t="s">
        <v>80</v>
      </c>
      <c r="B16" s="349" t="s">
        <v>64</v>
      </c>
      <c r="C16" s="349" t="s">
        <v>65</v>
      </c>
      <c r="D16" s="349" t="s">
        <v>65</v>
      </c>
      <c r="E16" s="349" t="s">
        <v>65</v>
      </c>
    </row>
    <row r="17" spans="1:5" ht="23.25" thickBot="1" x14ac:dyDescent="0.3">
      <c r="A17" s="501" t="s">
        <v>63</v>
      </c>
      <c r="B17" s="349" t="s">
        <v>64</v>
      </c>
      <c r="C17" s="349" t="s">
        <v>65</v>
      </c>
      <c r="D17" s="349" t="s">
        <v>65</v>
      </c>
      <c r="E17" s="349" t="s">
        <v>65</v>
      </c>
    </row>
    <row r="18" spans="1:5" ht="32.25" customHeight="1" thickBot="1" x14ac:dyDescent="0.3">
      <c r="A18" s="538" t="s">
        <v>9</v>
      </c>
      <c r="B18" s="2213" t="s">
        <v>1163</v>
      </c>
      <c r="C18" s="2214"/>
      <c r="D18" s="2214"/>
      <c r="E18" s="2215"/>
    </row>
    <row r="19" spans="1:5" ht="23.25" customHeight="1" thickBot="1" x14ac:dyDescent="0.3">
      <c r="A19" s="1824" t="s">
        <v>10</v>
      </c>
      <c r="B19" s="1825"/>
      <c r="C19" s="1825"/>
      <c r="D19" s="1825"/>
      <c r="E19" s="2002"/>
    </row>
    <row r="20" spans="1:5" ht="27" customHeight="1" thickBot="1" x14ac:dyDescent="0.3">
      <c r="A20" s="558" t="s">
        <v>1164</v>
      </c>
      <c r="B20" s="580" t="s">
        <v>64</v>
      </c>
      <c r="C20" s="630" t="s">
        <v>65</v>
      </c>
      <c r="D20" s="630" t="s">
        <v>65</v>
      </c>
      <c r="E20" s="630" t="s">
        <v>65</v>
      </c>
    </row>
    <row r="21" spans="1:5" ht="30.75" customHeight="1" thickBot="1" x14ac:dyDescent="0.3">
      <c r="A21" s="501" t="s">
        <v>63</v>
      </c>
      <c r="B21" s="582" t="s">
        <v>64</v>
      </c>
      <c r="C21" s="630" t="s">
        <v>65</v>
      </c>
      <c r="D21" s="630" t="s">
        <v>65</v>
      </c>
      <c r="E21" s="630" t="s">
        <v>65</v>
      </c>
    </row>
    <row r="22" spans="1:5" ht="24" customHeight="1" thickBot="1" x14ac:dyDescent="0.3">
      <c r="A22" s="2003" t="s">
        <v>11</v>
      </c>
      <c r="B22" s="1899"/>
      <c r="C22" s="1899"/>
      <c r="D22" s="1899"/>
      <c r="E22" s="2004"/>
    </row>
    <row r="23" spans="1:5" ht="15.75" thickBot="1" x14ac:dyDescent="0.3">
      <c r="A23" s="1998" t="s">
        <v>12</v>
      </c>
      <c r="B23" s="1838"/>
      <c r="C23" s="1838"/>
      <c r="D23" s="1838"/>
      <c r="E23" s="1999"/>
    </row>
    <row r="24" spans="1:5" ht="18.75" customHeight="1" thickBot="1" x14ac:dyDescent="0.3">
      <c r="A24" s="499" t="s">
        <v>13</v>
      </c>
      <c r="B24" s="1876" t="s">
        <v>1165</v>
      </c>
      <c r="C24" s="1877"/>
      <c r="D24" s="1877"/>
      <c r="E24" s="2001"/>
    </row>
    <row r="25" spans="1:5" ht="142.15" customHeight="1" thickBot="1" x14ac:dyDescent="0.3">
      <c r="A25" s="501" t="s">
        <v>14</v>
      </c>
      <c r="B25" s="2216" t="s">
        <v>1166</v>
      </c>
      <c r="C25" s="2217"/>
      <c r="D25" s="2217"/>
      <c r="E25" s="2218"/>
    </row>
    <row r="26" spans="1:5" ht="15.75" thickBot="1" x14ac:dyDescent="0.3">
      <c r="A26" s="501" t="s">
        <v>15</v>
      </c>
      <c r="B26" s="2219" t="s">
        <v>1167</v>
      </c>
      <c r="C26" s="2220"/>
      <c r="D26" s="2220"/>
      <c r="E26" s="2221"/>
    </row>
    <row r="27" spans="1:5" ht="12.75" customHeight="1" x14ac:dyDescent="0.25">
      <c r="A27" s="1994"/>
      <c r="B27" s="440">
        <v>2020</v>
      </c>
      <c r="C27" s="440">
        <v>2021</v>
      </c>
      <c r="D27" s="440">
        <v>2022</v>
      </c>
      <c r="E27" s="440">
        <v>2023</v>
      </c>
    </row>
    <row r="28" spans="1:5" ht="9" customHeight="1" thickBot="1" x14ac:dyDescent="0.3">
      <c r="A28" s="1995"/>
      <c r="B28" s="365" t="s">
        <v>7</v>
      </c>
      <c r="C28" s="365" t="s">
        <v>8</v>
      </c>
      <c r="D28" s="365" t="s">
        <v>8</v>
      </c>
      <c r="E28" s="365" t="s">
        <v>8</v>
      </c>
    </row>
    <row r="29" spans="1:5" ht="15.75" thickBot="1" x14ac:dyDescent="0.3">
      <c r="A29" s="501" t="s">
        <v>16</v>
      </c>
      <c r="B29" s="444">
        <v>200</v>
      </c>
      <c r="C29" s="444">
        <v>200</v>
      </c>
      <c r="D29" s="444">
        <v>200</v>
      </c>
      <c r="E29" s="444">
        <v>150</v>
      </c>
    </row>
    <row r="30" spans="1:5" ht="15.75" thickBot="1" x14ac:dyDescent="0.3">
      <c r="A30" s="501" t="s">
        <v>17</v>
      </c>
      <c r="B30" s="444">
        <f>B59</f>
        <v>186350</v>
      </c>
      <c r="C30" s="444">
        <f>C59</f>
        <v>193700</v>
      </c>
      <c r="D30" s="444">
        <f t="shared" ref="D30:E30" si="0">D59</f>
        <v>194200</v>
      </c>
      <c r="E30" s="444">
        <f t="shared" si="0"/>
        <v>195200</v>
      </c>
    </row>
    <row r="31" spans="1:5" ht="15.75" thickBot="1" x14ac:dyDescent="0.3">
      <c r="A31" s="501" t="s">
        <v>18</v>
      </c>
      <c r="B31" s="444">
        <f>B30/B29</f>
        <v>931.75</v>
      </c>
      <c r="C31" s="444">
        <f t="shared" ref="C31:E31" si="1">C30/C29</f>
        <v>968.5</v>
      </c>
      <c r="D31" s="444">
        <f t="shared" si="1"/>
        <v>971</v>
      </c>
      <c r="E31" s="444">
        <f t="shared" si="1"/>
        <v>1301.3333333333333</v>
      </c>
    </row>
    <row r="32" spans="1:5" ht="15.75" thickBot="1" x14ac:dyDescent="0.3">
      <c r="A32" s="501" t="s">
        <v>19</v>
      </c>
      <c r="B32" s="446" t="s">
        <v>20</v>
      </c>
      <c r="C32" s="447">
        <f>C29/B29-1</f>
        <v>0</v>
      </c>
      <c r="D32" s="447">
        <f t="shared" ref="D32:E34" si="2">D29/C29-1</f>
        <v>0</v>
      </c>
      <c r="E32" s="447">
        <f t="shared" si="2"/>
        <v>-0.25</v>
      </c>
    </row>
    <row r="33" spans="1:5" ht="15.75" thickBot="1" x14ac:dyDescent="0.3">
      <c r="A33" s="501" t="s">
        <v>21</v>
      </c>
      <c r="B33" s="446" t="s">
        <v>20</v>
      </c>
      <c r="C33" s="447">
        <f>C30/B30-1</f>
        <v>3.9441910383686718E-2</v>
      </c>
      <c r="D33" s="447">
        <f t="shared" si="2"/>
        <v>2.5813113061434745E-3</v>
      </c>
      <c r="E33" s="447">
        <f t="shared" si="2"/>
        <v>5.1493305870236039E-3</v>
      </c>
    </row>
    <row r="34" spans="1:5" ht="15.75" thickBot="1" x14ac:dyDescent="0.3">
      <c r="A34" s="501" t="s">
        <v>22</v>
      </c>
      <c r="B34" s="446" t="s">
        <v>20</v>
      </c>
      <c r="C34" s="447">
        <f>C31/B31-1</f>
        <v>3.9441910383686718E-2</v>
      </c>
      <c r="D34" s="447">
        <f t="shared" si="2"/>
        <v>2.5813113061434745E-3</v>
      </c>
      <c r="E34" s="447">
        <f t="shared" si="2"/>
        <v>0.34019910744936488</v>
      </c>
    </row>
    <row r="35" spans="1:5" ht="15.75" thickBot="1" x14ac:dyDescent="0.3">
      <c r="A35" s="1996" t="s">
        <v>123</v>
      </c>
      <c r="B35" s="1816"/>
      <c r="C35" s="1816"/>
      <c r="D35" s="1816"/>
      <c r="E35" s="1997"/>
    </row>
    <row r="36" spans="1:5" x14ac:dyDescent="0.25">
      <c r="A36" s="1994"/>
      <c r="B36" s="440">
        <v>2020</v>
      </c>
      <c r="C36" s="440">
        <v>2021</v>
      </c>
      <c r="D36" s="440">
        <v>2022</v>
      </c>
      <c r="E36" s="440">
        <v>2023</v>
      </c>
    </row>
    <row r="37" spans="1:5" ht="15.75" thickBot="1" x14ac:dyDescent="0.3">
      <c r="A37" s="1995"/>
      <c r="B37" s="365" t="s">
        <v>7</v>
      </c>
      <c r="C37" s="365" t="s">
        <v>8</v>
      </c>
      <c r="D37" s="365" t="s">
        <v>8</v>
      </c>
      <c r="E37" s="365" t="s">
        <v>8</v>
      </c>
    </row>
    <row r="38" spans="1:5" ht="15.75" thickBot="1" x14ac:dyDescent="0.3">
      <c r="A38" s="532" t="s">
        <v>23</v>
      </c>
      <c r="B38" s="449">
        <f>B39+B40</f>
        <v>142800</v>
      </c>
      <c r="C38" s="449">
        <f t="shared" ref="C38:E38" si="3">C39+C40</f>
        <v>142800</v>
      </c>
      <c r="D38" s="449">
        <f t="shared" si="3"/>
        <v>142800</v>
      </c>
      <c r="E38" s="449">
        <f t="shared" si="3"/>
        <v>142800</v>
      </c>
    </row>
    <row r="39" spans="1:5" ht="15.75" thickBot="1" x14ac:dyDescent="0.3">
      <c r="A39" s="542" t="s">
        <v>175</v>
      </c>
      <c r="B39" s="631">
        <v>142800</v>
      </c>
      <c r="C39" s="631">
        <v>142800</v>
      </c>
      <c r="D39" s="631">
        <v>142800</v>
      </c>
      <c r="E39" s="631">
        <v>142800</v>
      </c>
    </row>
    <row r="40" spans="1:5" ht="15.75" thickBot="1" x14ac:dyDescent="0.3">
      <c r="A40" s="542" t="s">
        <v>176</v>
      </c>
      <c r="B40" s="451"/>
      <c r="C40" s="451"/>
      <c r="D40" s="451"/>
      <c r="E40" s="451"/>
    </row>
    <row r="41" spans="1:5" ht="24.75" thickBot="1" x14ac:dyDescent="0.3">
      <c r="A41" s="532" t="s">
        <v>24</v>
      </c>
      <c r="B41" s="449">
        <f>B42+B43</f>
        <v>13400</v>
      </c>
      <c r="C41" s="449">
        <f t="shared" ref="C41:E41" si="4">C42+C43</f>
        <v>13400</v>
      </c>
      <c r="D41" s="449">
        <f t="shared" si="4"/>
        <v>13400</v>
      </c>
      <c r="E41" s="449">
        <f t="shared" si="4"/>
        <v>13400</v>
      </c>
    </row>
    <row r="42" spans="1:5" ht="15.75" thickBot="1" x14ac:dyDescent="0.3">
      <c r="A42" s="542" t="s">
        <v>175</v>
      </c>
      <c r="B42" s="631">
        <v>13400</v>
      </c>
      <c r="C42" s="631">
        <v>13400</v>
      </c>
      <c r="D42" s="631">
        <v>13400</v>
      </c>
      <c r="E42" s="631">
        <v>13400</v>
      </c>
    </row>
    <row r="43" spans="1:5" ht="15.75" thickBot="1" x14ac:dyDescent="0.3">
      <c r="A43" s="542" t="s">
        <v>176</v>
      </c>
      <c r="B43" s="451"/>
      <c r="C43" s="449"/>
      <c r="D43" s="449"/>
      <c r="E43" s="449"/>
    </row>
    <row r="44" spans="1:5" ht="15.75" thickBot="1" x14ac:dyDescent="0.3">
      <c r="A44" s="532" t="s">
        <v>25</v>
      </c>
      <c r="B44" s="451">
        <f>B45+B46</f>
        <v>30000</v>
      </c>
      <c r="C44" s="449">
        <f>C45+C46</f>
        <v>37500</v>
      </c>
      <c r="D44" s="449">
        <f t="shared" ref="D44:E44" si="5">D45+D46</f>
        <v>38000</v>
      </c>
      <c r="E44" s="449">
        <f t="shared" si="5"/>
        <v>39000</v>
      </c>
    </row>
    <row r="45" spans="1:5" ht="15.75" thickBot="1" x14ac:dyDescent="0.3">
      <c r="A45" s="542" t="s">
        <v>175</v>
      </c>
      <c r="B45" s="451">
        <v>30000</v>
      </c>
      <c r="C45" s="449">
        <v>37500</v>
      </c>
      <c r="D45" s="449">
        <v>38000</v>
      </c>
      <c r="E45" s="449">
        <v>39000</v>
      </c>
    </row>
    <row r="46" spans="1:5" ht="15.75" thickBot="1" x14ac:dyDescent="0.3">
      <c r="A46" s="542" t="s">
        <v>176</v>
      </c>
      <c r="B46" s="451"/>
      <c r="C46" s="449"/>
      <c r="D46" s="449"/>
      <c r="E46" s="449"/>
    </row>
    <row r="47" spans="1:5" ht="15.75" thickBot="1" x14ac:dyDescent="0.3">
      <c r="A47" s="532" t="s">
        <v>26</v>
      </c>
      <c r="B47" s="451"/>
      <c r="C47" s="449"/>
      <c r="D47" s="449"/>
      <c r="E47" s="449"/>
    </row>
    <row r="48" spans="1:5" ht="15.75" thickBot="1" x14ac:dyDescent="0.3">
      <c r="A48" s="542" t="s">
        <v>175</v>
      </c>
      <c r="B48" s="451"/>
      <c r="C48" s="449"/>
      <c r="D48" s="449"/>
      <c r="E48" s="449"/>
    </row>
    <row r="49" spans="1:5" ht="15.75" thickBot="1" x14ac:dyDescent="0.3">
      <c r="A49" s="542" t="s">
        <v>176</v>
      </c>
      <c r="B49" s="451"/>
      <c r="C49" s="449"/>
      <c r="D49" s="449"/>
      <c r="E49" s="449"/>
    </row>
    <row r="50" spans="1:5" ht="15.75" thickBot="1" x14ac:dyDescent="0.3">
      <c r="A50" s="532" t="s">
        <v>27</v>
      </c>
      <c r="B50" s="451"/>
      <c r="C50" s="449"/>
      <c r="D50" s="449"/>
      <c r="E50" s="449"/>
    </row>
    <row r="51" spans="1:5" ht="15.75" thickBot="1" x14ac:dyDescent="0.3">
      <c r="A51" s="542" t="s">
        <v>175</v>
      </c>
      <c r="B51" s="451"/>
      <c r="C51" s="449"/>
      <c r="D51" s="449"/>
      <c r="E51" s="449"/>
    </row>
    <row r="52" spans="1:5" ht="15.75" thickBot="1" x14ac:dyDescent="0.3">
      <c r="A52" s="542" t="s">
        <v>176</v>
      </c>
      <c r="B52" s="451"/>
      <c r="C52" s="449"/>
      <c r="D52" s="449"/>
      <c r="E52" s="449"/>
    </row>
    <row r="53" spans="1:5" ht="15.75" thickBot="1" x14ac:dyDescent="0.3">
      <c r="A53" s="532" t="s">
        <v>28</v>
      </c>
      <c r="B53" s="451">
        <f>B54+B55</f>
        <v>0</v>
      </c>
      <c r="C53" s="449">
        <f t="shared" ref="C53:E53" si="6">C54+C55</f>
        <v>0</v>
      </c>
      <c r="D53" s="449">
        <f t="shared" si="6"/>
        <v>0</v>
      </c>
      <c r="E53" s="449">
        <f t="shared" si="6"/>
        <v>0</v>
      </c>
    </row>
    <row r="54" spans="1:5" ht="15.75" thickBot="1" x14ac:dyDescent="0.3">
      <c r="A54" s="542" t="s">
        <v>175</v>
      </c>
      <c r="B54" s="631"/>
      <c r="C54" s="449">
        <v>0</v>
      </c>
      <c r="D54" s="549">
        <v>0</v>
      </c>
      <c r="E54" s="549">
        <v>0</v>
      </c>
    </row>
    <row r="55" spans="1:5" ht="15.75" thickBot="1" x14ac:dyDescent="0.3">
      <c r="A55" s="542" t="s">
        <v>176</v>
      </c>
      <c r="B55" s="451"/>
      <c r="C55" s="449"/>
      <c r="D55" s="449"/>
      <c r="E55" s="449"/>
    </row>
    <row r="56" spans="1:5" ht="28.15" customHeight="1" thickBot="1" x14ac:dyDescent="0.3">
      <c r="A56" s="532" t="s">
        <v>29</v>
      </c>
      <c r="B56" s="451">
        <f t="shared" ref="B56:E56" si="7">B57+B58</f>
        <v>150</v>
      </c>
      <c r="C56" s="631">
        <f t="shared" si="7"/>
        <v>0</v>
      </c>
      <c r="D56" s="631">
        <f t="shared" si="7"/>
        <v>0</v>
      </c>
      <c r="E56" s="631">
        <f t="shared" si="7"/>
        <v>0</v>
      </c>
    </row>
    <row r="57" spans="1:5" ht="15.75" thickBot="1" x14ac:dyDescent="0.3">
      <c r="A57" s="542" t="s">
        <v>175</v>
      </c>
      <c r="B57" s="451">
        <v>150</v>
      </c>
      <c r="C57" s="549">
        <v>0</v>
      </c>
      <c r="D57" s="549">
        <v>0</v>
      </c>
      <c r="E57" s="549">
        <v>0</v>
      </c>
    </row>
    <row r="58" spans="1:5" ht="15.75" thickBot="1" x14ac:dyDescent="0.3">
      <c r="A58" s="542" t="s">
        <v>176</v>
      </c>
      <c r="B58" s="451"/>
      <c r="C58" s="544"/>
      <c r="D58" s="545"/>
      <c r="E58" s="545"/>
    </row>
    <row r="59" spans="1:5" ht="15.75" thickBot="1" x14ac:dyDescent="0.3">
      <c r="A59" s="533" t="s">
        <v>30</v>
      </c>
      <c r="B59" s="451">
        <f>B56+B53+B50+B47+B44+B41+B38</f>
        <v>186350</v>
      </c>
      <c r="C59" s="451">
        <f>C56+C53+C50+C47+C44+C41+C38</f>
        <v>193700</v>
      </c>
      <c r="D59" s="451">
        <f t="shared" ref="D59:E59" si="8">D56+D53+D50+D47+D44+D41+D38</f>
        <v>194200</v>
      </c>
      <c r="E59" s="451">
        <f t="shared" si="8"/>
        <v>195200</v>
      </c>
    </row>
    <row r="60" spans="1:5" ht="13.9" customHeight="1" thickBot="1" x14ac:dyDescent="0.3">
      <c r="A60" s="534" t="s">
        <v>31</v>
      </c>
      <c r="B60" s="459">
        <f>IF(B59-B30=0,0,"Error")</f>
        <v>0</v>
      </c>
      <c r="C60" s="459">
        <f>IF(C59-C30=0,0,"Error")</f>
        <v>0</v>
      </c>
      <c r="D60" s="459">
        <f>IF(D59-D30=0,0,"Error")</f>
        <v>0</v>
      </c>
      <c r="E60" s="459">
        <f>IF(E59-E30=0,0,"Error")</f>
        <v>0</v>
      </c>
    </row>
    <row r="61" spans="1:5" ht="15.75" hidden="1" thickBot="1" x14ac:dyDescent="0.3">
      <c r="A61" s="632" t="s">
        <v>200</v>
      </c>
      <c r="B61" s="1876"/>
      <c r="C61" s="1877"/>
      <c r="D61" s="1877"/>
      <c r="E61" s="2001"/>
    </row>
    <row r="62" spans="1:5" ht="26.25" hidden="1" customHeight="1" thickBot="1" x14ac:dyDescent="0.3">
      <c r="A62" s="501" t="s">
        <v>14</v>
      </c>
      <c r="B62" s="1824"/>
      <c r="C62" s="1825"/>
      <c r="D62" s="1825"/>
      <c r="E62" s="2002"/>
    </row>
    <row r="63" spans="1:5" ht="15.75" hidden="1" thickBot="1" x14ac:dyDescent="0.3">
      <c r="A63" s="501" t="s">
        <v>15</v>
      </c>
      <c r="B63" s="1812"/>
      <c r="C63" s="1813"/>
      <c r="D63" s="1813"/>
      <c r="E63" s="1993"/>
    </row>
    <row r="64" spans="1:5" ht="12.75" hidden="1" customHeight="1" x14ac:dyDescent="0.25">
      <c r="A64" s="1994"/>
      <c r="B64" s="440">
        <v>2018</v>
      </c>
      <c r="C64" s="440">
        <v>2019</v>
      </c>
      <c r="D64" s="440">
        <v>2020</v>
      </c>
      <c r="E64" s="440">
        <v>2021</v>
      </c>
    </row>
    <row r="65" spans="1:5" ht="9" hidden="1" customHeight="1" thickBot="1" x14ac:dyDescent="0.3">
      <c r="A65" s="1995"/>
      <c r="B65" s="365" t="s">
        <v>7</v>
      </c>
      <c r="C65" s="365" t="s">
        <v>8</v>
      </c>
      <c r="D65" s="365" t="s">
        <v>8</v>
      </c>
      <c r="E65" s="365" t="s">
        <v>8</v>
      </c>
    </row>
    <row r="66" spans="1:5" ht="15.75" hidden="1" thickBot="1" x14ac:dyDescent="0.3">
      <c r="A66" s="501" t="s">
        <v>16</v>
      </c>
      <c r="B66" s="501"/>
      <c r="C66" s="501"/>
      <c r="D66" s="501"/>
      <c r="E66" s="501"/>
    </row>
    <row r="67" spans="1:5" ht="15.75" hidden="1" thickBot="1" x14ac:dyDescent="0.3">
      <c r="A67" s="501" t="s">
        <v>17</v>
      </c>
      <c r="B67" s="444">
        <f>B96</f>
        <v>0</v>
      </c>
      <c r="C67" s="444">
        <f t="shared" ref="C67:E67" si="9">C96</f>
        <v>0</v>
      </c>
      <c r="D67" s="444">
        <f t="shared" si="9"/>
        <v>0</v>
      </c>
      <c r="E67" s="444">
        <f t="shared" si="9"/>
        <v>0</v>
      </c>
    </row>
    <row r="68" spans="1:5" ht="15.75" hidden="1" thickBot="1" x14ac:dyDescent="0.3">
      <c r="A68" s="501" t="s">
        <v>18</v>
      </c>
      <c r="B68" s="444" t="e">
        <f>B67/B66</f>
        <v>#DIV/0!</v>
      </c>
      <c r="C68" s="444" t="e">
        <f>C67/C66</f>
        <v>#DIV/0!</v>
      </c>
      <c r="D68" s="444" t="e">
        <f>D67/D66</f>
        <v>#DIV/0!</v>
      </c>
      <c r="E68" s="444" t="e">
        <f>E67/E66</f>
        <v>#DIV/0!</v>
      </c>
    </row>
    <row r="69" spans="1:5" ht="15.75" hidden="1" thickBot="1" x14ac:dyDescent="0.3">
      <c r="A69" s="501" t="s">
        <v>19</v>
      </c>
      <c r="B69" s="446"/>
      <c r="C69" s="447" t="e">
        <f>C66/B66-1</f>
        <v>#DIV/0!</v>
      </c>
      <c r="D69" s="447" t="e">
        <f>D66/C66-1</f>
        <v>#DIV/0!</v>
      </c>
      <c r="E69" s="447" t="e">
        <f>E66/D66-1</f>
        <v>#DIV/0!</v>
      </c>
    </row>
    <row r="70" spans="1:5" ht="15.75" hidden="1" thickBot="1" x14ac:dyDescent="0.3">
      <c r="A70" s="501" t="s">
        <v>21</v>
      </c>
      <c r="B70" s="446"/>
      <c r="C70" s="447" t="e">
        <f>C67/B67-1</f>
        <v>#DIV/0!</v>
      </c>
      <c r="D70" s="447" t="e">
        <f t="shared" ref="D70:E71" si="10">D67/C67-1</f>
        <v>#DIV/0!</v>
      </c>
      <c r="E70" s="447" t="e">
        <f t="shared" si="10"/>
        <v>#DIV/0!</v>
      </c>
    </row>
    <row r="71" spans="1:5" ht="15.75" hidden="1" thickBot="1" x14ac:dyDescent="0.3">
      <c r="A71" s="501" t="s">
        <v>22</v>
      </c>
      <c r="B71" s="446"/>
      <c r="C71" s="447" t="e">
        <f>C68/B68-1</f>
        <v>#DIV/0!</v>
      </c>
      <c r="D71" s="447" t="e">
        <f t="shared" si="10"/>
        <v>#DIV/0!</v>
      </c>
      <c r="E71" s="447" t="e">
        <f t="shared" si="10"/>
        <v>#DIV/0!</v>
      </c>
    </row>
    <row r="72" spans="1:5" ht="24.75" hidden="1" customHeight="1" thickBot="1" x14ac:dyDescent="0.3">
      <c r="A72" s="1996" t="s">
        <v>142</v>
      </c>
      <c r="B72" s="1816"/>
      <c r="C72" s="1816"/>
      <c r="D72" s="1816"/>
      <c r="E72" s="1997"/>
    </row>
    <row r="73" spans="1:5" ht="12.75" hidden="1" customHeight="1" x14ac:dyDescent="0.25">
      <c r="A73" s="1994"/>
      <c r="B73" s="440">
        <v>2018</v>
      </c>
      <c r="C73" s="440">
        <v>2019</v>
      </c>
      <c r="D73" s="440">
        <v>2020</v>
      </c>
      <c r="E73" s="440">
        <v>2021</v>
      </c>
    </row>
    <row r="74" spans="1:5" ht="9" hidden="1" customHeight="1" thickBot="1" x14ac:dyDescent="0.3">
      <c r="A74" s="1995"/>
      <c r="B74" s="365" t="s">
        <v>7</v>
      </c>
      <c r="C74" s="365" t="s">
        <v>8</v>
      </c>
      <c r="D74" s="365" t="s">
        <v>8</v>
      </c>
      <c r="E74" s="365" t="s">
        <v>8</v>
      </c>
    </row>
    <row r="75" spans="1:5" ht="24.75" hidden="1" customHeight="1" thickBot="1" x14ac:dyDescent="0.3">
      <c r="A75" s="532" t="s">
        <v>23</v>
      </c>
      <c r="B75" s="449"/>
      <c r="C75" s="449"/>
      <c r="D75" s="449"/>
      <c r="E75" s="449"/>
    </row>
    <row r="76" spans="1:5" ht="38.25" hidden="1" customHeight="1" thickBot="1" x14ac:dyDescent="0.3">
      <c r="A76" s="542" t="s">
        <v>175</v>
      </c>
      <c r="B76" s="451"/>
      <c r="C76" s="452"/>
      <c r="D76" s="452"/>
      <c r="E76" s="452"/>
    </row>
    <row r="77" spans="1:5" ht="24.75" hidden="1" customHeight="1" thickBot="1" x14ac:dyDescent="0.3">
      <c r="A77" s="542" t="s">
        <v>176</v>
      </c>
      <c r="B77" s="451"/>
      <c r="C77" s="452"/>
      <c r="D77" s="452"/>
      <c r="E77" s="452"/>
    </row>
    <row r="78" spans="1:5" ht="24.75" hidden="1" customHeight="1" thickBot="1" x14ac:dyDescent="0.3">
      <c r="A78" s="532" t="s">
        <v>24</v>
      </c>
      <c r="B78" s="449"/>
      <c r="C78" s="449"/>
      <c r="D78" s="449"/>
      <c r="E78" s="449"/>
    </row>
    <row r="79" spans="1:5" ht="15.75" hidden="1" thickBot="1" x14ac:dyDescent="0.3">
      <c r="A79" s="542" t="s">
        <v>175</v>
      </c>
      <c r="B79" s="451"/>
      <c r="C79" s="449"/>
      <c r="D79" s="449"/>
      <c r="E79" s="449"/>
    </row>
    <row r="80" spans="1:5" ht="15.75" hidden="1" thickBot="1" x14ac:dyDescent="0.3">
      <c r="A80" s="542" t="s">
        <v>176</v>
      </c>
      <c r="B80" s="451"/>
      <c r="C80" s="449"/>
      <c r="D80" s="449"/>
      <c r="E80" s="449"/>
    </row>
    <row r="81" spans="1:5" ht="24.75" hidden="1" customHeight="1" thickBot="1" x14ac:dyDescent="0.3">
      <c r="A81" s="532" t="s">
        <v>25</v>
      </c>
      <c r="B81" s="451">
        <v>0</v>
      </c>
      <c r="C81" s="449">
        <v>0</v>
      </c>
      <c r="D81" s="449">
        <v>0</v>
      </c>
      <c r="E81" s="449">
        <v>0</v>
      </c>
    </row>
    <row r="82" spans="1:5" ht="15.75" hidden="1" thickBot="1" x14ac:dyDescent="0.3">
      <c r="A82" s="542" t="s">
        <v>175</v>
      </c>
      <c r="B82" s="451"/>
      <c r="C82" s="449"/>
      <c r="D82" s="449"/>
      <c r="E82" s="449"/>
    </row>
    <row r="83" spans="1:5" ht="15.75" hidden="1" thickBot="1" x14ac:dyDescent="0.3">
      <c r="A83" s="542" t="s">
        <v>176</v>
      </c>
      <c r="B83" s="451"/>
      <c r="C83" s="449"/>
      <c r="D83" s="449"/>
      <c r="E83" s="449"/>
    </row>
    <row r="84" spans="1:5" ht="15.75" hidden="1" thickBot="1" x14ac:dyDescent="0.3">
      <c r="A84" s="532" t="s">
        <v>26</v>
      </c>
      <c r="B84" s="451"/>
      <c r="C84" s="449"/>
      <c r="D84" s="449"/>
      <c r="E84" s="449"/>
    </row>
    <row r="85" spans="1:5" ht="15.75" hidden="1" thickBot="1" x14ac:dyDescent="0.3">
      <c r="A85" s="542" t="s">
        <v>175</v>
      </c>
      <c r="B85" s="451"/>
      <c r="C85" s="449"/>
      <c r="D85" s="449"/>
      <c r="E85" s="449"/>
    </row>
    <row r="86" spans="1:5" ht="15.75" hidden="1" thickBot="1" x14ac:dyDescent="0.3">
      <c r="A86" s="542" t="s">
        <v>176</v>
      </c>
      <c r="B86" s="451"/>
      <c r="C86" s="449"/>
      <c r="D86" s="449"/>
      <c r="E86" s="449"/>
    </row>
    <row r="87" spans="1:5" ht="15.75" hidden="1" thickBot="1" x14ac:dyDescent="0.3">
      <c r="A87" s="532" t="s">
        <v>27</v>
      </c>
      <c r="B87" s="451"/>
      <c r="C87" s="449"/>
      <c r="D87" s="449"/>
      <c r="E87" s="449"/>
    </row>
    <row r="88" spans="1:5" ht="15.75" hidden="1" thickBot="1" x14ac:dyDescent="0.3">
      <c r="A88" s="542" t="s">
        <v>175</v>
      </c>
      <c r="B88" s="451"/>
      <c r="C88" s="449"/>
      <c r="D88" s="449"/>
      <c r="E88" s="449"/>
    </row>
    <row r="89" spans="1:5" ht="15.75" hidden="1" thickBot="1" x14ac:dyDescent="0.3">
      <c r="A89" s="542" t="s">
        <v>176</v>
      </c>
      <c r="B89" s="451"/>
      <c r="C89" s="449"/>
      <c r="D89" s="449"/>
      <c r="E89" s="449"/>
    </row>
    <row r="90" spans="1:5" ht="15.75" hidden="1" thickBot="1" x14ac:dyDescent="0.3">
      <c r="A90" s="532" t="s">
        <v>28</v>
      </c>
      <c r="B90" s="451"/>
      <c r="C90" s="449"/>
      <c r="D90" s="449"/>
      <c r="E90" s="449"/>
    </row>
    <row r="91" spans="1:5" ht="15.75" hidden="1" thickBot="1" x14ac:dyDescent="0.3">
      <c r="A91" s="542" t="s">
        <v>175</v>
      </c>
      <c r="B91" s="451"/>
      <c r="C91" s="449"/>
      <c r="D91" s="449"/>
      <c r="E91" s="449"/>
    </row>
    <row r="92" spans="1:5" ht="15.75" hidden="1" thickBot="1" x14ac:dyDescent="0.3">
      <c r="A92" s="542" t="s">
        <v>176</v>
      </c>
      <c r="B92" s="451"/>
      <c r="C92" s="449"/>
      <c r="D92" s="449"/>
      <c r="E92" s="449"/>
    </row>
    <row r="93" spans="1:5" ht="24.75" hidden="1" thickBot="1" x14ac:dyDescent="0.3">
      <c r="A93" s="532" t="s">
        <v>29</v>
      </c>
      <c r="B93" s="451"/>
      <c r="C93" s="449"/>
      <c r="D93" s="449"/>
      <c r="E93" s="449"/>
    </row>
    <row r="94" spans="1:5" ht="15.75" hidden="1" thickBot="1" x14ac:dyDescent="0.3">
      <c r="A94" s="542" t="s">
        <v>175</v>
      </c>
      <c r="B94" s="451"/>
      <c r="C94" s="449"/>
      <c r="D94" s="449"/>
      <c r="E94" s="449"/>
    </row>
    <row r="95" spans="1:5" ht="15.75" hidden="1" thickBot="1" x14ac:dyDescent="0.3">
      <c r="A95" s="542" t="s">
        <v>176</v>
      </c>
      <c r="B95" s="451"/>
      <c r="C95" s="449"/>
      <c r="D95" s="449"/>
      <c r="E95" s="449"/>
    </row>
    <row r="96" spans="1:5" ht="15.75" hidden="1" thickBot="1" x14ac:dyDescent="0.3">
      <c r="A96" s="553" t="s">
        <v>51</v>
      </c>
      <c r="B96" s="451">
        <f>B93+B90+B87+B84+B81+B78+B75</f>
        <v>0</v>
      </c>
      <c r="C96" s="451">
        <f t="shared" ref="C96:E96" si="11">C93+C90+C87+C84+C81+C78+C75</f>
        <v>0</v>
      </c>
      <c r="D96" s="451">
        <f t="shared" si="11"/>
        <v>0</v>
      </c>
      <c r="E96" s="451">
        <f t="shared" si="11"/>
        <v>0</v>
      </c>
    </row>
    <row r="97" spans="1:5" ht="17.25" hidden="1" customHeight="1" thickBot="1" x14ac:dyDescent="0.3">
      <c r="A97" s="534" t="s">
        <v>31</v>
      </c>
      <c r="B97" s="459">
        <f>IF(B96-B67=0,0,"Error")</f>
        <v>0</v>
      </c>
      <c r="C97" s="459">
        <f>IF(C96-C67=0,0,"Error")</f>
        <v>0</v>
      </c>
      <c r="D97" s="459">
        <f>IF(D96-D67=0,0,"Error")</f>
        <v>0</v>
      </c>
      <c r="E97" s="459">
        <f>IF(E96-E67=0,0,"Error")</f>
        <v>0</v>
      </c>
    </row>
    <row r="98" spans="1:5" ht="15.75" hidden="1" thickBot="1" x14ac:dyDescent="0.3">
      <c r="A98" s="632" t="s">
        <v>201</v>
      </c>
      <c r="B98" s="1876"/>
      <c r="C98" s="1877"/>
      <c r="D98" s="1877"/>
      <c r="E98" s="2001"/>
    </row>
    <row r="99" spans="1:5" ht="26.25" hidden="1" customHeight="1" thickBot="1" x14ac:dyDescent="0.3">
      <c r="A99" s="501" t="s">
        <v>14</v>
      </c>
      <c r="B99" s="1824"/>
      <c r="C99" s="1825"/>
      <c r="D99" s="1825"/>
      <c r="E99" s="2002"/>
    </row>
    <row r="100" spans="1:5" ht="15.75" hidden="1" thickBot="1" x14ac:dyDescent="0.3">
      <c r="A100" s="501" t="s">
        <v>15</v>
      </c>
      <c r="B100" s="1812"/>
      <c r="C100" s="1813"/>
      <c r="D100" s="1813"/>
      <c r="E100" s="1993"/>
    </row>
    <row r="101" spans="1:5" ht="12.75" hidden="1" customHeight="1" x14ac:dyDescent="0.25">
      <c r="A101" s="1994"/>
      <c r="B101" s="440">
        <v>2018</v>
      </c>
      <c r="C101" s="440">
        <v>2019</v>
      </c>
      <c r="D101" s="440">
        <v>2020</v>
      </c>
      <c r="E101" s="440">
        <v>2021</v>
      </c>
    </row>
    <row r="102" spans="1:5" ht="9" hidden="1" customHeight="1" thickBot="1" x14ac:dyDescent="0.3">
      <c r="A102" s="1995"/>
      <c r="B102" s="365" t="s">
        <v>7</v>
      </c>
      <c r="C102" s="365" t="s">
        <v>8</v>
      </c>
      <c r="D102" s="365" t="s">
        <v>8</v>
      </c>
      <c r="E102" s="365" t="s">
        <v>8</v>
      </c>
    </row>
    <row r="103" spans="1:5" ht="15.75" hidden="1" thickBot="1" x14ac:dyDescent="0.3">
      <c r="A103" s="501" t="s">
        <v>16</v>
      </c>
      <c r="B103" s="442"/>
      <c r="C103" s="442"/>
      <c r="D103" s="442"/>
      <c r="E103" s="442"/>
    </row>
    <row r="104" spans="1:5" ht="15.75" hidden="1" thickBot="1" x14ac:dyDescent="0.3">
      <c r="A104" s="501" t="s">
        <v>17</v>
      </c>
      <c r="B104" s="444">
        <f>B133</f>
        <v>0</v>
      </c>
      <c r="C104" s="444">
        <f>C133</f>
        <v>0</v>
      </c>
      <c r="D104" s="444">
        <f>D133</f>
        <v>0</v>
      </c>
      <c r="E104" s="444">
        <f>E133</f>
        <v>0</v>
      </c>
    </row>
    <row r="105" spans="1:5" ht="15.75" hidden="1" thickBot="1" x14ac:dyDescent="0.3">
      <c r="A105" s="501" t="s">
        <v>18</v>
      </c>
      <c r="B105" s="444" t="e">
        <f>B104/B103</f>
        <v>#DIV/0!</v>
      </c>
      <c r="C105" s="444" t="e">
        <f>C104/C103</f>
        <v>#DIV/0!</v>
      </c>
      <c r="D105" s="444" t="e">
        <f>D104/D103</f>
        <v>#DIV/0!</v>
      </c>
      <c r="E105" s="444" t="e">
        <f>E104/E103</f>
        <v>#DIV/0!</v>
      </c>
    </row>
    <row r="106" spans="1:5" ht="15.75" hidden="1" thickBot="1" x14ac:dyDescent="0.3">
      <c r="A106" s="501" t="s">
        <v>19</v>
      </c>
      <c r="B106" s="446"/>
      <c r="C106" s="447" t="e">
        <f>C103/B103-1</f>
        <v>#DIV/0!</v>
      </c>
      <c r="D106" s="447" t="e">
        <f>D103/C103-1</f>
        <v>#DIV/0!</v>
      </c>
      <c r="E106" s="447" t="e">
        <f>E103/D103-1</f>
        <v>#DIV/0!</v>
      </c>
    </row>
    <row r="107" spans="1:5" ht="15.75" hidden="1" thickBot="1" x14ac:dyDescent="0.3">
      <c r="A107" s="501" t="s">
        <v>21</v>
      </c>
      <c r="B107" s="446"/>
      <c r="C107" s="447" t="e">
        <f>C104/B104-1</f>
        <v>#DIV/0!</v>
      </c>
      <c r="D107" s="447" t="e">
        <f t="shared" ref="D107:E108" si="12">D104/C104-1</f>
        <v>#DIV/0!</v>
      </c>
      <c r="E107" s="447" t="e">
        <f t="shared" si="12"/>
        <v>#DIV/0!</v>
      </c>
    </row>
    <row r="108" spans="1:5" ht="15.75" hidden="1" thickBot="1" x14ac:dyDescent="0.3">
      <c r="A108" s="501" t="s">
        <v>22</v>
      </c>
      <c r="B108" s="446"/>
      <c r="C108" s="447" t="e">
        <f>C105/B105-1</f>
        <v>#DIV/0!</v>
      </c>
      <c r="D108" s="447" t="e">
        <f t="shared" si="12"/>
        <v>#DIV/0!</v>
      </c>
      <c r="E108" s="447" t="e">
        <f t="shared" si="12"/>
        <v>#DIV/0!</v>
      </c>
    </row>
    <row r="109" spans="1:5" ht="24.75" hidden="1" customHeight="1" thickBot="1" x14ac:dyDescent="0.3">
      <c r="A109" s="1996" t="s">
        <v>142</v>
      </c>
      <c r="B109" s="1816"/>
      <c r="C109" s="1816"/>
      <c r="D109" s="1816"/>
      <c r="E109" s="1997"/>
    </row>
    <row r="110" spans="1:5" ht="12.75" hidden="1" customHeight="1" x14ac:dyDescent="0.25">
      <c r="A110" s="1994"/>
      <c r="B110" s="440">
        <v>2018</v>
      </c>
      <c r="C110" s="440">
        <v>2019</v>
      </c>
      <c r="D110" s="440">
        <v>2020</v>
      </c>
      <c r="E110" s="440">
        <v>2021</v>
      </c>
    </row>
    <row r="111" spans="1:5" ht="9" hidden="1" customHeight="1" thickBot="1" x14ac:dyDescent="0.3">
      <c r="A111" s="1995"/>
      <c r="B111" s="365" t="s">
        <v>7</v>
      </c>
      <c r="C111" s="365" t="s">
        <v>8</v>
      </c>
      <c r="D111" s="365" t="s">
        <v>8</v>
      </c>
      <c r="E111" s="365" t="s">
        <v>8</v>
      </c>
    </row>
    <row r="112" spans="1:5" ht="24.75" hidden="1" customHeight="1" thickBot="1" x14ac:dyDescent="0.3">
      <c r="A112" s="532" t="s">
        <v>23</v>
      </c>
      <c r="B112" s="449"/>
      <c r="C112" s="449"/>
      <c r="D112" s="449"/>
      <c r="E112" s="449"/>
    </row>
    <row r="113" spans="1:5" ht="15.75" hidden="1" thickBot="1" x14ac:dyDescent="0.3">
      <c r="A113" s="542" t="s">
        <v>175</v>
      </c>
      <c r="B113" s="451"/>
      <c r="C113" s="452"/>
      <c r="D113" s="452"/>
      <c r="E113" s="452"/>
    </row>
    <row r="114" spans="1:5" ht="15.75" hidden="1" thickBot="1" x14ac:dyDescent="0.3">
      <c r="A114" s="542" t="s">
        <v>176</v>
      </c>
      <c r="B114" s="451"/>
      <c r="C114" s="452"/>
      <c r="D114" s="452"/>
      <c r="E114" s="452"/>
    </row>
    <row r="115" spans="1:5" ht="24.75" hidden="1" customHeight="1" thickBot="1" x14ac:dyDescent="0.3">
      <c r="A115" s="532" t="s">
        <v>24</v>
      </c>
      <c r="B115" s="449"/>
      <c r="C115" s="449"/>
      <c r="D115" s="449"/>
      <c r="E115" s="449"/>
    </row>
    <row r="116" spans="1:5" ht="15.75" hidden="1" thickBot="1" x14ac:dyDescent="0.3">
      <c r="A116" s="542" t="s">
        <v>175</v>
      </c>
      <c r="B116" s="451"/>
      <c r="C116" s="449"/>
      <c r="D116" s="449"/>
      <c r="E116" s="449"/>
    </row>
    <row r="117" spans="1:5" ht="15.75" hidden="1" thickBot="1" x14ac:dyDescent="0.3">
      <c r="A117" s="542" t="s">
        <v>176</v>
      </c>
      <c r="B117" s="451"/>
      <c r="C117" s="449"/>
      <c r="D117" s="449"/>
      <c r="E117" s="449"/>
    </row>
    <row r="118" spans="1:5" ht="24.75" hidden="1" customHeight="1" thickBot="1" x14ac:dyDescent="0.3">
      <c r="A118" s="532" t="s">
        <v>25</v>
      </c>
      <c r="B118" s="454">
        <v>0</v>
      </c>
      <c r="C118" s="455">
        <v>0</v>
      </c>
      <c r="D118" s="455">
        <v>0</v>
      </c>
      <c r="E118" s="455">
        <v>0</v>
      </c>
    </row>
    <row r="119" spans="1:5" ht="15.75" hidden="1" thickBot="1" x14ac:dyDescent="0.3">
      <c r="A119" s="542" t="s">
        <v>175</v>
      </c>
      <c r="B119" s="451"/>
      <c r="C119" s="449"/>
      <c r="D119" s="449"/>
      <c r="E119" s="449"/>
    </row>
    <row r="120" spans="1:5" ht="15.75" hidden="1" thickBot="1" x14ac:dyDescent="0.3">
      <c r="A120" s="542" t="s">
        <v>176</v>
      </c>
      <c r="B120" s="451"/>
      <c r="C120" s="449"/>
      <c r="D120" s="449"/>
      <c r="E120" s="449"/>
    </row>
    <row r="121" spans="1:5" ht="15.75" hidden="1" thickBot="1" x14ac:dyDescent="0.3">
      <c r="A121" s="532" t="s">
        <v>26</v>
      </c>
      <c r="B121" s="451"/>
      <c r="C121" s="449"/>
      <c r="D121" s="449"/>
      <c r="E121" s="449"/>
    </row>
    <row r="122" spans="1:5" ht="15.75" hidden="1" thickBot="1" x14ac:dyDescent="0.3">
      <c r="A122" s="542" t="s">
        <v>175</v>
      </c>
      <c r="B122" s="451"/>
      <c r="C122" s="449"/>
      <c r="D122" s="449"/>
      <c r="E122" s="449"/>
    </row>
    <row r="123" spans="1:5" ht="15.75" hidden="1" thickBot="1" x14ac:dyDescent="0.3">
      <c r="A123" s="542" t="s">
        <v>176</v>
      </c>
      <c r="B123" s="451"/>
      <c r="C123" s="449"/>
      <c r="D123" s="449"/>
      <c r="E123" s="449"/>
    </row>
    <row r="124" spans="1:5" ht="15.75" hidden="1" thickBot="1" x14ac:dyDescent="0.3">
      <c r="A124" s="532" t="s">
        <v>27</v>
      </c>
      <c r="B124" s="451"/>
      <c r="C124" s="449"/>
      <c r="D124" s="449"/>
      <c r="E124" s="449"/>
    </row>
    <row r="125" spans="1:5" ht="15.75" hidden="1" thickBot="1" x14ac:dyDescent="0.3">
      <c r="A125" s="542" t="s">
        <v>175</v>
      </c>
      <c r="B125" s="451"/>
      <c r="C125" s="449"/>
      <c r="D125" s="449"/>
      <c r="E125" s="449"/>
    </row>
    <row r="126" spans="1:5" ht="15" hidden="1" customHeight="1" thickBot="1" x14ac:dyDescent="0.3">
      <c r="A126" s="542" t="s">
        <v>176</v>
      </c>
      <c r="B126" s="451"/>
      <c r="C126" s="449"/>
      <c r="D126" s="449"/>
      <c r="E126" s="449"/>
    </row>
    <row r="127" spans="1:5" ht="15.75" hidden="1" thickBot="1" x14ac:dyDescent="0.3">
      <c r="A127" s="532" t="s">
        <v>28</v>
      </c>
      <c r="B127" s="451">
        <v>0</v>
      </c>
      <c r="C127" s="449">
        <v>0</v>
      </c>
      <c r="D127" s="449">
        <v>0</v>
      </c>
      <c r="E127" s="449">
        <v>0</v>
      </c>
    </row>
    <row r="128" spans="1:5" ht="15.75" hidden="1" thickBot="1" x14ac:dyDescent="0.3">
      <c r="A128" s="542" t="s">
        <v>175</v>
      </c>
      <c r="B128" s="451"/>
      <c r="C128" s="449"/>
      <c r="D128" s="449"/>
      <c r="E128" s="449"/>
    </row>
    <row r="129" spans="1:5" ht="15.75" hidden="1" thickBot="1" x14ac:dyDescent="0.3">
      <c r="A129" s="542" t="s">
        <v>176</v>
      </c>
      <c r="B129" s="451"/>
      <c r="C129" s="449"/>
      <c r="D129" s="449"/>
      <c r="E129" s="449"/>
    </row>
    <row r="130" spans="1:5" ht="24.75" hidden="1" thickBot="1" x14ac:dyDescent="0.3">
      <c r="A130" s="532" t="s">
        <v>29</v>
      </c>
      <c r="B130" s="451"/>
      <c r="C130" s="449"/>
      <c r="D130" s="449"/>
      <c r="E130" s="449"/>
    </row>
    <row r="131" spans="1:5" ht="15.75" hidden="1" thickBot="1" x14ac:dyDescent="0.3">
      <c r="A131" s="542" t="s">
        <v>175</v>
      </c>
      <c r="B131" s="451"/>
      <c r="C131" s="449"/>
      <c r="D131" s="449"/>
      <c r="E131" s="449"/>
    </row>
    <row r="132" spans="1:5" ht="13.15" hidden="1" customHeight="1" thickBot="1" x14ac:dyDescent="0.3">
      <c r="A132" s="542" t="s">
        <v>176</v>
      </c>
      <c r="B132" s="451"/>
      <c r="C132" s="449"/>
      <c r="D132" s="449"/>
      <c r="E132" s="449"/>
    </row>
    <row r="133" spans="1:5" ht="21.6" hidden="1" customHeight="1" thickBot="1" x14ac:dyDescent="0.3">
      <c r="A133" s="553" t="s">
        <v>51</v>
      </c>
      <c r="B133" s="451">
        <f>B130+B127+B124+B121+B118+B115+B112</f>
        <v>0</v>
      </c>
      <c r="C133" s="451">
        <f t="shared" ref="C133:E133" si="13">C130+C127+C124+C121+C118+C115+C112</f>
        <v>0</v>
      </c>
      <c r="D133" s="451">
        <f t="shared" si="13"/>
        <v>0</v>
      </c>
      <c r="E133" s="451">
        <f t="shared" si="13"/>
        <v>0</v>
      </c>
    </row>
    <row r="134" spans="1:5" ht="18.600000000000001" hidden="1" customHeight="1" thickBot="1" x14ac:dyDescent="0.3">
      <c r="A134" s="534" t="s">
        <v>31</v>
      </c>
      <c r="B134" s="459">
        <f>IF(B133-B104=0,0,"Error")</f>
        <v>0</v>
      </c>
      <c r="C134" s="459">
        <f>IF(C133-C104=0,0,"Error")</f>
        <v>0</v>
      </c>
      <c r="D134" s="459">
        <f>IF(D133-D104=0,0,"Error")</f>
        <v>0</v>
      </c>
      <c r="E134" s="459">
        <f>IF(E133-E104=0,0,"Error")</f>
        <v>0</v>
      </c>
    </row>
    <row r="135" spans="1:5" ht="15.75" thickBot="1" x14ac:dyDescent="0.3">
      <c r="A135" s="1998" t="s">
        <v>38</v>
      </c>
      <c r="B135" s="1838"/>
      <c r="C135" s="1838"/>
      <c r="D135" s="1838"/>
      <c r="E135" s="1999"/>
    </row>
    <row r="136" spans="1:5" ht="15.75" thickBot="1" x14ac:dyDescent="0.3">
      <c r="A136" s="1998" t="s">
        <v>39</v>
      </c>
      <c r="B136" s="1838"/>
      <c r="C136" s="1838"/>
      <c r="D136" s="1838"/>
      <c r="E136" s="1999"/>
    </row>
    <row r="137" spans="1:5" ht="15.75" thickBot="1" x14ac:dyDescent="0.3">
      <c r="A137" s="633" t="s">
        <v>1168</v>
      </c>
      <c r="B137" s="2202" t="s">
        <v>1169</v>
      </c>
      <c r="C137" s="2203"/>
      <c r="D137" s="2203"/>
      <c r="E137" s="2204"/>
    </row>
    <row r="138" spans="1:5" ht="30.75" customHeight="1" thickBot="1" x14ac:dyDescent="0.3">
      <c r="A138" s="499" t="s">
        <v>13</v>
      </c>
      <c r="B138" s="499" t="s">
        <v>587</v>
      </c>
      <c r="C138" s="494" t="s">
        <v>180</v>
      </c>
      <c r="D138" s="2205" t="s">
        <v>1169</v>
      </c>
      <c r="E138" s="2206"/>
    </row>
    <row r="139" spans="1:5" ht="15.75" thickBot="1" x14ac:dyDescent="0.3">
      <c r="A139" s="547"/>
      <c r="B139" s="1821"/>
      <c r="C139" s="1836"/>
      <c r="D139" s="1822"/>
      <c r="E139" s="2000"/>
    </row>
    <row r="140" spans="1:5" ht="49.9" customHeight="1" thickBot="1" x14ac:dyDescent="0.3">
      <c r="A140" s="501" t="s">
        <v>14</v>
      </c>
      <c r="B140" s="2207" t="s">
        <v>1170</v>
      </c>
      <c r="C140" s="2208"/>
      <c r="D140" s="2208"/>
      <c r="E140" s="2209"/>
    </row>
    <row r="141" spans="1:5" ht="15.75" thickBot="1" x14ac:dyDescent="0.3">
      <c r="A141" s="501" t="s">
        <v>15</v>
      </c>
      <c r="B141" s="1812" t="s">
        <v>1171</v>
      </c>
      <c r="C141" s="1813"/>
      <c r="D141" s="1813"/>
      <c r="E141" s="1993"/>
    </row>
    <row r="142" spans="1:5" ht="12.75" customHeight="1" x14ac:dyDescent="0.25">
      <c r="A142" s="1994"/>
      <c r="B142" s="440">
        <v>2020</v>
      </c>
      <c r="C142" s="440">
        <v>2021</v>
      </c>
      <c r="D142" s="440">
        <v>2022</v>
      </c>
      <c r="E142" s="440">
        <v>2023</v>
      </c>
    </row>
    <row r="143" spans="1:5" ht="9" customHeight="1" thickBot="1" x14ac:dyDescent="0.3">
      <c r="A143" s="1995"/>
      <c r="B143" s="365" t="s">
        <v>7</v>
      </c>
      <c r="C143" s="365" t="s">
        <v>8</v>
      </c>
      <c r="D143" s="365" t="s">
        <v>8</v>
      </c>
      <c r="E143" s="365" t="s">
        <v>8</v>
      </c>
    </row>
    <row r="144" spans="1:5" ht="15.75" thickBot="1" x14ac:dyDescent="0.3">
      <c r="A144" s="501" t="s">
        <v>16</v>
      </c>
      <c r="B144" s="444">
        <v>64</v>
      </c>
      <c r="C144" s="444">
        <v>32</v>
      </c>
      <c r="D144" s="444">
        <v>32</v>
      </c>
      <c r="E144" s="444">
        <v>32</v>
      </c>
    </row>
    <row r="145" spans="1:5" ht="15.75" thickBot="1" x14ac:dyDescent="0.3">
      <c r="A145" s="501" t="s">
        <v>17</v>
      </c>
      <c r="B145" s="444">
        <f>B163</f>
        <v>4000</v>
      </c>
      <c r="C145" s="444">
        <f t="shared" ref="C145:E145" si="14">C163</f>
        <v>2000</v>
      </c>
      <c r="D145" s="444">
        <f t="shared" si="14"/>
        <v>2000</v>
      </c>
      <c r="E145" s="444">
        <f t="shared" si="14"/>
        <v>2000</v>
      </c>
    </row>
    <row r="146" spans="1:5" ht="15.75" thickBot="1" x14ac:dyDescent="0.3">
      <c r="A146" s="501" t="s">
        <v>18</v>
      </c>
      <c r="B146" s="444">
        <f>B145/B144</f>
        <v>62.5</v>
      </c>
      <c r="C146" s="444">
        <f t="shared" ref="C146:E146" si="15">C145/C144</f>
        <v>62.5</v>
      </c>
      <c r="D146" s="444">
        <f t="shared" si="15"/>
        <v>62.5</v>
      </c>
      <c r="E146" s="444">
        <f t="shared" si="15"/>
        <v>62.5</v>
      </c>
    </row>
    <row r="147" spans="1:5" ht="15.75" thickBot="1" x14ac:dyDescent="0.3">
      <c r="A147" s="501" t="s">
        <v>19</v>
      </c>
      <c r="B147" s="446" t="s">
        <v>20</v>
      </c>
      <c r="C147" s="447">
        <f>C144/B144-1</f>
        <v>-0.5</v>
      </c>
      <c r="D147" s="447">
        <f t="shared" ref="D147:E149" si="16">D144/C144-1</f>
        <v>0</v>
      </c>
      <c r="E147" s="447">
        <f t="shared" si="16"/>
        <v>0</v>
      </c>
    </row>
    <row r="148" spans="1:5" ht="15.75" thickBot="1" x14ac:dyDescent="0.3">
      <c r="A148" s="501" t="s">
        <v>21</v>
      </c>
      <c r="B148" s="446" t="s">
        <v>20</v>
      </c>
      <c r="C148" s="447">
        <f>C145/B145-1</f>
        <v>-0.5</v>
      </c>
      <c r="D148" s="447">
        <f t="shared" si="16"/>
        <v>0</v>
      </c>
      <c r="E148" s="447">
        <f t="shared" si="16"/>
        <v>0</v>
      </c>
    </row>
    <row r="149" spans="1:5" ht="15.75" thickBot="1" x14ac:dyDescent="0.3">
      <c r="A149" s="501" t="s">
        <v>22</v>
      </c>
      <c r="B149" s="446" t="s">
        <v>20</v>
      </c>
      <c r="C149" s="447">
        <f>C146/B146-1</f>
        <v>0</v>
      </c>
      <c r="D149" s="447">
        <f t="shared" si="16"/>
        <v>0</v>
      </c>
      <c r="E149" s="447">
        <f t="shared" si="16"/>
        <v>0</v>
      </c>
    </row>
    <row r="150" spans="1:5" ht="15.75" thickBot="1" x14ac:dyDescent="0.3">
      <c r="A150" s="1996" t="s">
        <v>126</v>
      </c>
      <c r="B150" s="1816"/>
      <c r="C150" s="1816"/>
      <c r="D150" s="1816"/>
      <c r="E150" s="1997"/>
    </row>
    <row r="151" spans="1:5" ht="12.75" customHeight="1" x14ac:dyDescent="0.25">
      <c r="A151" s="1994"/>
      <c r="B151" s="440">
        <v>2020</v>
      </c>
      <c r="C151" s="440">
        <v>2021</v>
      </c>
      <c r="D151" s="440">
        <v>2022</v>
      </c>
      <c r="E151" s="440">
        <v>2023</v>
      </c>
    </row>
    <row r="152" spans="1:5" ht="9" customHeight="1" thickBot="1" x14ac:dyDescent="0.3">
      <c r="A152" s="1995"/>
      <c r="B152" s="365" t="s">
        <v>7</v>
      </c>
      <c r="C152" s="365" t="s">
        <v>8</v>
      </c>
      <c r="D152" s="365" t="s">
        <v>8</v>
      </c>
      <c r="E152" s="365" t="s">
        <v>8</v>
      </c>
    </row>
    <row r="153" spans="1:5" ht="15.75" thickBot="1" x14ac:dyDescent="0.3">
      <c r="A153" s="532" t="s">
        <v>41</v>
      </c>
      <c r="B153" s="449">
        <f>B154+B155+B156+B157</f>
        <v>0</v>
      </c>
      <c r="C153" s="449">
        <f t="shared" ref="C153:E153" si="17">C154+C155+C156+C157</f>
        <v>0</v>
      </c>
      <c r="D153" s="449">
        <f t="shared" si="17"/>
        <v>0</v>
      </c>
      <c r="E153" s="449">
        <f t="shared" si="17"/>
        <v>0</v>
      </c>
    </row>
    <row r="154" spans="1:5" ht="15.75" thickBot="1" x14ac:dyDescent="0.3">
      <c r="A154" s="542" t="s">
        <v>175</v>
      </c>
      <c r="B154" s="449"/>
      <c r="C154" s="449"/>
      <c r="D154" s="449"/>
      <c r="E154" s="449"/>
    </row>
    <row r="155" spans="1:5" ht="15.75" thickBot="1" x14ac:dyDescent="0.3">
      <c r="A155" s="542" t="s">
        <v>185</v>
      </c>
      <c r="B155" s="449"/>
      <c r="C155" s="449"/>
      <c r="D155" s="449"/>
      <c r="E155" s="449"/>
    </row>
    <row r="156" spans="1:5" ht="15.75" thickBot="1" x14ac:dyDescent="0.3">
      <c r="A156" s="542" t="s">
        <v>186</v>
      </c>
      <c r="B156" s="449"/>
      <c r="C156" s="449"/>
      <c r="D156" s="449"/>
      <c r="E156" s="449"/>
    </row>
    <row r="157" spans="1:5" ht="15.75" thickBot="1" x14ac:dyDescent="0.3">
      <c r="A157" s="542" t="s">
        <v>187</v>
      </c>
      <c r="B157" s="449"/>
      <c r="C157" s="449"/>
      <c r="D157" s="449"/>
      <c r="E157" s="449"/>
    </row>
    <row r="158" spans="1:5" ht="15.75" thickBot="1" x14ac:dyDescent="0.3">
      <c r="A158" s="532" t="s">
        <v>42</v>
      </c>
      <c r="B158" s="451">
        <f>B159+B160+B161+B162</f>
        <v>4000</v>
      </c>
      <c r="C158" s="451">
        <f t="shared" ref="C158:E158" si="18">C159+C160+C161+C162</f>
        <v>2000</v>
      </c>
      <c r="D158" s="451">
        <f t="shared" si="18"/>
        <v>2000</v>
      </c>
      <c r="E158" s="451">
        <f t="shared" si="18"/>
        <v>2000</v>
      </c>
    </row>
    <row r="159" spans="1:5" ht="15.75" thickBot="1" x14ac:dyDescent="0.3">
      <c r="A159" s="542" t="s">
        <v>175</v>
      </c>
      <c r="B159" s="451">
        <v>4000</v>
      </c>
      <c r="C159" s="449">
        <v>2000</v>
      </c>
      <c r="D159" s="449">
        <v>2000</v>
      </c>
      <c r="E159" s="449">
        <v>2000</v>
      </c>
    </row>
    <row r="160" spans="1:5" ht="15.75" thickBot="1" x14ac:dyDescent="0.3">
      <c r="A160" s="542" t="s">
        <v>185</v>
      </c>
      <c r="B160" s="451"/>
      <c r="C160" s="449"/>
      <c r="D160" s="449"/>
      <c r="E160" s="449"/>
    </row>
    <row r="161" spans="1:5" ht="15.75" thickBot="1" x14ac:dyDescent="0.3">
      <c r="A161" s="542" t="s">
        <v>186</v>
      </c>
      <c r="B161" s="451"/>
      <c r="C161" s="449"/>
      <c r="D161" s="449"/>
      <c r="E161" s="449"/>
    </row>
    <row r="162" spans="1:5" ht="15.75" thickBot="1" x14ac:dyDescent="0.3">
      <c r="A162" s="542" t="s">
        <v>187</v>
      </c>
      <c r="B162" s="451"/>
      <c r="C162" s="449"/>
      <c r="D162" s="449"/>
      <c r="E162" s="449"/>
    </row>
    <row r="163" spans="1:5" ht="15.75" thickBot="1" x14ac:dyDescent="0.3">
      <c r="A163" s="546" t="s">
        <v>30</v>
      </c>
      <c r="B163" s="451">
        <f>B153+B158</f>
        <v>4000</v>
      </c>
      <c r="C163" s="451">
        <f t="shared" ref="C163:E163" si="19">C153+C158</f>
        <v>2000</v>
      </c>
      <c r="D163" s="451">
        <f t="shared" si="19"/>
        <v>2000</v>
      </c>
      <c r="E163" s="451">
        <f t="shared" si="19"/>
        <v>2000</v>
      </c>
    </row>
    <row r="164" spans="1:5" ht="31.15" hidden="1" customHeight="1" thickBot="1" x14ac:dyDescent="0.3">
      <c r="A164" s="499" t="s">
        <v>32</v>
      </c>
      <c r="B164" s="499" t="s">
        <v>204</v>
      </c>
      <c r="C164" s="494" t="s">
        <v>180</v>
      </c>
      <c r="D164" s="1822"/>
      <c r="E164" s="2000"/>
    </row>
    <row r="165" spans="1:5" ht="17.25" hidden="1" customHeight="1" thickBot="1" x14ac:dyDescent="0.3">
      <c r="A165" s="501" t="s">
        <v>14</v>
      </c>
      <c r="B165" s="1824" t="s">
        <v>58</v>
      </c>
      <c r="C165" s="1825"/>
      <c r="D165" s="1825"/>
      <c r="E165" s="2002"/>
    </row>
    <row r="166" spans="1:5" ht="15" hidden="1" customHeight="1" thickBot="1" x14ac:dyDescent="0.3">
      <c r="A166" s="501" t="s">
        <v>15</v>
      </c>
      <c r="B166" s="1812" t="s">
        <v>207</v>
      </c>
      <c r="C166" s="1813"/>
      <c r="D166" s="1813"/>
      <c r="E166" s="1993"/>
    </row>
    <row r="167" spans="1:5" ht="12.75" hidden="1" customHeight="1" x14ac:dyDescent="0.25">
      <c r="A167" s="1994"/>
      <c r="B167" s="440">
        <v>2020</v>
      </c>
      <c r="C167" s="440">
        <v>2021</v>
      </c>
      <c r="D167" s="440">
        <v>2022</v>
      </c>
      <c r="E167" s="440">
        <v>2023</v>
      </c>
    </row>
    <row r="168" spans="1:5" ht="9" hidden="1" customHeight="1" thickBot="1" x14ac:dyDescent="0.3">
      <c r="A168" s="1995"/>
      <c r="B168" s="365" t="s">
        <v>7</v>
      </c>
      <c r="C168" s="365" t="s">
        <v>8</v>
      </c>
      <c r="D168" s="365" t="s">
        <v>8</v>
      </c>
      <c r="E168" s="365" t="s">
        <v>8</v>
      </c>
    </row>
    <row r="169" spans="1:5" ht="15" hidden="1" customHeight="1" thickBot="1" x14ac:dyDescent="0.3">
      <c r="A169" s="501" t="s">
        <v>16</v>
      </c>
      <c r="B169" s="501"/>
      <c r="C169" s="446">
        <v>0</v>
      </c>
      <c r="D169" s="501"/>
      <c r="E169" s="501"/>
    </row>
    <row r="170" spans="1:5" ht="15" hidden="1" customHeight="1" thickBot="1" x14ac:dyDescent="0.3">
      <c r="A170" s="501" t="s">
        <v>17</v>
      </c>
      <c r="B170" s="444"/>
      <c r="C170" s="444">
        <f>C188</f>
        <v>0</v>
      </c>
      <c r="D170" s="444"/>
      <c r="E170" s="444"/>
    </row>
    <row r="171" spans="1:5" ht="15" hidden="1" customHeight="1" thickBot="1" x14ac:dyDescent="0.3">
      <c r="A171" s="501" t="s">
        <v>18</v>
      </c>
      <c r="B171" s="444" t="e">
        <f>B170/B169</f>
        <v>#DIV/0!</v>
      </c>
      <c r="C171" s="444" t="e">
        <f t="shared" ref="C171:E171" si="20">C170/C169</f>
        <v>#DIV/0!</v>
      </c>
      <c r="D171" s="444" t="e">
        <f t="shared" si="20"/>
        <v>#DIV/0!</v>
      </c>
      <c r="E171" s="444" t="e">
        <f t="shared" si="20"/>
        <v>#DIV/0!</v>
      </c>
    </row>
    <row r="172" spans="1:5" ht="15" hidden="1" customHeight="1" thickBot="1" x14ac:dyDescent="0.3">
      <c r="A172" s="501" t="s">
        <v>19</v>
      </c>
      <c r="B172" s="446" t="s">
        <v>20</v>
      </c>
      <c r="C172" s="447" t="e">
        <f>C169/B169-1</f>
        <v>#DIV/0!</v>
      </c>
      <c r="D172" s="447" t="e">
        <f t="shared" ref="D172:E174" si="21">D169/C169-1</f>
        <v>#DIV/0!</v>
      </c>
      <c r="E172" s="447" t="e">
        <f t="shared" si="21"/>
        <v>#DIV/0!</v>
      </c>
    </row>
    <row r="173" spans="1:5" ht="15" hidden="1" customHeight="1" thickBot="1" x14ac:dyDescent="0.3">
      <c r="A173" s="501" t="s">
        <v>21</v>
      </c>
      <c r="B173" s="446" t="s">
        <v>20</v>
      </c>
      <c r="C173" s="447" t="e">
        <f>C170/B170-1</f>
        <v>#DIV/0!</v>
      </c>
      <c r="D173" s="447" t="e">
        <f t="shared" si="21"/>
        <v>#DIV/0!</v>
      </c>
      <c r="E173" s="447" t="e">
        <f t="shared" si="21"/>
        <v>#DIV/0!</v>
      </c>
    </row>
    <row r="174" spans="1:5" ht="15" hidden="1" customHeight="1" thickBot="1" x14ac:dyDescent="0.3">
      <c r="A174" s="501" t="s">
        <v>22</v>
      </c>
      <c r="B174" s="446" t="s">
        <v>20</v>
      </c>
      <c r="C174" s="447" t="e">
        <f>C171/B171-1</f>
        <v>#DIV/0!</v>
      </c>
      <c r="D174" s="447" t="e">
        <f t="shared" si="21"/>
        <v>#DIV/0!</v>
      </c>
      <c r="E174" s="447" t="e">
        <f t="shared" si="21"/>
        <v>#DIV/0!</v>
      </c>
    </row>
    <row r="175" spans="1:5" ht="15" hidden="1" customHeight="1" thickBot="1" x14ac:dyDescent="0.3">
      <c r="A175" s="1996" t="s">
        <v>145</v>
      </c>
      <c r="B175" s="1816"/>
      <c r="C175" s="1816"/>
      <c r="D175" s="1816"/>
      <c r="E175" s="1997"/>
    </row>
    <row r="176" spans="1:5" ht="12.75" hidden="1" customHeight="1" x14ac:dyDescent="0.25">
      <c r="A176" s="1994"/>
      <c r="B176" s="440">
        <v>2020</v>
      </c>
      <c r="C176" s="440">
        <v>2021</v>
      </c>
      <c r="D176" s="440">
        <v>2022</v>
      </c>
      <c r="E176" s="440">
        <v>2023</v>
      </c>
    </row>
    <row r="177" spans="1:5" ht="9" hidden="1" customHeight="1" thickBot="1" x14ac:dyDescent="0.3">
      <c r="A177" s="1995"/>
      <c r="B177" s="365" t="s">
        <v>7</v>
      </c>
      <c r="C177" s="365" t="s">
        <v>8</v>
      </c>
      <c r="D177" s="365" t="s">
        <v>8</v>
      </c>
      <c r="E177" s="365" t="s">
        <v>8</v>
      </c>
    </row>
    <row r="178" spans="1:5" ht="15" hidden="1" customHeight="1" thickBot="1" x14ac:dyDescent="0.3">
      <c r="A178" s="532" t="s">
        <v>41</v>
      </c>
      <c r="B178" s="449">
        <f>B179+B180+B181+B182</f>
        <v>0</v>
      </c>
      <c r="C178" s="449">
        <f t="shared" ref="C178:E178" si="22">C179+C180+C181+C182</f>
        <v>0</v>
      </c>
      <c r="D178" s="449">
        <f t="shared" si="22"/>
        <v>0</v>
      </c>
      <c r="E178" s="449">
        <f t="shared" si="22"/>
        <v>0</v>
      </c>
    </row>
    <row r="179" spans="1:5" ht="15" hidden="1" customHeight="1" thickBot="1" x14ac:dyDescent="0.3">
      <c r="A179" s="542" t="s">
        <v>175</v>
      </c>
      <c r="B179" s="449"/>
      <c r="C179" s="449"/>
      <c r="D179" s="449"/>
      <c r="E179" s="449"/>
    </row>
    <row r="180" spans="1:5" ht="15" hidden="1" customHeight="1" thickBot="1" x14ac:dyDescent="0.3">
      <c r="A180" s="542" t="s">
        <v>185</v>
      </c>
      <c r="B180" s="449"/>
      <c r="C180" s="449"/>
      <c r="D180" s="449"/>
      <c r="E180" s="449"/>
    </row>
    <row r="181" spans="1:5" ht="15" hidden="1" customHeight="1" thickBot="1" x14ac:dyDescent="0.3">
      <c r="A181" s="542" t="s">
        <v>186</v>
      </c>
      <c r="B181" s="449"/>
      <c r="C181" s="449"/>
      <c r="D181" s="449"/>
      <c r="E181" s="449"/>
    </row>
    <row r="182" spans="1:5" ht="15" hidden="1" customHeight="1" thickBot="1" x14ac:dyDescent="0.3">
      <c r="A182" s="542" t="s">
        <v>187</v>
      </c>
      <c r="B182" s="449"/>
      <c r="C182" s="449"/>
      <c r="D182" s="449"/>
      <c r="E182" s="449"/>
    </row>
    <row r="183" spans="1:5" ht="15" hidden="1" customHeight="1" thickBot="1" x14ac:dyDescent="0.3">
      <c r="A183" s="532" t="s">
        <v>42</v>
      </c>
      <c r="B183" s="451">
        <f>B184+B185+B186+B187</f>
        <v>0</v>
      </c>
      <c r="C183" s="451">
        <f t="shared" ref="C183:E183" si="23">C184+C185+C186+C187</f>
        <v>0</v>
      </c>
      <c r="D183" s="451">
        <f t="shared" si="23"/>
        <v>0</v>
      </c>
      <c r="E183" s="451">
        <f t="shared" si="23"/>
        <v>0</v>
      </c>
    </row>
    <row r="184" spans="1:5" ht="15" hidden="1" customHeight="1" thickBot="1" x14ac:dyDescent="0.3">
      <c r="A184" s="542" t="s">
        <v>175</v>
      </c>
      <c r="B184" s="451"/>
      <c r="C184" s="549">
        <v>0</v>
      </c>
      <c r="D184" s="449"/>
      <c r="E184" s="449"/>
    </row>
    <row r="185" spans="1:5" ht="15" hidden="1" customHeight="1" thickBot="1" x14ac:dyDescent="0.3">
      <c r="A185" s="542" t="s">
        <v>185</v>
      </c>
      <c r="B185" s="451"/>
      <c r="C185" s="449"/>
      <c r="D185" s="449"/>
      <c r="E185" s="449"/>
    </row>
    <row r="186" spans="1:5" ht="15" hidden="1" customHeight="1" thickBot="1" x14ac:dyDescent="0.3">
      <c r="A186" s="542" t="s">
        <v>186</v>
      </c>
      <c r="B186" s="451"/>
      <c r="C186" s="449"/>
      <c r="D186" s="449"/>
      <c r="E186" s="449"/>
    </row>
    <row r="187" spans="1:5" ht="15" hidden="1" customHeight="1" thickBot="1" x14ac:dyDescent="0.3">
      <c r="A187" s="542" t="s">
        <v>187</v>
      </c>
      <c r="B187" s="451"/>
      <c r="C187" s="449"/>
      <c r="D187" s="449"/>
      <c r="E187" s="449"/>
    </row>
    <row r="188" spans="1:5" ht="15" hidden="1" customHeight="1" thickBot="1" x14ac:dyDescent="0.3">
      <c r="A188" s="546" t="s">
        <v>189</v>
      </c>
      <c r="B188" s="451">
        <f>B178+B183</f>
        <v>0</v>
      </c>
      <c r="C188" s="451">
        <f t="shared" ref="C188:E188" si="24">C178+C183</f>
        <v>0</v>
      </c>
      <c r="D188" s="451">
        <f t="shared" si="24"/>
        <v>0</v>
      </c>
      <c r="E188" s="451">
        <f t="shared" si="24"/>
        <v>0</v>
      </c>
    </row>
    <row r="189" spans="1:5" ht="31.15" hidden="1" customHeight="1" thickBot="1" x14ac:dyDescent="0.3">
      <c r="A189" s="499" t="s">
        <v>69</v>
      </c>
      <c r="B189" s="503"/>
      <c r="C189" s="463" t="s">
        <v>180</v>
      </c>
      <c r="D189" s="504"/>
      <c r="E189" s="557"/>
    </row>
    <row r="190" spans="1:5" ht="17.25" hidden="1" customHeight="1" thickBot="1" x14ac:dyDescent="0.3">
      <c r="A190" s="501" t="s">
        <v>14</v>
      </c>
      <c r="B190" s="1824"/>
      <c r="C190" s="1825"/>
      <c r="D190" s="1825"/>
      <c r="E190" s="2002"/>
    </row>
    <row r="191" spans="1:5" ht="15" hidden="1" customHeight="1" thickBot="1" x14ac:dyDescent="0.3">
      <c r="A191" s="501" t="s">
        <v>15</v>
      </c>
      <c r="B191" s="1812"/>
      <c r="C191" s="1813"/>
      <c r="D191" s="1813"/>
      <c r="E191" s="1993"/>
    </row>
    <row r="192" spans="1:5" ht="12.75" hidden="1" customHeight="1" x14ac:dyDescent="0.25">
      <c r="A192" s="1994"/>
      <c r="B192" s="440">
        <v>2018</v>
      </c>
      <c r="C192" s="440">
        <v>2019</v>
      </c>
      <c r="D192" s="440">
        <v>2020</v>
      </c>
      <c r="E192" s="440">
        <v>2021</v>
      </c>
    </row>
    <row r="193" spans="1:5" ht="9" hidden="1" customHeight="1" thickBot="1" x14ac:dyDescent="0.3">
      <c r="A193" s="1995"/>
      <c r="B193" s="365" t="s">
        <v>7</v>
      </c>
      <c r="C193" s="365" t="s">
        <v>8</v>
      </c>
      <c r="D193" s="365" t="s">
        <v>8</v>
      </c>
      <c r="E193" s="365" t="s">
        <v>8</v>
      </c>
    </row>
    <row r="194" spans="1:5" ht="15" hidden="1" customHeight="1" thickBot="1" x14ac:dyDescent="0.3">
      <c r="A194" s="501" t="s">
        <v>16</v>
      </c>
      <c r="B194" s="501"/>
      <c r="C194" s="501"/>
      <c r="D194" s="501"/>
      <c r="E194" s="501"/>
    </row>
    <row r="195" spans="1:5" ht="15" hidden="1" customHeight="1" thickBot="1" x14ac:dyDescent="0.3">
      <c r="A195" s="501" t="s">
        <v>17</v>
      </c>
      <c r="B195" s="444">
        <f>B213</f>
        <v>0</v>
      </c>
      <c r="C195" s="444">
        <f t="shared" ref="C195:E195" si="25">C213</f>
        <v>0</v>
      </c>
      <c r="D195" s="444">
        <f t="shared" si="25"/>
        <v>0</v>
      </c>
      <c r="E195" s="444">
        <f t="shared" si="25"/>
        <v>0</v>
      </c>
    </row>
    <row r="196" spans="1:5" ht="15" hidden="1" customHeight="1" thickBot="1" x14ac:dyDescent="0.3">
      <c r="A196" s="501" t="s">
        <v>18</v>
      </c>
      <c r="B196" s="444" t="e">
        <f>B195/B194</f>
        <v>#DIV/0!</v>
      </c>
      <c r="C196" s="444" t="e">
        <f t="shared" ref="C196:E196" si="26">C195/C194</f>
        <v>#DIV/0!</v>
      </c>
      <c r="D196" s="444" t="e">
        <f t="shared" si="26"/>
        <v>#DIV/0!</v>
      </c>
      <c r="E196" s="444" t="e">
        <f t="shared" si="26"/>
        <v>#DIV/0!</v>
      </c>
    </row>
    <row r="197" spans="1:5" ht="15" hidden="1" customHeight="1" thickBot="1" x14ac:dyDescent="0.3">
      <c r="A197" s="501" t="s">
        <v>19</v>
      </c>
      <c r="B197" s="446" t="s">
        <v>20</v>
      </c>
      <c r="C197" s="447" t="e">
        <f>C194/B194-1</f>
        <v>#DIV/0!</v>
      </c>
      <c r="D197" s="447" t="e">
        <f t="shared" ref="D197:E199" si="27">D194/C194-1</f>
        <v>#DIV/0!</v>
      </c>
      <c r="E197" s="447" t="e">
        <f t="shared" si="27"/>
        <v>#DIV/0!</v>
      </c>
    </row>
    <row r="198" spans="1:5" ht="15" hidden="1" customHeight="1" thickBot="1" x14ac:dyDescent="0.3">
      <c r="A198" s="501" t="s">
        <v>21</v>
      </c>
      <c r="B198" s="446" t="s">
        <v>20</v>
      </c>
      <c r="C198" s="447" t="e">
        <f>C195/B195-1</f>
        <v>#DIV/0!</v>
      </c>
      <c r="D198" s="447" t="e">
        <f t="shared" si="27"/>
        <v>#DIV/0!</v>
      </c>
      <c r="E198" s="447" t="e">
        <f t="shared" si="27"/>
        <v>#DIV/0!</v>
      </c>
    </row>
    <row r="199" spans="1:5" ht="15" hidden="1" customHeight="1" thickBot="1" x14ac:dyDescent="0.3">
      <c r="A199" s="501" t="s">
        <v>22</v>
      </c>
      <c r="B199" s="446" t="s">
        <v>20</v>
      </c>
      <c r="C199" s="447" t="e">
        <f>C196/B196-1</f>
        <v>#DIV/0!</v>
      </c>
      <c r="D199" s="447" t="e">
        <f t="shared" si="27"/>
        <v>#DIV/0!</v>
      </c>
      <c r="E199" s="447" t="e">
        <f t="shared" si="27"/>
        <v>#DIV/0!</v>
      </c>
    </row>
    <row r="200" spans="1:5" ht="15" hidden="1" customHeight="1" thickBot="1" x14ac:dyDescent="0.3">
      <c r="A200" s="1996" t="s">
        <v>197</v>
      </c>
      <c r="B200" s="1816"/>
      <c r="C200" s="1816"/>
      <c r="D200" s="1816"/>
      <c r="E200" s="1997"/>
    </row>
    <row r="201" spans="1:5" ht="12.75" hidden="1" customHeight="1" x14ac:dyDescent="0.25">
      <c r="A201" s="1994"/>
      <c r="B201" s="440">
        <v>2018</v>
      </c>
      <c r="C201" s="440">
        <v>2019</v>
      </c>
      <c r="D201" s="440">
        <v>2020</v>
      </c>
      <c r="E201" s="440">
        <v>2021</v>
      </c>
    </row>
    <row r="202" spans="1:5" ht="9" hidden="1" customHeight="1" thickBot="1" x14ac:dyDescent="0.3">
      <c r="A202" s="1995"/>
      <c r="B202" s="365" t="s">
        <v>7</v>
      </c>
      <c r="C202" s="365" t="s">
        <v>8</v>
      </c>
      <c r="D202" s="365" t="s">
        <v>8</v>
      </c>
      <c r="E202" s="365" t="s">
        <v>8</v>
      </c>
    </row>
    <row r="203" spans="1:5" ht="15" hidden="1" customHeight="1" thickBot="1" x14ac:dyDescent="0.3">
      <c r="A203" s="532" t="s">
        <v>41</v>
      </c>
      <c r="B203" s="449">
        <f>B204+B205+B206+B207</f>
        <v>0</v>
      </c>
      <c r="C203" s="449">
        <f t="shared" ref="C203:E203" si="28">C204+C205+C206+C207</f>
        <v>0</v>
      </c>
      <c r="D203" s="449">
        <f t="shared" si="28"/>
        <v>0</v>
      </c>
      <c r="E203" s="449">
        <f t="shared" si="28"/>
        <v>0</v>
      </c>
    </row>
    <row r="204" spans="1:5" ht="15" hidden="1" customHeight="1" thickBot="1" x14ac:dyDescent="0.3">
      <c r="A204" s="542" t="s">
        <v>175</v>
      </c>
      <c r="B204" s="449"/>
      <c r="C204" s="449"/>
      <c r="D204" s="449"/>
      <c r="E204" s="449"/>
    </row>
    <row r="205" spans="1:5" ht="15" hidden="1" customHeight="1" thickBot="1" x14ac:dyDescent="0.3">
      <c r="A205" s="542" t="s">
        <v>185</v>
      </c>
      <c r="B205" s="449"/>
      <c r="C205" s="449"/>
      <c r="D205" s="449"/>
      <c r="E205" s="449"/>
    </row>
    <row r="206" spans="1:5" ht="15" hidden="1" customHeight="1" thickBot="1" x14ac:dyDescent="0.3">
      <c r="A206" s="542" t="s">
        <v>186</v>
      </c>
      <c r="B206" s="449"/>
      <c r="C206" s="449"/>
      <c r="D206" s="449"/>
      <c r="E206" s="449"/>
    </row>
    <row r="207" spans="1:5" ht="15" hidden="1" customHeight="1" thickBot="1" x14ac:dyDescent="0.3">
      <c r="A207" s="542" t="s">
        <v>187</v>
      </c>
      <c r="B207" s="449"/>
      <c r="C207" s="449"/>
      <c r="D207" s="449"/>
      <c r="E207" s="449"/>
    </row>
    <row r="208" spans="1:5" ht="15" hidden="1" customHeight="1" thickBot="1" x14ac:dyDescent="0.3">
      <c r="A208" s="532" t="s">
        <v>42</v>
      </c>
      <c r="B208" s="451">
        <f>B209+B210+B211+B212</f>
        <v>0</v>
      </c>
      <c r="C208" s="451">
        <f t="shared" ref="C208:E208" si="29">C209+C210+C211+C212</f>
        <v>0</v>
      </c>
      <c r="D208" s="451">
        <f t="shared" si="29"/>
        <v>0</v>
      </c>
      <c r="E208" s="451">
        <f t="shared" si="29"/>
        <v>0</v>
      </c>
    </row>
    <row r="209" spans="1:5" ht="15" hidden="1" customHeight="1" thickBot="1" x14ac:dyDescent="0.3">
      <c r="A209" s="542" t="s">
        <v>175</v>
      </c>
      <c r="B209" s="451"/>
      <c r="C209" s="449"/>
      <c r="D209" s="449"/>
      <c r="E209" s="449"/>
    </row>
    <row r="210" spans="1:5" ht="15" hidden="1" customHeight="1" thickBot="1" x14ac:dyDescent="0.3">
      <c r="A210" s="542" t="s">
        <v>185</v>
      </c>
      <c r="B210" s="451"/>
      <c r="C210" s="449"/>
      <c r="D210" s="449"/>
      <c r="E210" s="449"/>
    </row>
    <row r="211" spans="1:5" ht="15" hidden="1" customHeight="1" thickBot="1" x14ac:dyDescent="0.3">
      <c r="A211" s="542" t="s">
        <v>186</v>
      </c>
      <c r="B211" s="451"/>
      <c r="C211" s="449"/>
      <c r="D211" s="449"/>
      <c r="E211" s="449"/>
    </row>
    <row r="212" spans="1:5" ht="15" hidden="1" customHeight="1" thickBot="1" x14ac:dyDescent="0.3">
      <c r="A212" s="542" t="s">
        <v>187</v>
      </c>
      <c r="B212" s="451"/>
      <c r="C212" s="449"/>
      <c r="D212" s="449"/>
      <c r="E212" s="449"/>
    </row>
    <row r="213" spans="1:5" ht="15" hidden="1" customHeight="1" thickBot="1" x14ac:dyDescent="0.3">
      <c r="A213" s="533" t="s">
        <v>198</v>
      </c>
      <c r="B213" s="451">
        <f>B203+B208</f>
        <v>0</v>
      </c>
      <c r="C213" s="451">
        <f t="shared" ref="C213:E213" si="30">C203+C208</f>
        <v>0</v>
      </c>
      <c r="D213" s="451">
        <f t="shared" si="30"/>
        <v>0</v>
      </c>
      <c r="E213" s="451">
        <f t="shared" si="30"/>
        <v>0</v>
      </c>
    </row>
    <row r="214" spans="1:5" ht="25.5" hidden="1" customHeight="1" thickBot="1" x14ac:dyDescent="0.3">
      <c r="A214" s="555" t="s">
        <v>44</v>
      </c>
      <c r="B214" s="1821"/>
      <c r="C214" s="1822"/>
      <c r="D214" s="1822"/>
      <c r="E214" s="2000"/>
    </row>
    <row r="215" spans="1:5" ht="31.15" hidden="1" customHeight="1" thickBot="1" x14ac:dyDescent="0.3">
      <c r="A215" s="499" t="s">
        <v>131</v>
      </c>
      <c r="B215" s="503"/>
      <c r="C215" s="463" t="s">
        <v>180</v>
      </c>
      <c r="D215" s="504"/>
      <c r="E215" s="557"/>
    </row>
    <row r="216" spans="1:5" ht="17.25" hidden="1" customHeight="1" thickBot="1" x14ac:dyDescent="0.3">
      <c r="A216" s="501" t="s">
        <v>14</v>
      </c>
      <c r="B216" s="1824"/>
      <c r="C216" s="1825"/>
      <c r="D216" s="1825"/>
      <c r="E216" s="2002"/>
    </row>
    <row r="217" spans="1:5" ht="15" hidden="1" customHeight="1" thickBot="1" x14ac:dyDescent="0.3">
      <c r="A217" s="501" t="s">
        <v>15</v>
      </c>
      <c r="B217" s="2198"/>
      <c r="C217" s="1813"/>
      <c r="D217" s="1813"/>
      <c r="E217" s="1993"/>
    </row>
    <row r="218" spans="1:5" ht="12.75" hidden="1" customHeight="1" x14ac:dyDescent="0.25">
      <c r="A218" s="1994"/>
      <c r="B218" s="440">
        <v>2020</v>
      </c>
      <c r="C218" s="440">
        <v>2021</v>
      </c>
      <c r="D218" s="440">
        <v>2022</v>
      </c>
      <c r="E218" s="440">
        <v>2023</v>
      </c>
    </row>
    <row r="219" spans="1:5" ht="9" hidden="1" customHeight="1" thickBot="1" x14ac:dyDescent="0.3">
      <c r="A219" s="1995"/>
      <c r="B219" s="365" t="s">
        <v>7</v>
      </c>
      <c r="C219" s="365" t="s">
        <v>8</v>
      </c>
      <c r="D219" s="365" t="s">
        <v>8</v>
      </c>
      <c r="E219" s="365" t="s">
        <v>8</v>
      </c>
    </row>
    <row r="220" spans="1:5" ht="15" hidden="1" customHeight="1" thickBot="1" x14ac:dyDescent="0.3">
      <c r="A220" s="501" t="s">
        <v>16</v>
      </c>
      <c r="B220" s="501">
        <v>0</v>
      </c>
      <c r="C220" s="446">
        <v>0</v>
      </c>
      <c r="D220" s="446">
        <v>0</v>
      </c>
      <c r="E220" s="446">
        <v>0</v>
      </c>
    </row>
    <row r="221" spans="1:5" ht="15" hidden="1" customHeight="1" thickBot="1" x14ac:dyDescent="0.3">
      <c r="A221" s="501" t="s">
        <v>17</v>
      </c>
      <c r="B221" s="444">
        <f>B239</f>
        <v>0</v>
      </c>
      <c r="C221" s="444">
        <f t="shared" ref="C221:E221" si="31">C239</f>
        <v>0</v>
      </c>
      <c r="D221" s="444">
        <f t="shared" si="31"/>
        <v>0</v>
      </c>
      <c r="E221" s="444">
        <f t="shared" si="31"/>
        <v>0</v>
      </c>
    </row>
    <row r="222" spans="1:5" ht="15" hidden="1" customHeight="1" thickBot="1" x14ac:dyDescent="0.3">
      <c r="A222" s="501" t="s">
        <v>18</v>
      </c>
      <c r="B222" s="444" t="e">
        <f>B221/B220</f>
        <v>#DIV/0!</v>
      </c>
      <c r="C222" s="444" t="e">
        <f t="shared" ref="C222:E222" si="32">C221/C220</f>
        <v>#DIV/0!</v>
      </c>
      <c r="D222" s="444" t="e">
        <f t="shared" si="32"/>
        <v>#DIV/0!</v>
      </c>
      <c r="E222" s="444" t="e">
        <f t="shared" si="32"/>
        <v>#DIV/0!</v>
      </c>
    </row>
    <row r="223" spans="1:5" ht="15" hidden="1" customHeight="1" thickBot="1" x14ac:dyDescent="0.3">
      <c r="A223" s="501" t="s">
        <v>19</v>
      </c>
      <c r="B223" s="446" t="s">
        <v>20</v>
      </c>
      <c r="C223" s="447" t="e">
        <f>C220/B220-1</f>
        <v>#DIV/0!</v>
      </c>
      <c r="D223" s="447" t="e">
        <f t="shared" ref="D223:E225" si="33">D220/C220-1</f>
        <v>#DIV/0!</v>
      </c>
      <c r="E223" s="447" t="e">
        <f t="shared" si="33"/>
        <v>#DIV/0!</v>
      </c>
    </row>
    <row r="224" spans="1:5" ht="15" hidden="1" customHeight="1" thickBot="1" x14ac:dyDescent="0.3">
      <c r="A224" s="501" t="s">
        <v>21</v>
      </c>
      <c r="B224" s="446" t="s">
        <v>20</v>
      </c>
      <c r="C224" s="447" t="e">
        <f>C221/B221-1</f>
        <v>#DIV/0!</v>
      </c>
      <c r="D224" s="447" t="e">
        <f t="shared" si="33"/>
        <v>#DIV/0!</v>
      </c>
      <c r="E224" s="447" t="e">
        <f t="shared" si="33"/>
        <v>#DIV/0!</v>
      </c>
    </row>
    <row r="225" spans="1:5" ht="15" hidden="1" customHeight="1" thickBot="1" x14ac:dyDescent="0.3">
      <c r="A225" s="501" t="s">
        <v>22</v>
      </c>
      <c r="B225" s="446" t="s">
        <v>20</v>
      </c>
      <c r="C225" s="447" t="e">
        <f>C222/B222-1</f>
        <v>#DIV/0!</v>
      </c>
      <c r="D225" s="447" t="e">
        <f t="shared" si="33"/>
        <v>#DIV/0!</v>
      </c>
      <c r="E225" s="447" t="e">
        <f t="shared" si="33"/>
        <v>#DIV/0!</v>
      </c>
    </row>
    <row r="226" spans="1:5" ht="15" hidden="1" customHeight="1" thickBot="1" x14ac:dyDescent="0.3">
      <c r="A226" s="1996" t="s">
        <v>125</v>
      </c>
      <c r="B226" s="1816"/>
      <c r="C226" s="1816"/>
      <c r="D226" s="1816"/>
      <c r="E226" s="1997"/>
    </row>
    <row r="227" spans="1:5" ht="12.75" hidden="1" customHeight="1" x14ac:dyDescent="0.25">
      <c r="A227" s="1994"/>
      <c r="B227" s="440">
        <v>2020</v>
      </c>
      <c r="C227" s="440">
        <v>2021</v>
      </c>
      <c r="D227" s="440">
        <v>2022</v>
      </c>
      <c r="E227" s="440">
        <v>2023</v>
      </c>
    </row>
    <row r="228" spans="1:5" ht="9" hidden="1" customHeight="1" thickBot="1" x14ac:dyDescent="0.3">
      <c r="A228" s="1995"/>
      <c r="B228" s="365" t="s">
        <v>7</v>
      </c>
      <c r="C228" s="365" t="s">
        <v>8</v>
      </c>
      <c r="D228" s="365" t="s">
        <v>8</v>
      </c>
      <c r="E228" s="365" t="s">
        <v>8</v>
      </c>
    </row>
    <row r="229" spans="1:5" ht="15" hidden="1" customHeight="1" thickBot="1" x14ac:dyDescent="0.3">
      <c r="A229" s="532" t="s">
        <v>41</v>
      </c>
      <c r="B229" s="449">
        <f>B230+B231+B232+B233</f>
        <v>0</v>
      </c>
      <c r="C229" s="449">
        <f t="shared" ref="C229:E229" si="34">C230+C231+C232+C233</f>
        <v>0</v>
      </c>
      <c r="D229" s="449">
        <f t="shared" si="34"/>
        <v>0</v>
      </c>
      <c r="E229" s="449">
        <f t="shared" si="34"/>
        <v>0</v>
      </c>
    </row>
    <row r="230" spans="1:5" ht="15" hidden="1" customHeight="1" thickBot="1" x14ac:dyDescent="0.3">
      <c r="A230" s="542" t="s">
        <v>175</v>
      </c>
      <c r="B230" s="449"/>
      <c r="C230" s="449"/>
      <c r="D230" s="449"/>
      <c r="E230" s="449"/>
    </row>
    <row r="231" spans="1:5" ht="15" hidden="1" customHeight="1" thickBot="1" x14ac:dyDescent="0.3">
      <c r="A231" s="542" t="s">
        <v>185</v>
      </c>
      <c r="B231" s="449"/>
      <c r="C231" s="449"/>
      <c r="D231" s="449"/>
      <c r="E231" s="449"/>
    </row>
    <row r="232" spans="1:5" ht="15" hidden="1" customHeight="1" thickBot="1" x14ac:dyDescent="0.3">
      <c r="A232" s="542" t="s">
        <v>186</v>
      </c>
      <c r="B232" s="449"/>
      <c r="C232" s="449"/>
      <c r="D232" s="449"/>
      <c r="E232" s="449"/>
    </row>
    <row r="233" spans="1:5" ht="15" hidden="1" customHeight="1" thickBot="1" x14ac:dyDescent="0.3">
      <c r="A233" s="542" t="s">
        <v>187</v>
      </c>
      <c r="B233" s="449"/>
      <c r="C233" s="449"/>
      <c r="D233" s="449"/>
      <c r="E233" s="449"/>
    </row>
    <row r="234" spans="1:5" ht="15" hidden="1" customHeight="1" thickBot="1" x14ac:dyDescent="0.3">
      <c r="A234" s="532" t="s">
        <v>42</v>
      </c>
      <c r="B234" s="451">
        <f>B235+B236+B237+B238</f>
        <v>0</v>
      </c>
      <c r="C234" s="451">
        <f t="shared" ref="C234:E234" si="35">C235+C236+C237+C238</f>
        <v>0</v>
      </c>
      <c r="D234" s="451">
        <f t="shared" si="35"/>
        <v>0</v>
      </c>
      <c r="E234" s="451">
        <f t="shared" si="35"/>
        <v>0</v>
      </c>
    </row>
    <row r="235" spans="1:5" ht="15" hidden="1" customHeight="1" thickBot="1" x14ac:dyDescent="0.3">
      <c r="A235" s="542" t="s">
        <v>175</v>
      </c>
      <c r="B235" s="451"/>
      <c r="C235" s="451">
        <v>0</v>
      </c>
      <c r="D235" s="451">
        <v>0</v>
      </c>
      <c r="E235" s="451"/>
    </row>
    <row r="236" spans="1:5" ht="15" hidden="1" customHeight="1" thickBot="1" x14ac:dyDescent="0.3">
      <c r="A236" s="542" t="s">
        <v>185</v>
      </c>
      <c r="B236" s="451"/>
      <c r="C236" s="451"/>
      <c r="D236" s="451"/>
      <c r="E236" s="451"/>
    </row>
    <row r="237" spans="1:5" ht="15" hidden="1" customHeight="1" thickBot="1" x14ac:dyDescent="0.3">
      <c r="A237" s="542" t="s">
        <v>186</v>
      </c>
      <c r="B237" s="451"/>
      <c r="C237" s="451"/>
      <c r="D237" s="451"/>
      <c r="E237" s="451"/>
    </row>
    <row r="238" spans="1:5" ht="15" hidden="1" customHeight="1" thickBot="1" x14ac:dyDescent="0.3">
      <c r="A238" s="542" t="s">
        <v>187</v>
      </c>
      <c r="B238" s="451"/>
      <c r="C238" s="451"/>
      <c r="D238" s="451"/>
      <c r="E238" s="451"/>
    </row>
    <row r="239" spans="1:5" ht="15" hidden="1" customHeight="1" thickBot="1" x14ac:dyDescent="0.3">
      <c r="A239" s="533" t="s">
        <v>51</v>
      </c>
      <c r="B239" s="451">
        <f>B229+B234</f>
        <v>0</v>
      </c>
      <c r="C239" s="451">
        <f t="shared" ref="C239:E239" si="36">C229+C234</f>
        <v>0</v>
      </c>
      <c r="D239" s="451">
        <f t="shared" si="36"/>
        <v>0</v>
      </c>
      <c r="E239" s="451">
        <f t="shared" si="36"/>
        <v>0</v>
      </c>
    </row>
    <row r="240" spans="1:5" ht="15" hidden="1" customHeight="1" thickBot="1" x14ac:dyDescent="0.3">
      <c r="A240" s="1998" t="s">
        <v>45</v>
      </c>
      <c r="B240" s="1838"/>
      <c r="C240" s="1838"/>
      <c r="D240" s="1838"/>
      <c r="E240" s="1999"/>
    </row>
    <row r="241" spans="1:5" ht="15" hidden="1" customHeight="1" thickBot="1" x14ac:dyDescent="0.3">
      <c r="A241" s="1998" t="s">
        <v>46</v>
      </c>
      <c r="B241" s="1838"/>
      <c r="C241" s="1838"/>
      <c r="D241" s="1838"/>
      <c r="E241" s="1999"/>
    </row>
    <row r="242" spans="1:5" ht="15" hidden="1" customHeight="1" thickBot="1" x14ac:dyDescent="0.3">
      <c r="A242" s="499" t="s">
        <v>52</v>
      </c>
      <c r="B242" s="2199"/>
      <c r="C242" s="2200"/>
      <c r="D242" s="2200"/>
      <c r="E242" s="2201"/>
    </row>
    <row r="243" spans="1:5" ht="30.75" hidden="1" customHeight="1" thickBot="1" x14ac:dyDescent="0.3">
      <c r="A243" s="499" t="s">
        <v>76</v>
      </c>
      <c r="B243" s="499"/>
      <c r="C243" s="494" t="s">
        <v>180</v>
      </c>
      <c r="D243" s="1822"/>
      <c r="E243" s="2000"/>
    </row>
    <row r="244" spans="1:5" ht="15" hidden="1" customHeight="1" thickBot="1" x14ac:dyDescent="0.3">
      <c r="A244" s="547"/>
      <c r="B244" s="1821"/>
      <c r="C244" s="1836"/>
      <c r="D244" s="1822"/>
      <c r="E244" s="2000"/>
    </row>
    <row r="245" spans="1:5" ht="17.25" hidden="1" customHeight="1" thickBot="1" x14ac:dyDescent="0.3">
      <c r="A245" s="501" t="s">
        <v>14</v>
      </c>
      <c r="B245" s="1824"/>
      <c r="C245" s="1825"/>
      <c r="D245" s="1825"/>
      <c r="E245" s="2002"/>
    </row>
    <row r="246" spans="1:5" ht="15" hidden="1" customHeight="1" thickBot="1" x14ac:dyDescent="0.3">
      <c r="A246" s="501" t="s">
        <v>15</v>
      </c>
      <c r="B246" s="1812"/>
      <c r="C246" s="1813"/>
      <c r="D246" s="1813"/>
      <c r="E246" s="1993"/>
    </row>
    <row r="247" spans="1:5" ht="12.75" hidden="1" customHeight="1" x14ac:dyDescent="0.25">
      <c r="A247" s="1994"/>
      <c r="B247" s="440">
        <v>2020</v>
      </c>
      <c r="C247" s="440">
        <v>2021</v>
      </c>
      <c r="D247" s="440">
        <v>2022</v>
      </c>
      <c r="E247" s="440">
        <v>2023</v>
      </c>
    </row>
    <row r="248" spans="1:5" ht="9" hidden="1" customHeight="1" thickBot="1" x14ac:dyDescent="0.3">
      <c r="A248" s="1995"/>
      <c r="B248" s="365" t="s">
        <v>7</v>
      </c>
      <c r="C248" s="365" t="s">
        <v>8</v>
      </c>
      <c r="D248" s="365" t="s">
        <v>8</v>
      </c>
      <c r="E248" s="365" t="s">
        <v>8</v>
      </c>
    </row>
    <row r="249" spans="1:5" ht="15" hidden="1" customHeight="1" thickBot="1" x14ac:dyDescent="0.3">
      <c r="A249" s="501" t="s">
        <v>16</v>
      </c>
      <c r="B249" s="444"/>
      <c r="C249" s="444"/>
      <c r="D249" s="444"/>
      <c r="E249" s="444"/>
    </row>
    <row r="250" spans="1:5" ht="15" hidden="1" customHeight="1" thickBot="1" x14ac:dyDescent="0.3">
      <c r="A250" s="501" t="s">
        <v>17</v>
      </c>
      <c r="B250" s="444">
        <f>B313-B275</f>
        <v>0</v>
      </c>
      <c r="C250" s="444">
        <f t="shared" ref="C250:D250" si="37">C313-C275</f>
        <v>0</v>
      </c>
      <c r="D250" s="444">
        <f t="shared" si="37"/>
        <v>0</v>
      </c>
      <c r="E250" s="444">
        <f>E268</f>
        <v>0</v>
      </c>
    </row>
    <row r="251" spans="1:5" ht="15" hidden="1" customHeight="1" thickBot="1" x14ac:dyDescent="0.3">
      <c r="A251" s="501" t="s">
        <v>18</v>
      </c>
      <c r="B251" s="444" t="e">
        <f>B250/B249</f>
        <v>#DIV/0!</v>
      </c>
      <c r="C251" s="444" t="e">
        <f t="shared" ref="C251:E251" si="38">C250/C249</f>
        <v>#DIV/0!</v>
      </c>
      <c r="D251" s="444" t="e">
        <f t="shared" si="38"/>
        <v>#DIV/0!</v>
      </c>
      <c r="E251" s="444" t="e">
        <f t="shared" si="38"/>
        <v>#DIV/0!</v>
      </c>
    </row>
    <row r="252" spans="1:5" ht="15" hidden="1" customHeight="1" thickBot="1" x14ac:dyDescent="0.3">
      <c r="A252" s="501" t="s">
        <v>19</v>
      </c>
      <c r="B252" s="446" t="s">
        <v>20</v>
      </c>
      <c r="C252" s="447" t="e">
        <f>C249/B249-1</f>
        <v>#DIV/0!</v>
      </c>
      <c r="D252" s="447" t="e">
        <f t="shared" ref="D252:E254" si="39">D249/C249-1</f>
        <v>#DIV/0!</v>
      </c>
      <c r="E252" s="447" t="e">
        <f t="shared" si="39"/>
        <v>#DIV/0!</v>
      </c>
    </row>
    <row r="253" spans="1:5" ht="15" hidden="1" customHeight="1" thickBot="1" x14ac:dyDescent="0.3">
      <c r="A253" s="501" t="s">
        <v>21</v>
      </c>
      <c r="B253" s="446" t="s">
        <v>20</v>
      </c>
      <c r="C253" s="447" t="e">
        <f>C250/B250-1</f>
        <v>#DIV/0!</v>
      </c>
      <c r="D253" s="447" t="e">
        <f t="shared" si="39"/>
        <v>#DIV/0!</v>
      </c>
      <c r="E253" s="447" t="e">
        <f t="shared" si="39"/>
        <v>#DIV/0!</v>
      </c>
    </row>
    <row r="254" spans="1:5" ht="15" hidden="1" customHeight="1" thickBot="1" x14ac:dyDescent="0.3">
      <c r="A254" s="501" t="s">
        <v>22</v>
      </c>
      <c r="B254" s="446" t="s">
        <v>20</v>
      </c>
      <c r="C254" s="447" t="e">
        <f>C251/B251-1</f>
        <v>#DIV/0!</v>
      </c>
      <c r="D254" s="447" t="e">
        <f t="shared" si="39"/>
        <v>#DIV/0!</v>
      </c>
      <c r="E254" s="447" t="e">
        <f t="shared" si="39"/>
        <v>#DIV/0!</v>
      </c>
    </row>
    <row r="255" spans="1:5" ht="15" hidden="1" customHeight="1" thickBot="1" x14ac:dyDescent="0.3">
      <c r="A255" s="1996" t="s">
        <v>126</v>
      </c>
      <c r="B255" s="1816"/>
      <c r="C255" s="1816"/>
      <c r="D255" s="1816"/>
      <c r="E255" s="1997"/>
    </row>
    <row r="256" spans="1:5" ht="12.75" hidden="1" customHeight="1" x14ac:dyDescent="0.25">
      <c r="A256" s="1994"/>
      <c r="B256" s="440">
        <v>2020</v>
      </c>
      <c r="C256" s="440">
        <v>2021</v>
      </c>
      <c r="D256" s="440">
        <v>2022</v>
      </c>
      <c r="E256" s="440">
        <v>2023</v>
      </c>
    </row>
    <row r="257" spans="1:5" ht="9" hidden="1" customHeight="1" thickBot="1" x14ac:dyDescent="0.3">
      <c r="A257" s="1995"/>
      <c r="B257" s="365" t="s">
        <v>7</v>
      </c>
      <c r="C257" s="365" t="s">
        <v>8</v>
      </c>
      <c r="D257" s="365" t="s">
        <v>8</v>
      </c>
      <c r="E257" s="365" t="s">
        <v>8</v>
      </c>
    </row>
    <row r="258" spans="1:5" ht="15" hidden="1" customHeight="1" thickBot="1" x14ac:dyDescent="0.3">
      <c r="A258" s="532" t="s">
        <v>41</v>
      </c>
      <c r="B258" s="449">
        <f>B259+B260+B261+B262</f>
        <v>0</v>
      </c>
      <c r="C258" s="449">
        <f t="shared" ref="C258:E258" si="40">C259+C260+C261+C262</f>
        <v>0</v>
      </c>
      <c r="D258" s="449">
        <f t="shared" si="40"/>
        <v>0</v>
      </c>
      <c r="E258" s="449">
        <f t="shared" si="40"/>
        <v>0</v>
      </c>
    </row>
    <row r="259" spans="1:5" ht="15" hidden="1" customHeight="1" thickBot="1" x14ac:dyDescent="0.3">
      <c r="A259" s="542" t="s">
        <v>175</v>
      </c>
      <c r="B259" s="449"/>
      <c r="C259" s="449"/>
      <c r="D259" s="449"/>
      <c r="E259" s="449"/>
    </row>
    <row r="260" spans="1:5" ht="15" hidden="1" customHeight="1" thickBot="1" x14ac:dyDescent="0.3">
      <c r="A260" s="542" t="s">
        <v>185</v>
      </c>
      <c r="B260" s="449"/>
      <c r="C260" s="449"/>
      <c r="D260" s="449"/>
      <c r="E260" s="449"/>
    </row>
    <row r="261" spans="1:5" ht="15" hidden="1" customHeight="1" thickBot="1" x14ac:dyDescent="0.3">
      <c r="A261" s="542" t="s">
        <v>186</v>
      </c>
      <c r="B261" s="449"/>
      <c r="C261" s="449"/>
      <c r="D261" s="449"/>
      <c r="E261" s="449"/>
    </row>
    <row r="262" spans="1:5" ht="15" hidden="1" customHeight="1" thickBot="1" x14ac:dyDescent="0.3">
      <c r="A262" s="542" t="s">
        <v>187</v>
      </c>
      <c r="B262" s="449"/>
      <c r="C262" s="449"/>
      <c r="D262" s="449"/>
      <c r="E262" s="449"/>
    </row>
    <row r="263" spans="1:5" ht="15" hidden="1" customHeight="1" thickBot="1" x14ac:dyDescent="0.3">
      <c r="A263" s="532" t="s">
        <v>42</v>
      </c>
      <c r="B263" s="451">
        <f>B264+B265+B266+B267</f>
        <v>0</v>
      </c>
      <c r="C263" s="451">
        <f t="shared" ref="C263:E263" si="41">C264+C265+C266+C267</f>
        <v>0</v>
      </c>
      <c r="D263" s="451">
        <f t="shared" si="41"/>
        <v>0</v>
      </c>
      <c r="E263" s="451">
        <f t="shared" si="41"/>
        <v>0</v>
      </c>
    </row>
    <row r="264" spans="1:5" ht="15" hidden="1" customHeight="1" thickBot="1" x14ac:dyDescent="0.3">
      <c r="A264" s="542" t="s">
        <v>175</v>
      </c>
      <c r="B264" s="451"/>
      <c r="C264" s="449"/>
      <c r="D264" s="449"/>
      <c r="E264" s="449">
        <v>0</v>
      </c>
    </row>
    <row r="265" spans="1:5" ht="15" hidden="1" customHeight="1" thickBot="1" x14ac:dyDescent="0.3">
      <c r="A265" s="542" t="s">
        <v>185</v>
      </c>
      <c r="B265" s="451"/>
      <c r="C265" s="449"/>
      <c r="D265" s="449"/>
      <c r="E265" s="449"/>
    </row>
    <row r="266" spans="1:5" ht="15" hidden="1" customHeight="1" thickBot="1" x14ac:dyDescent="0.3">
      <c r="A266" s="542" t="s">
        <v>186</v>
      </c>
      <c r="B266" s="451"/>
      <c r="C266" s="449"/>
      <c r="D266" s="449"/>
      <c r="E266" s="449"/>
    </row>
    <row r="267" spans="1:5" ht="15" hidden="1" customHeight="1" thickBot="1" x14ac:dyDescent="0.3">
      <c r="A267" s="542" t="s">
        <v>187</v>
      </c>
      <c r="B267" s="451"/>
      <c r="C267" s="449"/>
      <c r="D267" s="449"/>
      <c r="E267" s="449"/>
    </row>
    <row r="268" spans="1:5" ht="15" hidden="1" customHeight="1" thickBot="1" x14ac:dyDescent="0.3">
      <c r="A268" s="546" t="s">
        <v>30</v>
      </c>
      <c r="B268" s="451">
        <f>B258+B263</f>
        <v>0</v>
      </c>
      <c r="C268" s="451">
        <f t="shared" ref="C268:E268" si="42">C258+C263</f>
        <v>0</v>
      </c>
      <c r="D268" s="451">
        <f t="shared" si="42"/>
        <v>0</v>
      </c>
      <c r="E268" s="451">
        <f t="shared" si="42"/>
        <v>0</v>
      </c>
    </row>
    <row r="269" spans="1:5" ht="31.15" hidden="1" customHeight="1" thickBot="1" x14ac:dyDescent="0.3">
      <c r="A269" s="499" t="s">
        <v>32</v>
      </c>
      <c r="B269" s="499"/>
      <c r="C269" s="494" t="s">
        <v>180</v>
      </c>
      <c r="D269" s="1822"/>
      <c r="E269" s="2000"/>
    </row>
    <row r="270" spans="1:5" ht="17.25" hidden="1" customHeight="1" thickBot="1" x14ac:dyDescent="0.3">
      <c r="A270" s="501" t="s">
        <v>14</v>
      </c>
      <c r="B270" s="1824"/>
      <c r="C270" s="1825"/>
      <c r="D270" s="1825"/>
      <c r="E270" s="2002"/>
    </row>
    <row r="271" spans="1:5" ht="15" hidden="1" customHeight="1" thickBot="1" x14ac:dyDescent="0.3">
      <c r="A271" s="501" t="s">
        <v>15</v>
      </c>
      <c r="B271" s="1812"/>
      <c r="C271" s="1813"/>
      <c r="D271" s="1813"/>
      <c r="E271" s="1993"/>
    </row>
    <row r="272" spans="1:5" ht="12.75" hidden="1" customHeight="1" x14ac:dyDescent="0.25">
      <c r="A272" s="1994"/>
      <c r="B272" s="440">
        <v>2020</v>
      </c>
      <c r="C272" s="440">
        <v>2021</v>
      </c>
      <c r="D272" s="440">
        <v>2022</v>
      </c>
      <c r="E272" s="440">
        <v>2023</v>
      </c>
    </row>
    <row r="273" spans="1:5" ht="9" hidden="1" customHeight="1" thickBot="1" x14ac:dyDescent="0.3">
      <c r="A273" s="1995"/>
      <c r="B273" s="365" t="s">
        <v>7</v>
      </c>
      <c r="C273" s="365" t="s">
        <v>8</v>
      </c>
      <c r="D273" s="365" t="s">
        <v>8</v>
      </c>
      <c r="E273" s="365" t="s">
        <v>8</v>
      </c>
    </row>
    <row r="274" spans="1:5" ht="15" hidden="1" customHeight="1" thickBot="1" x14ac:dyDescent="0.3">
      <c r="A274" s="501" t="s">
        <v>16</v>
      </c>
      <c r="B274" s="501"/>
      <c r="C274" s="501"/>
      <c r="D274" s="501"/>
      <c r="E274" s="501"/>
    </row>
    <row r="275" spans="1:5" ht="15" hidden="1" customHeight="1" thickBot="1" x14ac:dyDescent="0.3">
      <c r="A275" s="501" t="s">
        <v>17</v>
      </c>
      <c r="B275" s="444"/>
      <c r="C275" s="444"/>
      <c r="D275" s="444"/>
      <c r="E275" s="444"/>
    </row>
    <row r="276" spans="1:5" ht="15" hidden="1" customHeight="1" thickBot="1" x14ac:dyDescent="0.3">
      <c r="A276" s="501" t="s">
        <v>18</v>
      </c>
      <c r="B276" s="444" t="e">
        <f>B275/B274</f>
        <v>#DIV/0!</v>
      </c>
      <c r="C276" s="444" t="e">
        <f t="shared" ref="C276:E276" si="43">C275/C274</f>
        <v>#DIV/0!</v>
      </c>
      <c r="D276" s="444" t="e">
        <f t="shared" si="43"/>
        <v>#DIV/0!</v>
      </c>
      <c r="E276" s="444" t="e">
        <f t="shared" si="43"/>
        <v>#DIV/0!</v>
      </c>
    </row>
    <row r="277" spans="1:5" ht="15" hidden="1" customHeight="1" thickBot="1" x14ac:dyDescent="0.3">
      <c r="A277" s="501" t="s">
        <v>19</v>
      </c>
      <c r="B277" s="446" t="s">
        <v>20</v>
      </c>
      <c r="C277" s="447" t="e">
        <f>C274/B274-1</f>
        <v>#DIV/0!</v>
      </c>
      <c r="D277" s="447" t="e">
        <f t="shared" ref="D277:E279" si="44">D274/C274-1</f>
        <v>#DIV/0!</v>
      </c>
      <c r="E277" s="447" t="e">
        <f t="shared" si="44"/>
        <v>#DIV/0!</v>
      </c>
    </row>
    <row r="278" spans="1:5" ht="15" hidden="1" customHeight="1" thickBot="1" x14ac:dyDescent="0.3">
      <c r="A278" s="501" t="s">
        <v>21</v>
      </c>
      <c r="B278" s="446" t="s">
        <v>20</v>
      </c>
      <c r="C278" s="447" t="e">
        <f>C275/B275-1</f>
        <v>#DIV/0!</v>
      </c>
      <c r="D278" s="447" t="e">
        <f t="shared" si="44"/>
        <v>#DIV/0!</v>
      </c>
      <c r="E278" s="447" t="e">
        <f t="shared" si="44"/>
        <v>#DIV/0!</v>
      </c>
    </row>
    <row r="279" spans="1:5" ht="15" hidden="1" customHeight="1" thickBot="1" x14ac:dyDescent="0.3">
      <c r="A279" s="501" t="s">
        <v>22</v>
      </c>
      <c r="B279" s="446" t="s">
        <v>20</v>
      </c>
      <c r="C279" s="447" t="e">
        <f>C276/B276-1</f>
        <v>#DIV/0!</v>
      </c>
      <c r="D279" s="447" t="e">
        <f t="shared" si="44"/>
        <v>#DIV/0!</v>
      </c>
      <c r="E279" s="447" t="e">
        <f t="shared" si="44"/>
        <v>#DIV/0!</v>
      </c>
    </row>
    <row r="280" spans="1:5" ht="15" hidden="1" customHeight="1" thickBot="1" x14ac:dyDescent="0.3">
      <c r="A280" s="1996" t="s">
        <v>145</v>
      </c>
      <c r="B280" s="1816"/>
      <c r="C280" s="1816"/>
      <c r="D280" s="1816"/>
      <c r="E280" s="1997"/>
    </row>
    <row r="281" spans="1:5" ht="12.75" hidden="1" customHeight="1" x14ac:dyDescent="0.25">
      <c r="A281" s="1994"/>
      <c r="B281" s="440">
        <v>2020</v>
      </c>
      <c r="C281" s="440">
        <v>2021</v>
      </c>
      <c r="D281" s="440">
        <v>2022</v>
      </c>
      <c r="E281" s="440">
        <v>2023</v>
      </c>
    </row>
    <row r="282" spans="1:5" ht="9" hidden="1" customHeight="1" thickBot="1" x14ac:dyDescent="0.3">
      <c r="A282" s="1995"/>
      <c r="B282" s="365" t="s">
        <v>7</v>
      </c>
      <c r="C282" s="365" t="s">
        <v>8</v>
      </c>
      <c r="D282" s="365" t="s">
        <v>8</v>
      </c>
      <c r="E282" s="365" t="s">
        <v>8</v>
      </c>
    </row>
    <row r="283" spans="1:5" ht="15" hidden="1" customHeight="1" thickBot="1" x14ac:dyDescent="0.3">
      <c r="A283" s="532" t="s">
        <v>41</v>
      </c>
      <c r="B283" s="449">
        <f>B284+B285+B286+B287</f>
        <v>0</v>
      </c>
      <c r="C283" s="449">
        <f t="shared" ref="C283:E283" si="45">C284+C285+C286+C287</f>
        <v>0</v>
      </c>
      <c r="D283" s="449">
        <f t="shared" si="45"/>
        <v>0</v>
      </c>
      <c r="E283" s="449">
        <f t="shared" si="45"/>
        <v>0</v>
      </c>
    </row>
    <row r="284" spans="1:5" ht="15" hidden="1" customHeight="1" thickBot="1" x14ac:dyDescent="0.3">
      <c r="A284" s="542" t="s">
        <v>175</v>
      </c>
      <c r="B284" s="449"/>
      <c r="C284" s="449"/>
      <c r="D284" s="449"/>
      <c r="E284" s="449"/>
    </row>
    <row r="285" spans="1:5" ht="15" hidden="1" customHeight="1" thickBot="1" x14ac:dyDescent="0.3">
      <c r="A285" s="542" t="s">
        <v>185</v>
      </c>
      <c r="B285" s="449"/>
      <c r="C285" s="449"/>
      <c r="D285" s="449"/>
      <c r="E285" s="449"/>
    </row>
    <row r="286" spans="1:5" ht="15" hidden="1" customHeight="1" thickBot="1" x14ac:dyDescent="0.3">
      <c r="A286" s="542" t="s">
        <v>186</v>
      </c>
      <c r="B286" s="449"/>
      <c r="C286" s="449"/>
      <c r="D286" s="449"/>
      <c r="E286" s="449"/>
    </row>
    <row r="287" spans="1:5" ht="15" hidden="1" customHeight="1" thickBot="1" x14ac:dyDescent="0.3">
      <c r="A287" s="542" t="s">
        <v>187</v>
      </c>
      <c r="B287" s="449"/>
      <c r="C287" s="449"/>
      <c r="D287" s="449"/>
      <c r="E287" s="449"/>
    </row>
    <row r="288" spans="1:5" ht="15" hidden="1" customHeight="1" thickBot="1" x14ac:dyDescent="0.3">
      <c r="A288" s="532" t="s">
        <v>42</v>
      </c>
      <c r="B288" s="451">
        <f>B289+B290+B291+B292</f>
        <v>0</v>
      </c>
      <c r="C288" s="451">
        <f t="shared" ref="C288:E288" si="46">C289+C290+C291+C292</f>
        <v>0</v>
      </c>
      <c r="D288" s="451">
        <f t="shared" si="46"/>
        <v>0</v>
      </c>
      <c r="E288" s="451">
        <f t="shared" si="46"/>
        <v>0</v>
      </c>
    </row>
    <row r="289" spans="1:5" ht="15" hidden="1" customHeight="1" thickBot="1" x14ac:dyDescent="0.3">
      <c r="A289" s="542" t="s">
        <v>175</v>
      </c>
      <c r="B289" s="451"/>
      <c r="C289" s="449"/>
      <c r="D289" s="449"/>
      <c r="E289" s="449"/>
    </row>
    <row r="290" spans="1:5" ht="15" hidden="1" customHeight="1" thickBot="1" x14ac:dyDescent="0.3">
      <c r="A290" s="542" t="s">
        <v>185</v>
      </c>
      <c r="B290" s="451"/>
      <c r="C290" s="449"/>
      <c r="D290" s="449"/>
      <c r="E290" s="449"/>
    </row>
    <row r="291" spans="1:5" ht="15" hidden="1" customHeight="1" thickBot="1" x14ac:dyDescent="0.3">
      <c r="A291" s="542" t="s">
        <v>186</v>
      </c>
      <c r="B291" s="451"/>
      <c r="C291" s="449"/>
      <c r="D291" s="449"/>
      <c r="E291" s="449"/>
    </row>
    <row r="292" spans="1:5" ht="15" hidden="1" customHeight="1" thickBot="1" x14ac:dyDescent="0.3">
      <c r="A292" s="542" t="s">
        <v>187</v>
      </c>
      <c r="B292" s="451"/>
      <c r="C292" s="449"/>
      <c r="D292" s="449"/>
      <c r="E292" s="449"/>
    </row>
    <row r="293" spans="1:5" ht="15" hidden="1" customHeight="1" thickBot="1" x14ac:dyDescent="0.3">
      <c r="A293" s="546" t="s">
        <v>189</v>
      </c>
      <c r="B293" s="451">
        <f>B283+B288</f>
        <v>0</v>
      </c>
      <c r="C293" s="451">
        <f t="shared" ref="C293:E293" si="47">C283+C288</f>
        <v>0</v>
      </c>
      <c r="D293" s="451">
        <f t="shared" si="47"/>
        <v>0</v>
      </c>
      <c r="E293" s="451">
        <f t="shared" si="47"/>
        <v>0</v>
      </c>
    </row>
    <row r="294" spans="1:5" ht="31.15" hidden="1" customHeight="1" thickBot="1" x14ac:dyDescent="0.3">
      <c r="A294" s="499" t="s">
        <v>69</v>
      </c>
      <c r="B294" s="503"/>
      <c r="C294" s="463" t="s">
        <v>180</v>
      </c>
      <c r="D294" s="504"/>
      <c r="E294" s="557"/>
    </row>
    <row r="295" spans="1:5" ht="17.25" hidden="1" customHeight="1" thickBot="1" x14ac:dyDescent="0.3">
      <c r="A295" s="501" t="s">
        <v>14</v>
      </c>
      <c r="B295" s="1824"/>
      <c r="C295" s="1825"/>
      <c r="D295" s="1825"/>
      <c r="E295" s="2002"/>
    </row>
    <row r="296" spans="1:5" ht="15" hidden="1" customHeight="1" thickBot="1" x14ac:dyDescent="0.3">
      <c r="A296" s="501" t="s">
        <v>15</v>
      </c>
      <c r="B296" s="1812"/>
      <c r="C296" s="1813"/>
      <c r="D296" s="1813"/>
      <c r="E296" s="1993"/>
    </row>
    <row r="297" spans="1:5" ht="12.75" hidden="1" customHeight="1" x14ac:dyDescent="0.25">
      <c r="A297" s="1994"/>
      <c r="B297" s="440">
        <v>2020</v>
      </c>
      <c r="C297" s="440">
        <v>2021</v>
      </c>
      <c r="D297" s="440">
        <v>2022</v>
      </c>
      <c r="E297" s="440">
        <v>2023</v>
      </c>
    </row>
    <row r="298" spans="1:5" ht="9" hidden="1" customHeight="1" thickBot="1" x14ac:dyDescent="0.3">
      <c r="A298" s="1995"/>
      <c r="B298" s="365" t="s">
        <v>7</v>
      </c>
      <c r="C298" s="365" t="s">
        <v>8</v>
      </c>
      <c r="D298" s="365" t="s">
        <v>8</v>
      </c>
      <c r="E298" s="365" t="s">
        <v>8</v>
      </c>
    </row>
    <row r="299" spans="1:5" ht="15" hidden="1" customHeight="1" thickBot="1" x14ac:dyDescent="0.3">
      <c r="A299" s="501" t="s">
        <v>16</v>
      </c>
      <c r="B299" s="501"/>
      <c r="C299" s="501"/>
      <c r="D299" s="501"/>
      <c r="E299" s="501"/>
    </row>
    <row r="300" spans="1:5" ht="15" hidden="1" customHeight="1" thickBot="1" x14ac:dyDescent="0.3">
      <c r="A300" s="501" t="s">
        <v>17</v>
      </c>
      <c r="B300" s="444">
        <f>B318</f>
        <v>0</v>
      </c>
      <c r="C300" s="444">
        <f t="shared" ref="C300:E300" si="48">C318</f>
        <v>0</v>
      </c>
      <c r="D300" s="444">
        <f t="shared" si="48"/>
        <v>0</v>
      </c>
      <c r="E300" s="444">
        <f t="shared" si="48"/>
        <v>0</v>
      </c>
    </row>
    <row r="301" spans="1:5" ht="15" hidden="1" customHeight="1" thickBot="1" x14ac:dyDescent="0.3">
      <c r="A301" s="501" t="s">
        <v>18</v>
      </c>
      <c r="B301" s="444" t="e">
        <f>B300/B299</f>
        <v>#DIV/0!</v>
      </c>
      <c r="C301" s="444" t="e">
        <f t="shared" ref="C301:E301" si="49">C300/C299</f>
        <v>#DIV/0!</v>
      </c>
      <c r="D301" s="444" t="e">
        <f t="shared" si="49"/>
        <v>#DIV/0!</v>
      </c>
      <c r="E301" s="444" t="e">
        <f t="shared" si="49"/>
        <v>#DIV/0!</v>
      </c>
    </row>
    <row r="302" spans="1:5" ht="15" hidden="1" customHeight="1" thickBot="1" x14ac:dyDescent="0.3">
      <c r="A302" s="501" t="s">
        <v>19</v>
      </c>
      <c r="B302" s="446" t="s">
        <v>20</v>
      </c>
      <c r="C302" s="447" t="e">
        <f>C299/B299-1</f>
        <v>#DIV/0!</v>
      </c>
      <c r="D302" s="447" t="e">
        <f t="shared" ref="D302:E304" si="50">D299/C299-1</f>
        <v>#DIV/0!</v>
      </c>
      <c r="E302" s="447" t="e">
        <f t="shared" si="50"/>
        <v>#DIV/0!</v>
      </c>
    </row>
    <row r="303" spans="1:5" ht="15" hidden="1" customHeight="1" thickBot="1" x14ac:dyDescent="0.3">
      <c r="A303" s="501" t="s">
        <v>21</v>
      </c>
      <c r="B303" s="446" t="s">
        <v>20</v>
      </c>
      <c r="C303" s="447" t="e">
        <f>C300/B300-1</f>
        <v>#DIV/0!</v>
      </c>
      <c r="D303" s="447" t="e">
        <f t="shared" si="50"/>
        <v>#DIV/0!</v>
      </c>
      <c r="E303" s="447" t="e">
        <f t="shared" si="50"/>
        <v>#DIV/0!</v>
      </c>
    </row>
    <row r="304" spans="1:5" ht="15" hidden="1" customHeight="1" thickBot="1" x14ac:dyDescent="0.3">
      <c r="A304" s="501" t="s">
        <v>22</v>
      </c>
      <c r="B304" s="446" t="s">
        <v>20</v>
      </c>
      <c r="C304" s="447" t="e">
        <f>C301/B301-1</f>
        <v>#DIV/0!</v>
      </c>
      <c r="D304" s="447" t="e">
        <f t="shared" si="50"/>
        <v>#DIV/0!</v>
      </c>
      <c r="E304" s="447" t="e">
        <f t="shared" si="50"/>
        <v>#DIV/0!</v>
      </c>
    </row>
    <row r="305" spans="1:5" ht="15" hidden="1" customHeight="1" thickBot="1" x14ac:dyDescent="0.3">
      <c r="A305" s="1996" t="s">
        <v>220</v>
      </c>
      <c r="B305" s="1816"/>
      <c r="C305" s="1816"/>
      <c r="D305" s="1816"/>
      <c r="E305" s="1997"/>
    </row>
    <row r="306" spans="1:5" ht="12.75" hidden="1" customHeight="1" x14ac:dyDescent="0.25">
      <c r="A306" s="1994"/>
      <c r="B306" s="440">
        <v>2020</v>
      </c>
      <c r="C306" s="440">
        <v>2021</v>
      </c>
      <c r="D306" s="440">
        <v>2022</v>
      </c>
      <c r="E306" s="440">
        <v>2023</v>
      </c>
    </row>
    <row r="307" spans="1:5" ht="9" hidden="1" customHeight="1" thickBot="1" x14ac:dyDescent="0.3">
      <c r="A307" s="1995"/>
      <c r="B307" s="365" t="s">
        <v>7</v>
      </c>
      <c r="C307" s="365" t="s">
        <v>8</v>
      </c>
      <c r="D307" s="365" t="s">
        <v>8</v>
      </c>
      <c r="E307" s="365" t="s">
        <v>8</v>
      </c>
    </row>
    <row r="308" spans="1:5" ht="15" hidden="1" customHeight="1" thickBot="1" x14ac:dyDescent="0.3">
      <c r="A308" s="532" t="s">
        <v>41</v>
      </c>
      <c r="B308" s="449">
        <f>B309+B310+B311+B312</f>
        <v>0</v>
      </c>
      <c r="C308" s="449">
        <f t="shared" ref="C308:E308" si="51">C309+C310+C311+C312</f>
        <v>0</v>
      </c>
      <c r="D308" s="449">
        <f t="shared" si="51"/>
        <v>0</v>
      </c>
      <c r="E308" s="449">
        <f t="shared" si="51"/>
        <v>0</v>
      </c>
    </row>
    <row r="309" spans="1:5" ht="15" hidden="1" customHeight="1" thickBot="1" x14ac:dyDescent="0.3">
      <c r="A309" s="542" t="s">
        <v>175</v>
      </c>
      <c r="B309" s="449"/>
      <c r="C309" s="449"/>
      <c r="D309" s="449"/>
      <c r="E309" s="449"/>
    </row>
    <row r="310" spans="1:5" ht="15" hidden="1" customHeight="1" thickBot="1" x14ac:dyDescent="0.3">
      <c r="A310" s="542" t="s">
        <v>185</v>
      </c>
      <c r="B310" s="449"/>
      <c r="C310" s="449"/>
      <c r="D310" s="449"/>
      <c r="E310" s="449"/>
    </row>
    <row r="311" spans="1:5" ht="15" hidden="1" customHeight="1" thickBot="1" x14ac:dyDescent="0.3">
      <c r="A311" s="542" t="s">
        <v>186</v>
      </c>
      <c r="B311" s="449"/>
      <c r="C311" s="449"/>
      <c r="D311" s="449"/>
      <c r="E311" s="449"/>
    </row>
    <row r="312" spans="1:5" ht="15" hidden="1" customHeight="1" thickBot="1" x14ac:dyDescent="0.3">
      <c r="A312" s="542" t="s">
        <v>187</v>
      </c>
      <c r="B312" s="449"/>
      <c r="C312" s="449"/>
      <c r="D312" s="449"/>
      <c r="E312" s="449"/>
    </row>
    <row r="313" spans="1:5" ht="15" hidden="1" customHeight="1" thickBot="1" x14ac:dyDescent="0.3">
      <c r="A313" s="532" t="s">
        <v>42</v>
      </c>
      <c r="B313" s="451">
        <f>B314+B315+B316+B317</f>
        <v>0</v>
      </c>
      <c r="C313" s="451">
        <f t="shared" ref="C313:E313" si="52">C314+C315+C316+C317</f>
        <v>0</v>
      </c>
      <c r="D313" s="451">
        <f t="shared" si="52"/>
        <v>0</v>
      </c>
      <c r="E313" s="451">
        <f t="shared" si="52"/>
        <v>0</v>
      </c>
    </row>
    <row r="314" spans="1:5" ht="15" hidden="1" customHeight="1" thickBot="1" x14ac:dyDescent="0.3">
      <c r="A314" s="542" t="s">
        <v>175</v>
      </c>
      <c r="B314" s="451"/>
      <c r="C314" s="449"/>
      <c r="D314" s="449"/>
      <c r="E314" s="449"/>
    </row>
    <row r="315" spans="1:5" ht="15" hidden="1" customHeight="1" thickBot="1" x14ac:dyDescent="0.3">
      <c r="A315" s="542" t="s">
        <v>185</v>
      </c>
      <c r="B315" s="451"/>
      <c r="C315" s="449"/>
      <c r="D315" s="449"/>
      <c r="E315" s="449"/>
    </row>
    <row r="316" spans="1:5" ht="15" hidden="1" customHeight="1" thickBot="1" x14ac:dyDescent="0.3">
      <c r="A316" s="542" t="s">
        <v>186</v>
      </c>
      <c r="B316" s="451"/>
      <c r="C316" s="449"/>
      <c r="D316" s="449"/>
      <c r="E316" s="449"/>
    </row>
    <row r="317" spans="1:5" ht="15" hidden="1" customHeight="1" thickBot="1" x14ac:dyDescent="0.3">
      <c r="A317" s="542" t="s">
        <v>187</v>
      </c>
      <c r="B317" s="451"/>
      <c r="C317" s="449"/>
      <c r="D317" s="449"/>
      <c r="E317" s="449"/>
    </row>
    <row r="318" spans="1:5" ht="15" hidden="1" customHeight="1" thickBot="1" x14ac:dyDescent="0.3">
      <c r="A318" s="533" t="s">
        <v>192</v>
      </c>
      <c r="B318" s="451">
        <f>B308+B313</f>
        <v>0</v>
      </c>
      <c r="C318" s="451">
        <f t="shared" ref="C318:E318" si="53">C308+C313</f>
        <v>0</v>
      </c>
      <c r="D318" s="451">
        <f t="shared" si="53"/>
        <v>0</v>
      </c>
      <c r="E318" s="451">
        <f t="shared" si="53"/>
        <v>0</v>
      </c>
    </row>
    <row r="319" spans="1:5" ht="25.5" hidden="1" customHeight="1" thickBot="1" x14ac:dyDescent="0.3">
      <c r="A319" s="555" t="s">
        <v>44</v>
      </c>
      <c r="B319" s="1821"/>
      <c r="C319" s="1822"/>
      <c r="D319" s="1822"/>
      <c r="E319" s="2000"/>
    </row>
    <row r="320" spans="1:5" ht="31.15" hidden="1" customHeight="1" thickBot="1" x14ac:dyDescent="0.3">
      <c r="A320" s="499" t="s">
        <v>69</v>
      </c>
      <c r="B320" s="503"/>
      <c r="C320" s="463" t="s">
        <v>180</v>
      </c>
      <c r="D320" s="504"/>
      <c r="E320" s="557"/>
    </row>
    <row r="321" spans="1:5" ht="17.25" hidden="1" customHeight="1" thickBot="1" x14ac:dyDescent="0.3">
      <c r="A321" s="501" t="s">
        <v>14</v>
      </c>
      <c r="B321" s="1824"/>
      <c r="C321" s="1825"/>
      <c r="D321" s="1825"/>
      <c r="E321" s="2002"/>
    </row>
    <row r="322" spans="1:5" ht="15" hidden="1" customHeight="1" thickBot="1" x14ac:dyDescent="0.3">
      <c r="A322" s="501" t="s">
        <v>15</v>
      </c>
      <c r="B322" s="1812"/>
      <c r="C322" s="1813"/>
      <c r="D322" s="1813"/>
      <c r="E322" s="1993"/>
    </row>
    <row r="323" spans="1:5" ht="12.75" hidden="1" customHeight="1" x14ac:dyDescent="0.25">
      <c r="A323" s="1994"/>
      <c r="B323" s="440">
        <v>2020</v>
      </c>
      <c r="C323" s="440">
        <v>2021</v>
      </c>
      <c r="D323" s="440">
        <v>2022</v>
      </c>
      <c r="E323" s="440">
        <v>2023</v>
      </c>
    </row>
    <row r="324" spans="1:5" ht="9" hidden="1" customHeight="1" thickBot="1" x14ac:dyDescent="0.3">
      <c r="A324" s="1995"/>
      <c r="B324" s="365" t="s">
        <v>7</v>
      </c>
      <c r="C324" s="365" t="s">
        <v>8</v>
      </c>
      <c r="D324" s="365" t="s">
        <v>8</v>
      </c>
      <c r="E324" s="365" t="s">
        <v>8</v>
      </c>
    </row>
    <row r="325" spans="1:5" ht="15" hidden="1" customHeight="1" thickBot="1" x14ac:dyDescent="0.3">
      <c r="A325" s="501" t="s">
        <v>16</v>
      </c>
      <c r="B325" s="501"/>
      <c r="C325" s="501"/>
      <c r="D325" s="501"/>
      <c r="E325" s="501"/>
    </row>
    <row r="326" spans="1:5" ht="15" hidden="1" customHeight="1" thickBot="1" x14ac:dyDescent="0.3">
      <c r="A326" s="501" t="s">
        <v>17</v>
      </c>
      <c r="B326" s="444">
        <f>B344</f>
        <v>0</v>
      </c>
      <c r="C326" s="444">
        <f t="shared" ref="C326:E326" si="54">C344</f>
        <v>0</v>
      </c>
      <c r="D326" s="444">
        <f t="shared" si="54"/>
        <v>0</v>
      </c>
      <c r="E326" s="444">
        <f t="shared" si="54"/>
        <v>0</v>
      </c>
    </row>
    <row r="327" spans="1:5" ht="15" hidden="1" customHeight="1" thickBot="1" x14ac:dyDescent="0.3">
      <c r="A327" s="501" t="s">
        <v>18</v>
      </c>
      <c r="B327" s="444" t="e">
        <f>B326/B325</f>
        <v>#DIV/0!</v>
      </c>
      <c r="C327" s="444" t="e">
        <f t="shared" ref="C327:E327" si="55">C326/C325</f>
        <v>#DIV/0!</v>
      </c>
      <c r="D327" s="444" t="e">
        <f t="shared" si="55"/>
        <v>#DIV/0!</v>
      </c>
      <c r="E327" s="444" t="e">
        <f t="shared" si="55"/>
        <v>#DIV/0!</v>
      </c>
    </row>
    <row r="328" spans="1:5" ht="15" hidden="1" customHeight="1" thickBot="1" x14ac:dyDescent="0.3">
      <c r="A328" s="501" t="s">
        <v>19</v>
      </c>
      <c r="B328" s="446" t="s">
        <v>20</v>
      </c>
      <c r="C328" s="447" t="e">
        <f>C325/B325-1</f>
        <v>#DIV/0!</v>
      </c>
      <c r="D328" s="447" t="e">
        <f t="shared" ref="D328:E330" si="56">D325/C325-1</f>
        <v>#DIV/0!</v>
      </c>
      <c r="E328" s="447" t="e">
        <f t="shared" si="56"/>
        <v>#DIV/0!</v>
      </c>
    </row>
    <row r="329" spans="1:5" ht="15" hidden="1" customHeight="1" thickBot="1" x14ac:dyDescent="0.3">
      <c r="A329" s="501" t="s">
        <v>21</v>
      </c>
      <c r="B329" s="446" t="s">
        <v>20</v>
      </c>
      <c r="C329" s="447" t="e">
        <f>C326/B326-1</f>
        <v>#DIV/0!</v>
      </c>
      <c r="D329" s="447" t="e">
        <f t="shared" si="56"/>
        <v>#DIV/0!</v>
      </c>
      <c r="E329" s="447" t="e">
        <f t="shared" si="56"/>
        <v>#DIV/0!</v>
      </c>
    </row>
    <row r="330" spans="1:5" ht="15" hidden="1" customHeight="1" thickBot="1" x14ac:dyDescent="0.3">
      <c r="A330" s="501" t="s">
        <v>22</v>
      </c>
      <c r="B330" s="446" t="s">
        <v>20</v>
      </c>
      <c r="C330" s="447" t="e">
        <f>C327/B327-1</f>
        <v>#DIV/0!</v>
      </c>
      <c r="D330" s="447" t="e">
        <f t="shared" si="56"/>
        <v>#DIV/0!</v>
      </c>
      <c r="E330" s="447" t="e">
        <f t="shared" si="56"/>
        <v>#DIV/0!</v>
      </c>
    </row>
    <row r="331" spans="1:5" ht="15" hidden="1" customHeight="1" thickBot="1" x14ac:dyDescent="0.3">
      <c r="A331" s="1996" t="s">
        <v>125</v>
      </c>
      <c r="B331" s="1816"/>
      <c r="C331" s="1816"/>
      <c r="D331" s="1816"/>
      <c r="E331" s="1997"/>
    </row>
    <row r="332" spans="1:5" ht="12.75" hidden="1" customHeight="1" x14ac:dyDescent="0.25">
      <c r="A332" s="1994"/>
      <c r="B332" s="440">
        <v>2020</v>
      </c>
      <c r="C332" s="440">
        <v>2021</v>
      </c>
      <c r="D332" s="440">
        <v>2022</v>
      </c>
      <c r="E332" s="440">
        <v>2023</v>
      </c>
    </row>
    <row r="333" spans="1:5" ht="9" hidden="1" customHeight="1" thickBot="1" x14ac:dyDescent="0.3">
      <c r="A333" s="1995"/>
      <c r="B333" s="365" t="s">
        <v>7</v>
      </c>
      <c r="C333" s="365" t="s">
        <v>8</v>
      </c>
      <c r="D333" s="365" t="s">
        <v>8</v>
      </c>
      <c r="E333" s="365" t="s">
        <v>8</v>
      </c>
    </row>
    <row r="334" spans="1:5" ht="15" hidden="1" customHeight="1" thickBot="1" x14ac:dyDescent="0.3">
      <c r="A334" s="532" t="s">
        <v>41</v>
      </c>
      <c r="B334" s="449">
        <f>B335+B336+B337+B338</f>
        <v>0</v>
      </c>
      <c r="C334" s="449">
        <f t="shared" ref="C334:E334" si="57">C335+C336+C337+C338</f>
        <v>0</v>
      </c>
      <c r="D334" s="449">
        <f t="shared" si="57"/>
        <v>0</v>
      </c>
      <c r="E334" s="449">
        <f t="shared" si="57"/>
        <v>0</v>
      </c>
    </row>
    <row r="335" spans="1:5" ht="15" hidden="1" customHeight="1" thickBot="1" x14ac:dyDescent="0.3">
      <c r="A335" s="542" t="s">
        <v>175</v>
      </c>
      <c r="B335" s="449"/>
      <c r="C335" s="449"/>
      <c r="D335" s="449"/>
      <c r="E335" s="449"/>
    </row>
    <row r="336" spans="1:5" ht="15" hidden="1" customHeight="1" thickBot="1" x14ac:dyDescent="0.3">
      <c r="A336" s="542" t="s">
        <v>185</v>
      </c>
      <c r="B336" s="449"/>
      <c r="C336" s="449"/>
      <c r="D336" s="449"/>
      <c r="E336" s="449"/>
    </row>
    <row r="337" spans="1:5" ht="15" hidden="1" customHeight="1" thickBot="1" x14ac:dyDescent="0.3">
      <c r="A337" s="542" t="s">
        <v>186</v>
      </c>
      <c r="B337" s="449"/>
      <c r="C337" s="449"/>
      <c r="D337" s="449"/>
      <c r="E337" s="449"/>
    </row>
    <row r="338" spans="1:5" ht="15" hidden="1" customHeight="1" thickBot="1" x14ac:dyDescent="0.3">
      <c r="A338" s="542" t="s">
        <v>187</v>
      </c>
      <c r="B338" s="449"/>
      <c r="C338" s="449"/>
      <c r="D338" s="449"/>
      <c r="E338" s="449"/>
    </row>
    <row r="339" spans="1:5" ht="15" hidden="1" customHeight="1" thickBot="1" x14ac:dyDescent="0.3">
      <c r="A339" s="532" t="s">
        <v>42</v>
      </c>
      <c r="B339" s="451">
        <f>B340+B341+B342+B343</f>
        <v>0</v>
      </c>
      <c r="C339" s="451">
        <f t="shared" ref="C339:E339" si="58">C340+C341+C342+C343</f>
        <v>0</v>
      </c>
      <c r="D339" s="451">
        <f t="shared" si="58"/>
        <v>0</v>
      </c>
      <c r="E339" s="451">
        <f t="shared" si="58"/>
        <v>0</v>
      </c>
    </row>
    <row r="340" spans="1:5" ht="15" hidden="1" customHeight="1" thickBot="1" x14ac:dyDescent="0.3">
      <c r="A340" s="542" t="s">
        <v>175</v>
      </c>
      <c r="B340" s="451"/>
      <c r="C340" s="451"/>
      <c r="D340" s="451"/>
      <c r="E340" s="451"/>
    </row>
    <row r="341" spans="1:5" ht="15" hidden="1" customHeight="1" thickBot="1" x14ac:dyDescent="0.3">
      <c r="A341" s="542" t="s">
        <v>185</v>
      </c>
      <c r="B341" s="451"/>
      <c r="C341" s="451"/>
      <c r="D341" s="451"/>
      <c r="E341" s="451"/>
    </row>
    <row r="342" spans="1:5" ht="15" hidden="1" customHeight="1" thickBot="1" x14ac:dyDescent="0.3">
      <c r="A342" s="542" t="s">
        <v>186</v>
      </c>
      <c r="B342" s="451"/>
      <c r="C342" s="451"/>
      <c r="D342" s="451"/>
      <c r="E342" s="451"/>
    </row>
    <row r="343" spans="1:5" ht="15" hidden="1" customHeight="1" thickBot="1" x14ac:dyDescent="0.3">
      <c r="A343" s="542" t="s">
        <v>187</v>
      </c>
      <c r="B343" s="451"/>
      <c r="C343" s="451"/>
      <c r="D343" s="451"/>
      <c r="E343" s="451"/>
    </row>
    <row r="344" spans="1:5" ht="15" hidden="1" customHeight="1" thickBot="1" x14ac:dyDescent="0.3">
      <c r="A344" s="533" t="s">
        <v>51</v>
      </c>
      <c r="B344" s="451">
        <f>B334+B339</f>
        <v>0</v>
      </c>
      <c r="C344" s="451">
        <f t="shared" ref="C344:E344" si="59">C334+C339</f>
        <v>0</v>
      </c>
      <c r="D344" s="451">
        <f t="shared" si="59"/>
        <v>0</v>
      </c>
      <c r="E344" s="451">
        <f t="shared" si="59"/>
        <v>0</v>
      </c>
    </row>
    <row r="345" spans="1:5" ht="15.75" thickBot="1" x14ac:dyDescent="0.3">
      <c r="A345" s="536"/>
      <c r="B345" s="537"/>
      <c r="C345" s="537"/>
      <c r="D345" s="537"/>
      <c r="E345" s="537"/>
    </row>
    <row r="346" spans="1:5" ht="27" customHeight="1" thickBot="1" x14ac:dyDescent="0.3">
      <c r="A346" s="538" t="s">
        <v>53</v>
      </c>
      <c r="B346" s="511">
        <f>+B221+B145+B67+B30+B170+B104+B326+B300+B275+B250+B195</f>
        <v>190350</v>
      </c>
      <c r="C346" s="511">
        <f>+C221+C145+C67+C30+C170+C104+C326+C300+C275+C250+C195</f>
        <v>195700</v>
      </c>
      <c r="D346" s="511">
        <f>+D221+D145+D67+D30+D170+D104+D326+D300+D275+D250+D195</f>
        <v>196200</v>
      </c>
      <c r="E346" s="511">
        <f>+E221+E145+E67+E30+E170+E104+E326+E300+E275+E250+E195</f>
        <v>197200</v>
      </c>
    </row>
    <row r="347" spans="1:5" ht="24.75" thickBot="1" x14ac:dyDescent="0.3">
      <c r="A347" s="538" t="s">
        <v>54</v>
      </c>
      <c r="B347" s="511">
        <f>+B239+B213+B133+B96+B59+B344+B318+B293+B268+B188+B163</f>
        <v>190350</v>
      </c>
      <c r="C347" s="511">
        <f>+C239+C213+C133+C96+C59+C344+C318+C293+C268+C188+C163</f>
        <v>195700</v>
      </c>
      <c r="D347" s="511">
        <f>+D239+D213+D133+D96+D59+D344+D318+D293+D268+D188+D163</f>
        <v>196200</v>
      </c>
      <c r="E347" s="511">
        <f>+E239+E213+E133+E96+E59+E344+E318+E293+E268+E188+E163</f>
        <v>197200</v>
      </c>
    </row>
    <row r="348" spans="1:5" ht="15.75" thickBot="1" x14ac:dyDescent="0.3">
      <c r="A348" s="532" t="s">
        <v>23</v>
      </c>
      <c r="B348" s="513">
        <f>B349+B350</f>
        <v>142800</v>
      </c>
      <c r="C348" s="513">
        <f t="shared" ref="C348:E348" si="60">C349+C350</f>
        <v>142800</v>
      </c>
      <c r="D348" s="513">
        <f t="shared" si="60"/>
        <v>142800</v>
      </c>
      <c r="E348" s="513">
        <f t="shared" si="60"/>
        <v>142800</v>
      </c>
    </row>
    <row r="349" spans="1:5" ht="15.75" thickBot="1" x14ac:dyDescent="0.3">
      <c r="A349" s="542" t="s">
        <v>175</v>
      </c>
      <c r="B349" s="451">
        <f t="shared" ref="B349:E350" si="61">B39+B76+B113</f>
        <v>142800</v>
      </c>
      <c r="C349" s="451">
        <f t="shared" si="61"/>
        <v>142800</v>
      </c>
      <c r="D349" s="451">
        <f t="shared" si="61"/>
        <v>142800</v>
      </c>
      <c r="E349" s="451">
        <f t="shared" si="61"/>
        <v>142800</v>
      </c>
    </row>
    <row r="350" spans="1:5" ht="15.75" thickBot="1" x14ac:dyDescent="0.3">
      <c r="A350" s="542" t="s">
        <v>193</v>
      </c>
      <c r="B350" s="451">
        <f t="shared" si="61"/>
        <v>0</v>
      </c>
      <c r="C350" s="451">
        <f t="shared" si="61"/>
        <v>0</v>
      </c>
      <c r="D350" s="451">
        <f t="shared" si="61"/>
        <v>0</v>
      </c>
      <c r="E350" s="451">
        <f t="shared" si="61"/>
        <v>0</v>
      </c>
    </row>
    <row r="351" spans="1:5" ht="24.75" thickBot="1" x14ac:dyDescent="0.3">
      <c r="A351" s="532" t="s">
        <v>24</v>
      </c>
      <c r="B351" s="513">
        <f>B352+B353</f>
        <v>13400</v>
      </c>
      <c r="C351" s="513">
        <f t="shared" ref="C351:E351" si="62">C352+C353</f>
        <v>13400</v>
      </c>
      <c r="D351" s="513">
        <f t="shared" si="62"/>
        <v>13400</v>
      </c>
      <c r="E351" s="513">
        <f t="shared" si="62"/>
        <v>13400</v>
      </c>
    </row>
    <row r="352" spans="1:5" ht="15.75" thickBot="1" x14ac:dyDescent="0.3">
      <c r="A352" s="542" t="s">
        <v>175</v>
      </c>
      <c r="B352" s="449">
        <f>B42+B79+B116</f>
        <v>13400</v>
      </c>
      <c r="C352" s="449">
        <f>C42+C79+C116</f>
        <v>13400</v>
      </c>
      <c r="D352" s="449">
        <f>D42+D79+D116</f>
        <v>13400</v>
      </c>
      <c r="E352" s="449">
        <f>E42+E79+E116</f>
        <v>13400</v>
      </c>
    </row>
    <row r="353" spans="1:5" ht="15.75" thickBot="1" x14ac:dyDescent="0.3">
      <c r="A353" s="542" t="s">
        <v>193</v>
      </c>
      <c r="B353" s="451">
        <f>B43+B80+B114</f>
        <v>0</v>
      </c>
      <c r="C353" s="451">
        <f>C43+C80+C114</f>
        <v>0</v>
      </c>
      <c r="D353" s="451">
        <f>D43+D80+D114</f>
        <v>0</v>
      </c>
      <c r="E353" s="451">
        <f>E43+E80+E114</f>
        <v>0</v>
      </c>
    </row>
    <row r="354" spans="1:5" ht="15.75" thickBot="1" x14ac:dyDescent="0.3">
      <c r="A354" s="532" t="s">
        <v>25</v>
      </c>
      <c r="B354" s="513">
        <f>B355+B356</f>
        <v>30000</v>
      </c>
      <c r="C354" s="513">
        <f t="shared" ref="C354:E354" si="63">C355+C356</f>
        <v>37500</v>
      </c>
      <c r="D354" s="513">
        <f t="shared" si="63"/>
        <v>38000</v>
      </c>
      <c r="E354" s="513">
        <f t="shared" si="63"/>
        <v>39000</v>
      </c>
    </row>
    <row r="355" spans="1:5" ht="15.75" thickBot="1" x14ac:dyDescent="0.3">
      <c r="A355" s="542" t="s">
        <v>175</v>
      </c>
      <c r="B355" s="451">
        <f t="shared" ref="B355:E356" si="64">B45+B82+B119</f>
        <v>30000</v>
      </c>
      <c r="C355" s="451">
        <f t="shared" si="64"/>
        <v>37500</v>
      </c>
      <c r="D355" s="451">
        <f t="shared" si="64"/>
        <v>38000</v>
      </c>
      <c r="E355" s="451">
        <f t="shared" si="64"/>
        <v>39000</v>
      </c>
    </row>
    <row r="356" spans="1:5" ht="15.75" thickBot="1" x14ac:dyDescent="0.3">
      <c r="A356" s="542" t="s">
        <v>193</v>
      </c>
      <c r="B356" s="451">
        <f t="shared" si="64"/>
        <v>0</v>
      </c>
      <c r="C356" s="451">
        <f t="shared" si="64"/>
        <v>0</v>
      </c>
      <c r="D356" s="451">
        <f t="shared" si="64"/>
        <v>0</v>
      </c>
      <c r="E356" s="451">
        <f t="shared" si="64"/>
        <v>0</v>
      </c>
    </row>
    <row r="357" spans="1:5" ht="15.75" thickBot="1" x14ac:dyDescent="0.3">
      <c r="A357" s="532" t="s">
        <v>26</v>
      </c>
      <c r="B357" s="513">
        <f>B358+B359</f>
        <v>0</v>
      </c>
      <c r="C357" s="513">
        <f t="shared" ref="C357:E357" si="65">C358+C359</f>
        <v>0</v>
      </c>
      <c r="D357" s="513">
        <f t="shared" si="65"/>
        <v>0</v>
      </c>
      <c r="E357" s="513">
        <f t="shared" si="65"/>
        <v>0</v>
      </c>
    </row>
    <row r="358" spans="1:5" ht="15.75" thickBot="1" x14ac:dyDescent="0.3">
      <c r="A358" s="542" t="s">
        <v>175</v>
      </c>
      <c r="B358" s="449">
        <f t="shared" ref="B358:E359" si="66">B48+B85+B122</f>
        <v>0</v>
      </c>
      <c r="C358" s="449">
        <f t="shared" si="66"/>
        <v>0</v>
      </c>
      <c r="D358" s="449">
        <f t="shared" si="66"/>
        <v>0</v>
      </c>
      <c r="E358" s="449">
        <f t="shared" si="66"/>
        <v>0</v>
      </c>
    </row>
    <row r="359" spans="1:5" ht="15.75" thickBot="1" x14ac:dyDescent="0.3">
      <c r="A359" s="542" t="s">
        <v>193</v>
      </c>
      <c r="B359" s="451">
        <f t="shared" si="66"/>
        <v>0</v>
      </c>
      <c r="C359" s="451">
        <f t="shared" si="66"/>
        <v>0</v>
      </c>
      <c r="D359" s="451">
        <f t="shared" si="66"/>
        <v>0</v>
      </c>
      <c r="E359" s="451">
        <f t="shared" si="66"/>
        <v>0</v>
      </c>
    </row>
    <row r="360" spans="1:5" ht="15.75" thickBot="1" x14ac:dyDescent="0.3">
      <c r="A360" s="532" t="s">
        <v>27</v>
      </c>
      <c r="B360" s="513">
        <f>B361+B362</f>
        <v>0</v>
      </c>
      <c r="C360" s="513">
        <f t="shared" ref="C360:E360" si="67">C361+C362</f>
        <v>0</v>
      </c>
      <c r="D360" s="513">
        <f t="shared" si="67"/>
        <v>0</v>
      </c>
      <c r="E360" s="513">
        <f t="shared" si="67"/>
        <v>0</v>
      </c>
    </row>
    <row r="361" spans="1:5" ht="15.75" thickBot="1" x14ac:dyDescent="0.3">
      <c r="A361" s="542" t="s">
        <v>175</v>
      </c>
      <c r="B361" s="449">
        <f t="shared" ref="B361:E362" si="68">B51+B88+B125</f>
        <v>0</v>
      </c>
      <c r="C361" s="449">
        <f t="shared" si="68"/>
        <v>0</v>
      </c>
      <c r="D361" s="449">
        <f t="shared" si="68"/>
        <v>0</v>
      </c>
      <c r="E361" s="449">
        <f t="shared" si="68"/>
        <v>0</v>
      </c>
    </row>
    <row r="362" spans="1:5" ht="15.75" thickBot="1" x14ac:dyDescent="0.3">
      <c r="A362" s="542" t="s">
        <v>193</v>
      </c>
      <c r="B362" s="451">
        <f t="shared" si="68"/>
        <v>0</v>
      </c>
      <c r="C362" s="451">
        <f t="shared" si="68"/>
        <v>0</v>
      </c>
      <c r="D362" s="451">
        <f t="shared" si="68"/>
        <v>0</v>
      </c>
      <c r="E362" s="451">
        <f t="shared" si="68"/>
        <v>0</v>
      </c>
    </row>
    <row r="363" spans="1:5" ht="15.75" thickBot="1" x14ac:dyDescent="0.3">
      <c r="A363" s="532" t="s">
        <v>28</v>
      </c>
      <c r="B363" s="513">
        <f>B364+B365</f>
        <v>0</v>
      </c>
      <c r="C363" s="513">
        <f>C364+C365</f>
        <v>0</v>
      </c>
      <c r="D363" s="513">
        <f t="shared" ref="D363:E363" si="69">D364+D365</f>
        <v>0</v>
      </c>
      <c r="E363" s="513">
        <f t="shared" si="69"/>
        <v>0</v>
      </c>
    </row>
    <row r="364" spans="1:5" ht="15.75" thickBot="1" x14ac:dyDescent="0.3">
      <c r="A364" s="542" t="s">
        <v>175</v>
      </c>
      <c r="B364" s="449">
        <f t="shared" ref="B364:E365" si="70">B54+B91+B128</f>
        <v>0</v>
      </c>
      <c r="C364" s="449">
        <f t="shared" si="70"/>
        <v>0</v>
      </c>
      <c r="D364" s="449">
        <f t="shared" si="70"/>
        <v>0</v>
      </c>
      <c r="E364" s="449">
        <f t="shared" si="70"/>
        <v>0</v>
      </c>
    </row>
    <row r="365" spans="1:5" ht="15.75" thickBot="1" x14ac:dyDescent="0.3">
      <c r="A365" s="542" t="s">
        <v>193</v>
      </c>
      <c r="B365" s="451">
        <f t="shared" si="70"/>
        <v>0</v>
      </c>
      <c r="C365" s="451">
        <f t="shared" si="70"/>
        <v>0</v>
      </c>
      <c r="D365" s="451">
        <f t="shared" si="70"/>
        <v>0</v>
      </c>
      <c r="E365" s="451">
        <f t="shared" si="70"/>
        <v>0</v>
      </c>
    </row>
    <row r="366" spans="1:5" ht="22.9" customHeight="1" thickBot="1" x14ac:dyDescent="0.3">
      <c r="A366" s="532" t="s">
        <v>29</v>
      </c>
      <c r="B366" s="513">
        <f>B93+B56</f>
        <v>150</v>
      </c>
      <c r="C366" s="513">
        <f>C93+C56</f>
        <v>0</v>
      </c>
      <c r="D366" s="513">
        <f>D93+D56</f>
        <v>0</v>
      </c>
      <c r="E366" s="513">
        <f>E93+E56</f>
        <v>0</v>
      </c>
    </row>
    <row r="367" spans="1:5" ht="15.75" thickBot="1" x14ac:dyDescent="0.3">
      <c r="A367" s="542" t="s">
        <v>175</v>
      </c>
      <c r="B367" s="449">
        <f t="shared" ref="B367:E368" si="71">B57+B94+B131</f>
        <v>150</v>
      </c>
      <c r="C367" s="449">
        <f t="shared" si="71"/>
        <v>0</v>
      </c>
      <c r="D367" s="449">
        <f t="shared" si="71"/>
        <v>0</v>
      </c>
      <c r="E367" s="449">
        <f t="shared" si="71"/>
        <v>0</v>
      </c>
    </row>
    <row r="368" spans="1:5" ht="15.75" thickBot="1" x14ac:dyDescent="0.3">
      <c r="A368" s="542" t="s">
        <v>193</v>
      </c>
      <c r="B368" s="451">
        <f t="shared" si="71"/>
        <v>0</v>
      </c>
      <c r="C368" s="451">
        <f t="shared" si="71"/>
        <v>0</v>
      </c>
      <c r="D368" s="451">
        <f t="shared" si="71"/>
        <v>0</v>
      </c>
      <c r="E368" s="451">
        <f t="shared" si="71"/>
        <v>0</v>
      </c>
    </row>
    <row r="369" spans="1:5" ht="15.75" thickBot="1" x14ac:dyDescent="0.3">
      <c r="A369" s="532" t="s">
        <v>55</v>
      </c>
      <c r="B369" s="513">
        <f>B370+B371+B372+B373</f>
        <v>0</v>
      </c>
      <c r="C369" s="513">
        <f t="shared" ref="C369:E369" si="72">C370+C371+C372+C373</f>
        <v>0</v>
      </c>
      <c r="D369" s="513">
        <f t="shared" si="72"/>
        <v>0</v>
      </c>
      <c r="E369" s="513">
        <f t="shared" si="72"/>
        <v>0</v>
      </c>
    </row>
    <row r="370" spans="1:5" ht="15.75" thickBot="1" x14ac:dyDescent="0.3">
      <c r="A370" s="542" t="s">
        <v>175</v>
      </c>
      <c r="B370" s="449">
        <f t="shared" ref="B370:E373" si="73">B154+B179+B204+B230+B259+B284+B309+B335</f>
        <v>0</v>
      </c>
      <c r="C370" s="449">
        <f t="shared" si="73"/>
        <v>0</v>
      </c>
      <c r="D370" s="449">
        <f t="shared" si="73"/>
        <v>0</v>
      </c>
      <c r="E370" s="449">
        <f t="shared" si="73"/>
        <v>0</v>
      </c>
    </row>
    <row r="371" spans="1:5" ht="15.75" thickBot="1" x14ac:dyDescent="0.3">
      <c r="A371" s="542" t="s">
        <v>194</v>
      </c>
      <c r="B371" s="449">
        <f t="shared" si="73"/>
        <v>0</v>
      </c>
      <c r="C371" s="449">
        <f t="shared" si="73"/>
        <v>0</v>
      </c>
      <c r="D371" s="449">
        <f t="shared" si="73"/>
        <v>0</v>
      </c>
      <c r="E371" s="449">
        <f t="shared" si="73"/>
        <v>0</v>
      </c>
    </row>
    <row r="372" spans="1:5" ht="15.75" thickBot="1" x14ac:dyDescent="0.3">
      <c r="A372" s="542" t="s">
        <v>186</v>
      </c>
      <c r="B372" s="449">
        <f t="shared" si="73"/>
        <v>0</v>
      </c>
      <c r="C372" s="449">
        <f t="shared" si="73"/>
        <v>0</v>
      </c>
      <c r="D372" s="449">
        <f t="shared" si="73"/>
        <v>0</v>
      </c>
      <c r="E372" s="449">
        <f t="shared" si="73"/>
        <v>0</v>
      </c>
    </row>
    <row r="373" spans="1:5" ht="15.75" thickBot="1" x14ac:dyDescent="0.3">
      <c r="A373" s="542" t="s">
        <v>187</v>
      </c>
      <c r="B373" s="449">
        <f t="shared" si="73"/>
        <v>0</v>
      </c>
      <c r="C373" s="449">
        <f t="shared" si="73"/>
        <v>0</v>
      </c>
      <c r="D373" s="449">
        <f t="shared" si="73"/>
        <v>0</v>
      </c>
      <c r="E373" s="449">
        <f t="shared" si="73"/>
        <v>0</v>
      </c>
    </row>
    <row r="374" spans="1:5" ht="15.75" thickBot="1" x14ac:dyDescent="0.3">
      <c r="A374" s="532" t="s">
        <v>56</v>
      </c>
      <c r="B374" s="513">
        <f>B375+B376+B377+B378</f>
        <v>4000</v>
      </c>
      <c r="C374" s="513">
        <f t="shared" ref="C374:E374" si="74">C375+C376+C377+C378</f>
        <v>2000</v>
      </c>
      <c r="D374" s="513">
        <f t="shared" si="74"/>
        <v>2000</v>
      </c>
      <c r="E374" s="513">
        <f t="shared" si="74"/>
        <v>2000</v>
      </c>
    </row>
    <row r="375" spans="1:5" ht="15.75" thickBot="1" x14ac:dyDescent="0.3">
      <c r="A375" s="542" t="s">
        <v>175</v>
      </c>
      <c r="B375" s="449">
        <f t="shared" ref="B375:E378" si="75">B159+B184+B209+B235+B264+B289+B314+B340</f>
        <v>4000</v>
      </c>
      <c r="C375" s="449">
        <f t="shared" si="75"/>
        <v>2000</v>
      </c>
      <c r="D375" s="449">
        <f t="shared" si="75"/>
        <v>2000</v>
      </c>
      <c r="E375" s="449">
        <f t="shared" si="75"/>
        <v>2000</v>
      </c>
    </row>
    <row r="376" spans="1:5" ht="15.75" thickBot="1" x14ac:dyDescent="0.3">
      <c r="A376" s="542" t="s">
        <v>194</v>
      </c>
      <c r="B376" s="449">
        <f t="shared" si="75"/>
        <v>0</v>
      </c>
      <c r="C376" s="449">
        <f t="shared" si="75"/>
        <v>0</v>
      </c>
      <c r="D376" s="449">
        <f t="shared" si="75"/>
        <v>0</v>
      </c>
      <c r="E376" s="449">
        <f t="shared" si="75"/>
        <v>0</v>
      </c>
    </row>
    <row r="377" spans="1:5" ht="15.75" thickBot="1" x14ac:dyDescent="0.3">
      <c r="A377" s="542" t="s">
        <v>186</v>
      </c>
      <c r="B377" s="449">
        <f t="shared" si="75"/>
        <v>0</v>
      </c>
      <c r="C377" s="449">
        <f t="shared" si="75"/>
        <v>0</v>
      </c>
      <c r="D377" s="449">
        <f t="shared" si="75"/>
        <v>0</v>
      </c>
      <c r="E377" s="449">
        <f t="shared" si="75"/>
        <v>0</v>
      </c>
    </row>
    <row r="378" spans="1:5" ht="15.75" thickBot="1" x14ac:dyDescent="0.3">
      <c r="A378" s="542" t="s">
        <v>187</v>
      </c>
      <c r="B378" s="449">
        <f t="shared" si="75"/>
        <v>0</v>
      </c>
      <c r="C378" s="449">
        <f t="shared" si="75"/>
        <v>0</v>
      </c>
      <c r="D378" s="449">
        <f t="shared" si="75"/>
        <v>0</v>
      </c>
      <c r="E378" s="449">
        <f t="shared" si="75"/>
        <v>0</v>
      </c>
    </row>
    <row r="379" spans="1:5" ht="15.75" thickBot="1" x14ac:dyDescent="0.3">
      <c r="A379" s="534" t="s">
        <v>31</v>
      </c>
      <c r="B379" s="459">
        <f>IF(B347-B346=0,0,"Error")</f>
        <v>0</v>
      </c>
      <c r="C379" s="459">
        <f>IF(C347-C346=0,0,"Error")</f>
        <v>0</v>
      </c>
      <c r="D379" s="459">
        <f>IF(D347-D346=0,0,"Error")</f>
        <v>0</v>
      </c>
      <c r="E379" s="459">
        <f>IF(E347-E346=0,0,"Error")</f>
        <v>0</v>
      </c>
    </row>
  </sheetData>
  <mergeCells count="86">
    <mergeCell ref="B7:E7"/>
    <mergeCell ref="A1:E1"/>
    <mergeCell ref="A2:E2"/>
    <mergeCell ref="A3:E3"/>
    <mergeCell ref="B5:E5"/>
    <mergeCell ref="B6:E6"/>
    <mergeCell ref="A27:A28"/>
    <mergeCell ref="A8:E8"/>
    <mergeCell ref="A9:E11"/>
    <mergeCell ref="B12:E12"/>
    <mergeCell ref="A13:A14"/>
    <mergeCell ref="B18:E18"/>
    <mergeCell ref="A19:E19"/>
    <mergeCell ref="A22:E22"/>
    <mergeCell ref="A23:E23"/>
    <mergeCell ref="B24:E24"/>
    <mergeCell ref="B25:E25"/>
    <mergeCell ref="B26:E26"/>
    <mergeCell ref="A101:A102"/>
    <mergeCell ref="A35:E35"/>
    <mergeCell ref="A36:A37"/>
    <mergeCell ref="B61:E61"/>
    <mergeCell ref="B62:E62"/>
    <mergeCell ref="B63:E63"/>
    <mergeCell ref="A64:A65"/>
    <mergeCell ref="A72:E72"/>
    <mergeCell ref="A73:A74"/>
    <mergeCell ref="B98:E98"/>
    <mergeCell ref="B99:E99"/>
    <mergeCell ref="B100:E100"/>
    <mergeCell ref="A151:A152"/>
    <mergeCell ref="A109:E109"/>
    <mergeCell ref="A110:A111"/>
    <mergeCell ref="A135:E135"/>
    <mergeCell ref="A136:E136"/>
    <mergeCell ref="B137:E137"/>
    <mergeCell ref="D138:E138"/>
    <mergeCell ref="B139:E139"/>
    <mergeCell ref="B140:E140"/>
    <mergeCell ref="B141:E141"/>
    <mergeCell ref="A142:A143"/>
    <mergeCell ref="A150:E150"/>
    <mergeCell ref="B214:E214"/>
    <mergeCell ref="D164:E164"/>
    <mergeCell ref="B165:E165"/>
    <mergeCell ref="B166:E166"/>
    <mergeCell ref="A167:A168"/>
    <mergeCell ref="A175:E175"/>
    <mergeCell ref="A176:A177"/>
    <mergeCell ref="B190:E190"/>
    <mergeCell ref="B191:E191"/>
    <mergeCell ref="A192:A193"/>
    <mergeCell ref="A200:E200"/>
    <mergeCell ref="A201:A202"/>
    <mergeCell ref="B246:E246"/>
    <mergeCell ref="B216:E216"/>
    <mergeCell ref="B217:E217"/>
    <mergeCell ref="A218:A219"/>
    <mergeCell ref="A226:E226"/>
    <mergeCell ref="A227:A228"/>
    <mergeCell ref="A240:E240"/>
    <mergeCell ref="A241:E241"/>
    <mergeCell ref="B242:E242"/>
    <mergeCell ref="D243:E243"/>
    <mergeCell ref="B244:E244"/>
    <mergeCell ref="B245:E245"/>
    <mergeCell ref="A297:A298"/>
    <mergeCell ref="A247:A248"/>
    <mergeCell ref="A255:E255"/>
    <mergeCell ref="A256:A257"/>
    <mergeCell ref="D269:E269"/>
    <mergeCell ref="B270:E270"/>
    <mergeCell ref="B271:E271"/>
    <mergeCell ref="A272:A273"/>
    <mergeCell ref="A280:E280"/>
    <mergeCell ref="A281:A282"/>
    <mergeCell ref="B295:E295"/>
    <mergeCell ref="B296:E296"/>
    <mergeCell ref="A331:E331"/>
    <mergeCell ref="A332:A333"/>
    <mergeCell ref="A305:E305"/>
    <mergeCell ref="A306:A307"/>
    <mergeCell ref="B319:E319"/>
    <mergeCell ref="B321:E321"/>
    <mergeCell ref="B322:E322"/>
    <mergeCell ref="A323:A324"/>
  </mergeCells>
  <printOptions horizontalCentered="1" verticalCentered="1"/>
  <pageMargins left="0.19685039370078741" right="0.11811023622047245" top="0.15748031496062992" bottom="0.15748031496062992" header="0.11811023622047245" footer="0.11811023622047245"/>
  <pageSetup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84"/>
  <sheetViews>
    <sheetView workbookViewId="0">
      <selection activeCell="I11" sqref="I11"/>
    </sheetView>
  </sheetViews>
  <sheetFormatPr defaultRowHeight="15" outlineLevelRow="1" x14ac:dyDescent="0.25"/>
  <cols>
    <col min="1" max="1" width="28.5703125" style="636" customWidth="1"/>
    <col min="2" max="2" width="16.85546875" style="636" customWidth="1"/>
    <col min="3" max="4" width="11.7109375" style="636" customWidth="1"/>
    <col min="5" max="5" width="14.7109375" style="636" customWidth="1"/>
    <col min="6" max="6" width="9.140625" style="298"/>
    <col min="7" max="7" width="11" style="298" customWidth="1"/>
    <col min="8" max="16384" width="9.140625" style="298"/>
  </cols>
  <sheetData>
    <row r="1" spans="1:7" ht="15.75" x14ac:dyDescent="0.25">
      <c r="A1" s="2308" t="s">
        <v>1172</v>
      </c>
      <c r="B1" s="2308"/>
      <c r="C1" s="2308"/>
      <c r="D1" s="2308"/>
      <c r="E1" s="2308"/>
    </row>
    <row r="2" spans="1:7" s="634" customFormat="1" ht="18" customHeight="1" x14ac:dyDescent="0.25">
      <c r="A2" s="1974"/>
      <c r="B2" s="1974"/>
      <c r="C2" s="1974"/>
      <c r="D2" s="1974"/>
      <c r="E2" s="1974"/>
      <c r="F2" s="1974"/>
    </row>
    <row r="3" spans="1:7" ht="18" customHeight="1" x14ac:dyDescent="0.25">
      <c r="A3" s="2309" t="s">
        <v>1173</v>
      </c>
      <c r="B3" s="2309"/>
      <c r="C3" s="2309"/>
      <c r="D3" s="2309"/>
      <c r="E3" s="2309"/>
      <c r="F3" s="523"/>
    </row>
    <row r="4" spans="1:7" ht="18" customHeight="1" x14ac:dyDescent="0.25">
      <c r="A4" s="635"/>
      <c r="B4" s="635"/>
      <c r="C4" s="635"/>
      <c r="D4" s="635"/>
      <c r="E4" s="635"/>
      <c r="F4" s="523"/>
    </row>
    <row r="5" spans="1:7" ht="18" customHeight="1" x14ac:dyDescent="0.25">
      <c r="A5" s="635"/>
      <c r="B5" s="635" t="s">
        <v>680</v>
      </c>
      <c r="C5" s="635"/>
      <c r="D5" s="635"/>
      <c r="E5" s="635"/>
      <c r="F5" s="523"/>
    </row>
    <row r="6" spans="1:7" ht="15.75" thickBot="1" x14ac:dyDescent="0.3"/>
    <row r="7" spans="1:7" ht="15.75" thickBot="1" x14ac:dyDescent="0.3">
      <c r="A7" s="637" t="s">
        <v>0</v>
      </c>
      <c r="B7" s="2310" t="s">
        <v>1174</v>
      </c>
      <c r="C7" s="2310"/>
      <c r="D7" s="2310"/>
      <c r="E7" s="2310"/>
    </row>
    <row r="8" spans="1:7" ht="15.75" thickBot="1" x14ac:dyDescent="0.3">
      <c r="A8" s="637" t="s">
        <v>1</v>
      </c>
      <c r="B8" s="2311" t="s">
        <v>1175</v>
      </c>
      <c r="C8" s="2312"/>
      <c r="D8" s="2312"/>
      <c r="E8" s="2313"/>
    </row>
    <row r="9" spans="1:7" ht="15.75" thickBot="1" x14ac:dyDescent="0.3">
      <c r="A9" s="637" t="s">
        <v>3</v>
      </c>
      <c r="B9" s="2267" t="s">
        <v>843</v>
      </c>
      <c r="C9" s="2268"/>
      <c r="D9" s="2268"/>
      <c r="E9" s="2269"/>
    </row>
    <row r="10" spans="1:7" ht="15.75" thickBot="1" x14ac:dyDescent="0.3">
      <c r="A10" s="2314" t="s">
        <v>4</v>
      </c>
      <c r="B10" s="2315"/>
      <c r="C10" s="2315"/>
      <c r="D10" s="2315"/>
      <c r="E10" s="2316"/>
    </row>
    <row r="11" spans="1:7" ht="15.75" thickBot="1" x14ac:dyDescent="0.3">
      <c r="A11" s="2317" t="s">
        <v>1176</v>
      </c>
      <c r="B11" s="2318"/>
      <c r="C11" s="2318"/>
      <c r="D11" s="2318"/>
      <c r="E11" s="2319"/>
    </row>
    <row r="12" spans="1:7" ht="28.5" customHeight="1" thickBot="1" x14ac:dyDescent="0.3">
      <c r="A12" s="2317"/>
      <c r="B12" s="2318"/>
      <c r="C12" s="2318"/>
      <c r="D12" s="2318"/>
      <c r="E12" s="2319"/>
    </row>
    <row r="13" spans="1:7" ht="15" customHeight="1" thickBot="1" x14ac:dyDescent="0.3">
      <c r="A13" s="2317"/>
      <c r="B13" s="2318"/>
      <c r="C13" s="2318"/>
      <c r="D13" s="2318"/>
      <c r="E13" s="2319"/>
    </row>
    <row r="14" spans="1:7" ht="40.9" customHeight="1" thickBot="1" x14ac:dyDescent="0.3">
      <c r="A14" s="638" t="s">
        <v>5</v>
      </c>
      <c r="B14" s="2320" t="s">
        <v>1177</v>
      </c>
      <c r="C14" s="2321"/>
      <c r="D14" s="2321"/>
      <c r="E14" s="2322"/>
      <c r="F14" s="639"/>
      <c r="G14" s="640"/>
    </row>
    <row r="15" spans="1:7" ht="23.25" hidden="1" customHeight="1" outlineLevel="1" x14ac:dyDescent="0.25">
      <c r="A15" s="2248" t="s">
        <v>6</v>
      </c>
      <c r="B15" s="641">
        <v>2020</v>
      </c>
      <c r="C15" s="641">
        <v>2021</v>
      </c>
      <c r="D15" s="641">
        <v>2022</v>
      </c>
      <c r="E15" s="641">
        <v>2023</v>
      </c>
    </row>
    <row r="16" spans="1:7" ht="15.75" hidden="1" outlineLevel="1" thickBot="1" x14ac:dyDescent="0.3">
      <c r="A16" s="2249"/>
      <c r="B16" s="642" t="s">
        <v>7</v>
      </c>
      <c r="C16" s="642" t="s">
        <v>8</v>
      </c>
      <c r="D16" s="642" t="s">
        <v>8</v>
      </c>
      <c r="E16" s="642" t="s">
        <v>8</v>
      </c>
    </row>
    <row r="17" spans="1:7" ht="15.75" collapsed="1" thickBot="1" x14ac:dyDescent="0.3">
      <c r="A17" s="643" t="s">
        <v>1178</v>
      </c>
      <c r="B17" s="644">
        <v>3.25</v>
      </c>
      <c r="C17" s="644">
        <v>3.5</v>
      </c>
      <c r="D17" s="644">
        <v>3.75</v>
      </c>
      <c r="E17" s="644">
        <v>3.75</v>
      </c>
    </row>
    <row r="18" spans="1:7" ht="15.75" thickBot="1" x14ac:dyDescent="0.3">
      <c r="A18" s="2248" t="s">
        <v>1179</v>
      </c>
      <c r="B18" s="645"/>
      <c r="C18" s="645"/>
      <c r="D18" s="645"/>
      <c r="E18" s="645"/>
    </row>
    <row r="19" spans="1:7" ht="15.75" thickBot="1" x14ac:dyDescent="0.3">
      <c r="A19" s="2249"/>
      <c r="B19" s="645"/>
      <c r="C19" s="645"/>
      <c r="D19" s="645"/>
      <c r="E19" s="645"/>
    </row>
    <row r="20" spans="1:7" ht="20.25" customHeight="1" thickBot="1" x14ac:dyDescent="0.3">
      <c r="A20" s="646" t="s">
        <v>9</v>
      </c>
      <c r="B20" s="2305" t="s">
        <v>1180</v>
      </c>
      <c r="C20" s="2306"/>
      <c r="D20" s="2306"/>
      <c r="E20" s="2307"/>
    </row>
    <row r="21" spans="1:7" ht="15.75" thickBot="1" x14ac:dyDescent="0.3">
      <c r="A21" s="2287" t="s">
        <v>10</v>
      </c>
      <c r="B21" s="2288"/>
      <c r="C21" s="2288"/>
      <c r="D21" s="2288"/>
      <c r="E21" s="2289"/>
      <c r="G21" s="352"/>
    </row>
    <row r="22" spans="1:7" ht="15.75" thickBot="1" x14ac:dyDescent="0.3">
      <c r="A22" s="647"/>
      <c r="B22" s="645"/>
      <c r="C22" s="645"/>
      <c r="D22" s="645"/>
      <c r="E22" s="645"/>
    </row>
    <row r="23" spans="1:7" ht="34.5" thickBot="1" x14ac:dyDescent="0.3">
      <c r="A23" s="648" t="s">
        <v>1181</v>
      </c>
      <c r="B23" s="645">
        <v>0.5</v>
      </c>
      <c r="C23" s="645">
        <v>0.5</v>
      </c>
      <c r="D23" s="645">
        <v>0.5</v>
      </c>
      <c r="E23" s="645">
        <v>0.5</v>
      </c>
    </row>
    <row r="24" spans="1:7" ht="15.75" thickBot="1" x14ac:dyDescent="0.3">
      <c r="A24" s="648"/>
      <c r="B24" s="645"/>
      <c r="C24" s="645"/>
      <c r="D24" s="645"/>
      <c r="E24" s="645"/>
    </row>
    <row r="25" spans="1:7" ht="15.75" thickBot="1" x14ac:dyDescent="0.3">
      <c r="A25" s="2290" t="s">
        <v>11</v>
      </c>
      <c r="B25" s="2291"/>
      <c r="C25" s="2291"/>
      <c r="D25" s="2291"/>
      <c r="E25" s="2292"/>
    </row>
    <row r="26" spans="1:7" ht="15.75" thickBot="1" x14ac:dyDescent="0.3">
      <c r="A26" s="2270" t="s">
        <v>12</v>
      </c>
      <c r="B26" s="2271"/>
      <c r="C26" s="2271"/>
      <c r="D26" s="2271"/>
      <c r="E26" s="2272"/>
    </row>
    <row r="27" spans="1:7" ht="15.75" thickBot="1" x14ac:dyDescent="0.3">
      <c r="A27" s="493" t="s">
        <v>13</v>
      </c>
      <c r="B27" s="2293" t="s">
        <v>1182</v>
      </c>
      <c r="C27" s="2294"/>
      <c r="D27" s="2294"/>
      <c r="E27" s="2295"/>
    </row>
    <row r="28" spans="1:7" ht="15.75" thickBot="1" x14ac:dyDescent="0.3">
      <c r="A28" s="648" t="s">
        <v>14</v>
      </c>
      <c r="B28" s="2267" t="s">
        <v>1183</v>
      </c>
      <c r="C28" s="2268"/>
      <c r="D28" s="2268"/>
      <c r="E28" s="2269"/>
    </row>
    <row r="29" spans="1:7" ht="15.75" thickBot="1" x14ac:dyDescent="0.3">
      <c r="A29" s="648" t="s">
        <v>15</v>
      </c>
      <c r="B29" s="2242" t="s">
        <v>1184</v>
      </c>
      <c r="C29" s="2243"/>
      <c r="D29" s="2243"/>
      <c r="E29" s="2244"/>
    </row>
    <row r="30" spans="1:7" x14ac:dyDescent="0.25">
      <c r="A30" s="2248"/>
      <c r="B30" s="649">
        <v>2020</v>
      </c>
      <c r="C30" s="649">
        <v>2021</v>
      </c>
      <c r="D30" s="649">
        <v>2022</v>
      </c>
      <c r="E30" s="649">
        <v>2023</v>
      </c>
    </row>
    <row r="31" spans="1:7" ht="15.75" thickBot="1" x14ac:dyDescent="0.3">
      <c r="A31" s="2249"/>
      <c r="B31" s="650" t="s">
        <v>7</v>
      </c>
      <c r="C31" s="650" t="s">
        <v>8</v>
      </c>
      <c r="D31" s="650" t="s">
        <v>8</v>
      </c>
      <c r="E31" s="650" t="s">
        <v>8</v>
      </c>
    </row>
    <row r="32" spans="1:7" ht="15.75" thickBot="1" x14ac:dyDescent="0.3">
      <c r="A32" s="648" t="s">
        <v>16</v>
      </c>
      <c r="B32" s="651">
        <v>90</v>
      </c>
      <c r="C32" s="651">
        <v>90</v>
      </c>
      <c r="D32" s="651">
        <v>90</v>
      </c>
      <c r="E32" s="651">
        <v>90</v>
      </c>
    </row>
    <row r="33" spans="1:7" ht="15.75" outlineLevel="1" thickBot="1" x14ac:dyDescent="0.3">
      <c r="A33" s="648" t="s">
        <v>17</v>
      </c>
      <c r="B33" s="652">
        <v>125000</v>
      </c>
      <c r="C33" s="652">
        <v>148297</v>
      </c>
      <c r="D33" s="652">
        <v>147097</v>
      </c>
      <c r="E33" s="652">
        <v>147097</v>
      </c>
      <c r="G33" s="653"/>
    </row>
    <row r="34" spans="1:7" ht="15.75" outlineLevel="1" thickBot="1" x14ac:dyDescent="0.3">
      <c r="A34" s="648" t="s">
        <v>18</v>
      </c>
      <c r="B34" s="652">
        <f>B33/B32</f>
        <v>1388.8888888888889</v>
      </c>
      <c r="C34" s="652">
        <f t="shared" ref="C34:E34" si="0">C33/C32</f>
        <v>1647.7444444444445</v>
      </c>
      <c r="D34" s="652">
        <f t="shared" si="0"/>
        <v>1634.411111111111</v>
      </c>
      <c r="E34" s="652">
        <f t="shared" si="0"/>
        <v>1634.411111111111</v>
      </c>
      <c r="F34" s="379"/>
    </row>
    <row r="35" spans="1:7" ht="15.75" outlineLevel="1" thickBot="1" x14ac:dyDescent="0.3">
      <c r="A35" s="648" t="s">
        <v>19</v>
      </c>
      <c r="B35" s="654" t="s">
        <v>20</v>
      </c>
      <c r="C35" s="655">
        <f>C32/B32-1</f>
        <v>0</v>
      </c>
      <c r="D35" s="655">
        <f t="shared" ref="D35:E37" si="1">D32/C32-1</f>
        <v>0</v>
      </c>
      <c r="E35" s="655">
        <f t="shared" si="1"/>
        <v>0</v>
      </c>
      <c r="G35" s="379"/>
    </row>
    <row r="36" spans="1:7" ht="15.75" outlineLevel="1" thickBot="1" x14ac:dyDescent="0.3">
      <c r="A36" s="648" t="s">
        <v>21</v>
      </c>
      <c r="B36" s="656" t="s">
        <v>20</v>
      </c>
      <c r="C36" s="655">
        <f>C33/B33-1</f>
        <v>0.1863760000000001</v>
      </c>
      <c r="D36" s="655">
        <f t="shared" si="1"/>
        <v>-8.0918696939250578E-3</v>
      </c>
      <c r="E36" s="655">
        <f t="shared" si="1"/>
        <v>0</v>
      </c>
    </row>
    <row r="37" spans="1:7" ht="15.75" outlineLevel="1" thickBot="1" x14ac:dyDescent="0.3">
      <c r="A37" s="648" t="s">
        <v>22</v>
      </c>
      <c r="B37" s="656" t="s">
        <v>20</v>
      </c>
      <c r="C37" s="655">
        <f>C34/B34-1</f>
        <v>0.1863760000000001</v>
      </c>
      <c r="D37" s="655">
        <f t="shared" si="1"/>
        <v>-8.0918696939251689E-3</v>
      </c>
      <c r="E37" s="655">
        <f t="shared" si="1"/>
        <v>0</v>
      </c>
    </row>
    <row r="38" spans="1:7" ht="15.75" outlineLevel="1" thickBot="1" x14ac:dyDescent="0.3">
      <c r="A38" s="2245" t="s">
        <v>66</v>
      </c>
      <c r="B38" s="2246"/>
      <c r="C38" s="2246"/>
      <c r="D38" s="2246"/>
      <c r="E38" s="2247"/>
    </row>
    <row r="39" spans="1:7" ht="12.75" customHeight="1" outlineLevel="1" x14ac:dyDescent="0.25">
      <c r="A39" s="2248"/>
      <c r="B39" s="649">
        <v>2020</v>
      </c>
      <c r="C39" s="649">
        <v>2021</v>
      </c>
      <c r="D39" s="649">
        <v>2022</v>
      </c>
      <c r="E39" s="649">
        <v>2023</v>
      </c>
    </row>
    <row r="40" spans="1:7" ht="12.75" customHeight="1" outlineLevel="1" thickBot="1" x14ac:dyDescent="0.3">
      <c r="A40" s="2249"/>
      <c r="B40" s="650" t="s">
        <v>7</v>
      </c>
      <c r="C40" s="650" t="s">
        <v>8</v>
      </c>
      <c r="D40" s="650" t="s">
        <v>8</v>
      </c>
      <c r="E40" s="650" t="s">
        <v>8</v>
      </c>
    </row>
    <row r="41" spans="1:7" ht="15.75" outlineLevel="1" thickBot="1" x14ac:dyDescent="0.3">
      <c r="A41" s="657" t="s">
        <v>23</v>
      </c>
      <c r="B41" s="658">
        <v>100950</v>
      </c>
      <c r="C41" s="658">
        <v>116620</v>
      </c>
      <c r="D41" s="658">
        <v>116620</v>
      </c>
      <c r="E41" s="658">
        <v>116620</v>
      </c>
      <c r="F41" s="659"/>
      <c r="G41" s="660"/>
    </row>
    <row r="42" spans="1:7" ht="24.75" outlineLevel="1" thickBot="1" x14ac:dyDescent="0.3">
      <c r="A42" s="661" t="s">
        <v>1185</v>
      </c>
      <c r="B42" s="662"/>
      <c r="C42" s="663"/>
      <c r="D42" s="663"/>
      <c r="E42" s="663"/>
    </row>
    <row r="43" spans="1:7" ht="24.75" outlineLevel="1" thickBot="1" x14ac:dyDescent="0.3">
      <c r="A43" s="661" t="s">
        <v>1186</v>
      </c>
      <c r="B43" s="662"/>
      <c r="C43" s="664"/>
      <c r="D43" s="664"/>
      <c r="E43" s="664"/>
    </row>
    <row r="44" spans="1:7" ht="24.75" outlineLevel="1" thickBot="1" x14ac:dyDescent="0.3">
      <c r="A44" s="657" t="s">
        <v>24</v>
      </c>
      <c r="B44" s="658">
        <v>9050</v>
      </c>
      <c r="C44" s="658">
        <v>9977</v>
      </c>
      <c r="D44" s="658">
        <v>9977</v>
      </c>
      <c r="E44" s="658">
        <v>9977</v>
      </c>
      <c r="F44" s="659"/>
      <c r="G44" s="660"/>
    </row>
    <row r="45" spans="1:7" ht="36.75" outlineLevel="1" thickBot="1" x14ac:dyDescent="0.3">
      <c r="A45" s="661" t="s">
        <v>1187</v>
      </c>
      <c r="B45" s="665"/>
      <c r="C45" s="658"/>
      <c r="D45" s="658"/>
      <c r="E45" s="658"/>
    </row>
    <row r="46" spans="1:7" ht="36.75" outlineLevel="1" thickBot="1" x14ac:dyDescent="0.3">
      <c r="A46" s="661" t="s">
        <v>1188</v>
      </c>
      <c r="B46" s="665"/>
      <c r="C46" s="666"/>
      <c r="D46" s="658"/>
      <c r="E46" s="658"/>
    </row>
    <row r="47" spans="1:7" ht="15.75" outlineLevel="1" thickBot="1" x14ac:dyDescent="0.3">
      <c r="A47" s="657" t="s">
        <v>25</v>
      </c>
      <c r="B47" s="658">
        <v>15000</v>
      </c>
      <c r="C47" s="666">
        <v>21700</v>
      </c>
      <c r="D47" s="658">
        <v>20500</v>
      </c>
      <c r="E47" s="658">
        <v>20500</v>
      </c>
    </row>
    <row r="48" spans="1:7" ht="36.75" outlineLevel="1" thickBot="1" x14ac:dyDescent="0.3">
      <c r="A48" s="661" t="s">
        <v>1189</v>
      </c>
      <c r="B48" s="662"/>
      <c r="C48" s="658"/>
      <c r="D48" s="658"/>
      <c r="E48" s="658"/>
    </row>
    <row r="49" spans="1:6" ht="36.75" thickBot="1" x14ac:dyDescent="0.3">
      <c r="A49" s="661" t="s">
        <v>1190</v>
      </c>
      <c r="B49" s="662"/>
      <c r="C49" s="658"/>
      <c r="D49" s="658"/>
      <c r="E49" s="658"/>
    </row>
    <row r="50" spans="1:6" ht="15.75" thickBot="1" x14ac:dyDescent="0.3">
      <c r="A50" s="657" t="s">
        <v>26</v>
      </c>
      <c r="B50" s="662"/>
      <c r="C50" s="658"/>
      <c r="D50" s="658"/>
      <c r="E50" s="658"/>
    </row>
    <row r="51" spans="1:6" ht="24.75" thickBot="1" x14ac:dyDescent="0.3">
      <c r="A51" s="661" t="s">
        <v>1191</v>
      </c>
      <c r="B51" s="662"/>
      <c r="C51" s="658"/>
      <c r="D51" s="658"/>
      <c r="E51" s="658"/>
    </row>
    <row r="52" spans="1:6" ht="24.75" thickBot="1" x14ac:dyDescent="0.3">
      <c r="A52" s="661" t="s">
        <v>1192</v>
      </c>
      <c r="B52" s="662"/>
      <c r="C52" s="658"/>
      <c r="D52" s="658"/>
      <c r="E52" s="658"/>
    </row>
    <row r="53" spans="1:6" ht="15.75" thickBot="1" x14ac:dyDescent="0.3">
      <c r="A53" s="657" t="s">
        <v>27</v>
      </c>
      <c r="B53" s="662"/>
      <c r="C53" s="658"/>
      <c r="D53" s="658"/>
      <c r="E53" s="658"/>
    </row>
    <row r="54" spans="1:6" ht="36.75" thickBot="1" x14ac:dyDescent="0.3">
      <c r="A54" s="661" t="s">
        <v>1193</v>
      </c>
      <c r="B54" s="662"/>
      <c r="C54" s="658"/>
      <c r="D54" s="658"/>
      <c r="E54" s="658"/>
    </row>
    <row r="55" spans="1:6" ht="36.75" thickBot="1" x14ac:dyDescent="0.3">
      <c r="A55" s="661" t="s">
        <v>1194</v>
      </c>
      <c r="B55" s="662"/>
      <c r="C55" s="658"/>
      <c r="D55" s="658"/>
      <c r="E55" s="658"/>
    </row>
    <row r="56" spans="1:6" ht="15.75" thickBot="1" x14ac:dyDescent="0.3">
      <c r="A56" s="657" t="s">
        <v>28</v>
      </c>
      <c r="B56" s="662"/>
      <c r="C56" s="658"/>
      <c r="D56" s="658"/>
      <c r="E56" s="658"/>
    </row>
    <row r="57" spans="1:6" ht="36.75" thickBot="1" x14ac:dyDescent="0.3">
      <c r="A57" s="661" t="s">
        <v>1195</v>
      </c>
      <c r="B57" s="662"/>
      <c r="C57" s="658"/>
      <c r="D57" s="658"/>
      <c r="E57" s="658"/>
    </row>
    <row r="58" spans="1:6" ht="36.75" thickBot="1" x14ac:dyDescent="0.3">
      <c r="A58" s="661" t="s">
        <v>1196</v>
      </c>
      <c r="B58" s="662"/>
      <c r="C58" s="658"/>
      <c r="D58" s="658"/>
      <c r="E58" s="658"/>
    </row>
    <row r="59" spans="1:6" ht="24.75" thickBot="1" x14ac:dyDescent="0.3">
      <c r="A59" s="657" t="s">
        <v>29</v>
      </c>
      <c r="B59" s="662"/>
      <c r="C59" s="658"/>
      <c r="D59" s="658"/>
      <c r="E59" s="658"/>
    </row>
    <row r="60" spans="1:6" ht="36.75" thickBot="1" x14ac:dyDescent="0.3">
      <c r="A60" s="661" t="s">
        <v>1197</v>
      </c>
      <c r="B60" s="662"/>
      <c r="C60" s="658"/>
      <c r="D60" s="658"/>
      <c r="E60" s="658"/>
    </row>
    <row r="61" spans="1:6" ht="36.75" thickBot="1" x14ac:dyDescent="0.3">
      <c r="A61" s="661" t="s">
        <v>1198</v>
      </c>
      <c r="B61" s="662"/>
      <c r="C61" s="658"/>
      <c r="D61" s="658"/>
      <c r="E61" s="658"/>
    </row>
    <row r="62" spans="1:6" ht="15.75" thickBot="1" x14ac:dyDescent="0.3">
      <c r="A62" s="667" t="s">
        <v>30</v>
      </c>
      <c r="B62" s="662">
        <f>B59+B56+B53+B50+B47+B44+B41</f>
        <v>125000</v>
      </c>
      <c r="C62" s="662">
        <f t="shared" ref="C62:E62" si="2">C59+C56+C53+C50+C47+C44+C41</f>
        <v>148297</v>
      </c>
      <c r="D62" s="662">
        <f t="shared" si="2"/>
        <v>147097</v>
      </c>
      <c r="E62" s="662">
        <f t="shared" si="2"/>
        <v>147097</v>
      </c>
      <c r="F62" s="379"/>
    </row>
    <row r="63" spans="1:6" x14ac:dyDescent="0.25">
      <c r="A63" s="2250" t="s">
        <v>1199</v>
      </c>
      <c r="B63" s="2296" t="s">
        <v>1200</v>
      </c>
      <c r="C63" s="2297"/>
      <c r="D63" s="2297"/>
      <c r="E63" s="2298"/>
    </row>
    <row r="64" spans="1:6" x14ac:dyDescent="0.25">
      <c r="A64" s="2251"/>
      <c r="B64" s="2299"/>
      <c r="C64" s="2300"/>
      <c r="D64" s="2300"/>
      <c r="E64" s="2301"/>
      <c r="F64" s="668"/>
    </row>
    <row r="65" spans="1:7" ht="15.75" thickBot="1" x14ac:dyDescent="0.3">
      <c r="A65" s="2252"/>
      <c r="B65" s="2302"/>
      <c r="C65" s="2303"/>
      <c r="D65" s="2303"/>
      <c r="E65" s="2304"/>
    </row>
    <row r="66" spans="1:7" ht="15.75" thickBot="1" x14ac:dyDescent="0.3">
      <c r="A66" s="669" t="s">
        <v>31</v>
      </c>
      <c r="B66" s="670">
        <f>IF(B62-B33=0,0,"Error")</f>
        <v>0</v>
      </c>
      <c r="C66" s="670">
        <f>IF(C62-C33=0,0,"Error")</f>
        <v>0</v>
      </c>
      <c r="D66" s="670">
        <f>IF(D62-D33=0,0,"Error")</f>
        <v>0</v>
      </c>
      <c r="E66" s="670">
        <f>IF(E62-E33=0,0,"Error")</f>
        <v>0</v>
      </c>
    </row>
    <row r="67" spans="1:7" ht="15.75" thickBot="1" x14ac:dyDescent="0.3">
      <c r="A67" s="2270" t="s">
        <v>45</v>
      </c>
      <c r="B67" s="2271"/>
      <c r="C67" s="2271"/>
      <c r="D67" s="2271"/>
      <c r="E67" s="2272"/>
    </row>
    <row r="68" spans="1:7" ht="15.75" thickBot="1" x14ac:dyDescent="0.3">
      <c r="A68" s="2270" t="s">
        <v>39</v>
      </c>
      <c r="B68" s="2271"/>
      <c r="C68" s="2271"/>
      <c r="D68" s="2271"/>
      <c r="E68" s="2272"/>
    </row>
    <row r="69" spans="1:7" ht="15.75" thickBot="1" x14ac:dyDescent="0.3">
      <c r="A69" s="671" t="s">
        <v>44</v>
      </c>
      <c r="B69" s="2273" t="s">
        <v>1201</v>
      </c>
      <c r="C69" s="2274"/>
      <c r="D69" s="2274"/>
      <c r="E69" s="2275"/>
    </row>
    <row r="70" spans="1:7" ht="15.75" thickBot="1" x14ac:dyDescent="0.3">
      <c r="A70" s="493" t="s">
        <v>13</v>
      </c>
      <c r="B70" s="672" t="s">
        <v>1202</v>
      </c>
      <c r="C70" s="673"/>
      <c r="D70" s="2273" t="s">
        <v>1203</v>
      </c>
      <c r="E70" s="2275"/>
    </row>
    <row r="71" spans="1:7" ht="29.25" customHeight="1" thickBot="1" x14ac:dyDescent="0.3">
      <c r="A71" s="648" t="s">
        <v>14</v>
      </c>
      <c r="B71" s="2239" t="s">
        <v>1204</v>
      </c>
      <c r="C71" s="2240"/>
      <c r="D71" s="2240"/>
      <c r="E71" s="2241"/>
    </row>
    <row r="72" spans="1:7" ht="15.75" thickBot="1" x14ac:dyDescent="0.3">
      <c r="A72" s="648" t="s">
        <v>15</v>
      </c>
      <c r="B72" s="2242" t="s">
        <v>1205</v>
      </c>
      <c r="C72" s="2243"/>
      <c r="D72" s="2243"/>
      <c r="E72" s="2244"/>
    </row>
    <row r="73" spans="1:7" x14ac:dyDescent="0.25">
      <c r="A73" s="2248"/>
      <c r="B73" s="649">
        <v>2020</v>
      </c>
      <c r="C73" s="649">
        <v>2021</v>
      </c>
      <c r="D73" s="649">
        <v>2022</v>
      </c>
      <c r="E73" s="649">
        <v>2023</v>
      </c>
    </row>
    <row r="74" spans="1:7" ht="15.75" thickBot="1" x14ac:dyDescent="0.3">
      <c r="A74" s="2249"/>
      <c r="B74" s="650" t="s">
        <v>7</v>
      </c>
      <c r="C74" s="650" t="s">
        <v>8</v>
      </c>
      <c r="D74" s="650" t="s">
        <v>8</v>
      </c>
      <c r="E74" s="650" t="s">
        <v>8</v>
      </c>
    </row>
    <row r="75" spans="1:7" ht="15.75" thickBot="1" x14ac:dyDescent="0.3">
      <c r="A75" s="648" t="s">
        <v>16</v>
      </c>
      <c r="B75" s="652">
        <v>3</v>
      </c>
      <c r="C75" s="652">
        <v>5</v>
      </c>
      <c r="D75" s="652">
        <v>3</v>
      </c>
      <c r="E75" s="652">
        <v>3</v>
      </c>
    </row>
    <row r="76" spans="1:7" ht="15.75" outlineLevel="1" thickBot="1" x14ac:dyDescent="0.3">
      <c r="A76" s="648" t="s">
        <v>17</v>
      </c>
      <c r="B76" s="652">
        <v>1260</v>
      </c>
      <c r="C76" s="652">
        <v>450</v>
      </c>
      <c r="D76" s="652">
        <v>500</v>
      </c>
      <c r="E76" s="652">
        <v>500</v>
      </c>
      <c r="F76" s="668"/>
    </row>
    <row r="77" spans="1:7" ht="15.75" outlineLevel="1" thickBot="1" x14ac:dyDescent="0.3">
      <c r="A77" s="648" t="s">
        <v>18</v>
      </c>
      <c r="B77" s="652">
        <f>B76/B75</f>
        <v>420</v>
      </c>
      <c r="C77" s="652">
        <f>C76/C75</f>
        <v>90</v>
      </c>
      <c r="D77" s="652">
        <f t="shared" ref="D77:E77" si="3">D76/D75</f>
        <v>166.66666666666666</v>
      </c>
      <c r="E77" s="652">
        <f t="shared" si="3"/>
        <v>166.66666666666666</v>
      </c>
    </row>
    <row r="78" spans="1:7" ht="15.75" outlineLevel="1" thickBot="1" x14ac:dyDescent="0.3">
      <c r="A78" s="648" t="s">
        <v>19</v>
      </c>
      <c r="B78" s="656" t="s">
        <v>20</v>
      </c>
      <c r="C78" s="655">
        <f>C75/B75-1</f>
        <v>0.66666666666666674</v>
      </c>
      <c r="D78" s="655">
        <f t="shared" ref="D78:E80" si="4">D75/C75-1</f>
        <v>-0.4</v>
      </c>
      <c r="E78" s="655">
        <f t="shared" si="4"/>
        <v>0</v>
      </c>
      <c r="G78" s="379"/>
    </row>
    <row r="79" spans="1:7" ht="15.75" outlineLevel="1" thickBot="1" x14ac:dyDescent="0.3">
      <c r="A79" s="648" t="s">
        <v>21</v>
      </c>
      <c r="B79" s="656" t="s">
        <v>20</v>
      </c>
      <c r="C79" s="655">
        <f>C76/B76-1</f>
        <v>-0.64285714285714279</v>
      </c>
      <c r="D79" s="655">
        <f t="shared" si="4"/>
        <v>0.11111111111111116</v>
      </c>
      <c r="E79" s="655">
        <f t="shared" si="4"/>
        <v>0</v>
      </c>
    </row>
    <row r="80" spans="1:7" ht="15.75" outlineLevel="1" thickBot="1" x14ac:dyDescent="0.3">
      <c r="A80" s="648" t="s">
        <v>22</v>
      </c>
      <c r="B80" s="656" t="s">
        <v>20</v>
      </c>
      <c r="C80" s="655">
        <f>C77/B77-1</f>
        <v>-0.7857142857142857</v>
      </c>
      <c r="D80" s="655">
        <f t="shared" si="4"/>
        <v>0.85185185185185164</v>
      </c>
      <c r="E80" s="655">
        <f t="shared" si="4"/>
        <v>0</v>
      </c>
    </row>
    <row r="81" spans="1:5" ht="15.75" outlineLevel="1" thickBot="1" x14ac:dyDescent="0.3">
      <c r="A81" s="2245" t="s">
        <v>66</v>
      </c>
      <c r="B81" s="2246"/>
      <c r="C81" s="2246"/>
      <c r="D81" s="2246"/>
      <c r="E81" s="2247"/>
    </row>
    <row r="82" spans="1:5" ht="12.75" customHeight="1" outlineLevel="1" x14ac:dyDescent="0.25">
      <c r="A82" s="2248"/>
      <c r="B82" s="649">
        <v>2020</v>
      </c>
      <c r="C82" s="649">
        <v>2021</v>
      </c>
      <c r="D82" s="649">
        <v>2022</v>
      </c>
      <c r="E82" s="649">
        <v>2023</v>
      </c>
    </row>
    <row r="83" spans="1:5" ht="9" customHeight="1" outlineLevel="1" thickBot="1" x14ac:dyDescent="0.3">
      <c r="A83" s="2249"/>
      <c r="B83" s="650" t="s">
        <v>7</v>
      </c>
      <c r="C83" s="650" t="s">
        <v>8</v>
      </c>
      <c r="D83" s="650" t="s">
        <v>8</v>
      </c>
      <c r="E83" s="650" t="s">
        <v>8</v>
      </c>
    </row>
    <row r="84" spans="1:5" ht="15.75" outlineLevel="1" thickBot="1" x14ac:dyDescent="0.3">
      <c r="A84" s="657" t="s">
        <v>41</v>
      </c>
      <c r="B84" s="658"/>
      <c r="C84" s="658"/>
      <c r="D84" s="658"/>
      <c r="E84" s="658"/>
    </row>
    <row r="85" spans="1:5" ht="15.75" outlineLevel="1" thickBot="1" x14ac:dyDescent="0.3">
      <c r="A85" s="657" t="s">
        <v>42</v>
      </c>
      <c r="B85" s="662">
        <v>1260</v>
      </c>
      <c r="C85" s="652">
        <v>450</v>
      </c>
      <c r="D85" s="658">
        <v>500</v>
      </c>
      <c r="E85" s="658">
        <v>500</v>
      </c>
    </row>
    <row r="86" spans="1:5" ht="15.75" outlineLevel="1" thickBot="1" x14ac:dyDescent="0.3">
      <c r="A86" s="667" t="s">
        <v>30</v>
      </c>
      <c r="B86" s="662">
        <f>B85+B84</f>
        <v>1260</v>
      </c>
      <c r="C86" s="662">
        <f t="shared" ref="C86:E86" si="5">C85+C84</f>
        <v>450</v>
      </c>
      <c r="D86" s="662">
        <f t="shared" si="5"/>
        <v>500</v>
      </c>
      <c r="E86" s="662">
        <f t="shared" si="5"/>
        <v>500</v>
      </c>
    </row>
    <row r="87" spans="1:5" outlineLevel="1" x14ac:dyDescent="0.25">
      <c r="A87" s="2250" t="s">
        <v>43</v>
      </c>
      <c r="B87" s="2276" t="s">
        <v>1206</v>
      </c>
      <c r="C87" s="2277"/>
      <c r="D87" s="2277"/>
      <c r="E87" s="2278"/>
    </row>
    <row r="88" spans="1:5" outlineLevel="1" x14ac:dyDescent="0.25">
      <c r="A88" s="2251"/>
      <c r="B88" s="2279"/>
      <c r="C88" s="2280"/>
      <c r="D88" s="2280"/>
      <c r="E88" s="2281"/>
    </row>
    <row r="89" spans="1:5" ht="15.75" outlineLevel="1" thickBot="1" x14ac:dyDescent="0.3">
      <c r="A89" s="2252"/>
      <c r="B89" s="2282"/>
      <c r="C89" s="2283"/>
      <c r="D89" s="2283"/>
      <c r="E89" s="2284"/>
    </row>
    <row r="90" spans="1:5" ht="15.75" outlineLevel="1" thickBot="1" x14ac:dyDescent="0.3">
      <c r="A90" s="493" t="s">
        <v>32</v>
      </c>
      <c r="B90" s="674" t="s">
        <v>1207</v>
      </c>
      <c r="C90" s="675"/>
      <c r="D90" s="2285" t="s">
        <v>1151</v>
      </c>
      <c r="E90" s="2286"/>
    </row>
    <row r="91" spans="1:5" ht="24.75" customHeight="1" outlineLevel="1" thickBot="1" x14ac:dyDescent="0.3">
      <c r="A91" s="648" t="s">
        <v>14</v>
      </c>
      <c r="B91" s="2267" t="s">
        <v>1208</v>
      </c>
      <c r="C91" s="2268"/>
      <c r="D91" s="2268"/>
      <c r="E91" s="2269"/>
    </row>
    <row r="92" spans="1:5" ht="16.5" customHeight="1" outlineLevel="1" thickBot="1" x14ac:dyDescent="0.3">
      <c r="A92" s="648" t="s">
        <v>15</v>
      </c>
      <c r="B92" s="2242" t="s">
        <v>1209</v>
      </c>
      <c r="C92" s="2243"/>
      <c r="D92" s="2243"/>
      <c r="E92" s="2244"/>
    </row>
    <row r="93" spans="1:5" ht="12.75" customHeight="1" outlineLevel="1" x14ac:dyDescent="0.25">
      <c r="A93" s="2248"/>
      <c r="B93" s="649">
        <v>2020</v>
      </c>
      <c r="C93" s="649">
        <v>2021</v>
      </c>
      <c r="D93" s="649">
        <v>2022</v>
      </c>
      <c r="E93" s="649">
        <v>2023</v>
      </c>
    </row>
    <row r="94" spans="1:5" ht="9" customHeight="1" outlineLevel="1" thickBot="1" x14ac:dyDescent="0.3">
      <c r="A94" s="2249"/>
      <c r="B94" s="650" t="s">
        <v>7</v>
      </c>
      <c r="C94" s="650" t="s">
        <v>8</v>
      </c>
      <c r="D94" s="650" t="s">
        <v>8</v>
      </c>
      <c r="E94" s="650" t="s">
        <v>8</v>
      </c>
    </row>
    <row r="95" spans="1:5" ht="15.75" outlineLevel="1" thickBot="1" x14ac:dyDescent="0.3">
      <c r="A95" s="648" t="s">
        <v>16</v>
      </c>
      <c r="B95" s="652">
        <v>3</v>
      </c>
      <c r="C95" s="652">
        <v>13</v>
      </c>
      <c r="D95" s="652">
        <v>1</v>
      </c>
      <c r="E95" s="652">
        <v>1</v>
      </c>
    </row>
    <row r="96" spans="1:5" ht="15.75" outlineLevel="1" thickBot="1" x14ac:dyDescent="0.3">
      <c r="A96" s="648" t="s">
        <v>17</v>
      </c>
      <c r="B96" s="652">
        <v>740</v>
      </c>
      <c r="C96" s="652">
        <v>1550</v>
      </c>
      <c r="D96" s="652">
        <v>150</v>
      </c>
      <c r="E96" s="652">
        <v>150</v>
      </c>
    </row>
    <row r="97" spans="1:7" ht="15.75" outlineLevel="1" thickBot="1" x14ac:dyDescent="0.3">
      <c r="A97" s="648" t="s">
        <v>18</v>
      </c>
      <c r="B97" s="652">
        <f>B96/B95</f>
        <v>246.66666666666666</v>
      </c>
      <c r="C97" s="652">
        <f>C96/C95</f>
        <v>119.23076923076923</v>
      </c>
      <c r="D97" s="652">
        <f t="shared" ref="D97:E97" si="6">D96/D95</f>
        <v>150</v>
      </c>
      <c r="E97" s="652">
        <f t="shared" si="6"/>
        <v>150</v>
      </c>
    </row>
    <row r="98" spans="1:7" ht="15.75" outlineLevel="1" thickBot="1" x14ac:dyDescent="0.3">
      <c r="A98" s="648" t="s">
        <v>19</v>
      </c>
      <c r="B98" s="656" t="s">
        <v>20</v>
      </c>
      <c r="C98" s="655">
        <f>C95/B95-1</f>
        <v>3.333333333333333</v>
      </c>
      <c r="D98" s="655">
        <f t="shared" ref="D98:E100" si="7">D95/C95-1</f>
        <v>-0.92307692307692313</v>
      </c>
      <c r="E98" s="655">
        <f t="shared" si="7"/>
        <v>0</v>
      </c>
      <c r="G98" s="379"/>
    </row>
    <row r="99" spans="1:7" ht="15.75" outlineLevel="1" thickBot="1" x14ac:dyDescent="0.3">
      <c r="A99" s="648" t="s">
        <v>21</v>
      </c>
      <c r="B99" s="656" t="s">
        <v>20</v>
      </c>
      <c r="C99" s="655">
        <f>C96/B96-1</f>
        <v>1.0945945945945947</v>
      </c>
      <c r="D99" s="655">
        <f t="shared" si="7"/>
        <v>-0.90322580645161288</v>
      </c>
      <c r="E99" s="655">
        <f t="shared" si="7"/>
        <v>0</v>
      </c>
    </row>
    <row r="100" spans="1:7" ht="15.75" outlineLevel="1" thickBot="1" x14ac:dyDescent="0.3">
      <c r="A100" s="648" t="s">
        <v>22</v>
      </c>
      <c r="B100" s="656" t="s">
        <v>20</v>
      </c>
      <c r="C100" s="655">
        <f>C97/B97-1</f>
        <v>-0.51663201663201663</v>
      </c>
      <c r="D100" s="655">
        <f t="shared" si="7"/>
        <v>0.25806451612903225</v>
      </c>
      <c r="E100" s="655">
        <f t="shared" si="7"/>
        <v>0</v>
      </c>
    </row>
    <row r="101" spans="1:7" ht="15.75" outlineLevel="1" thickBot="1" x14ac:dyDescent="0.3">
      <c r="A101" s="2245" t="s">
        <v>118</v>
      </c>
      <c r="B101" s="2246"/>
      <c r="C101" s="2246"/>
      <c r="D101" s="2246"/>
      <c r="E101" s="2247"/>
    </row>
    <row r="102" spans="1:7" ht="12.75" customHeight="1" outlineLevel="1" x14ac:dyDescent="0.25">
      <c r="A102" s="2248"/>
      <c r="B102" s="649">
        <v>2020</v>
      </c>
      <c r="C102" s="649">
        <v>2021</v>
      </c>
      <c r="D102" s="649">
        <v>2022</v>
      </c>
      <c r="E102" s="649">
        <v>2023</v>
      </c>
    </row>
    <row r="103" spans="1:7" ht="9" customHeight="1" outlineLevel="1" thickBot="1" x14ac:dyDescent="0.3">
      <c r="A103" s="2249"/>
      <c r="B103" s="650" t="s">
        <v>7</v>
      </c>
      <c r="C103" s="650" t="s">
        <v>8</v>
      </c>
      <c r="D103" s="650" t="s">
        <v>8</v>
      </c>
      <c r="E103" s="650" t="s">
        <v>8</v>
      </c>
    </row>
    <row r="104" spans="1:7" ht="15.75" outlineLevel="1" thickBot="1" x14ac:dyDescent="0.3">
      <c r="A104" s="657" t="s">
        <v>41</v>
      </c>
      <c r="B104" s="676"/>
      <c r="C104" s="658"/>
      <c r="D104" s="658"/>
      <c r="E104" s="658"/>
    </row>
    <row r="105" spans="1:7" ht="15.75" outlineLevel="1" thickBot="1" x14ac:dyDescent="0.3">
      <c r="A105" s="657" t="s">
        <v>42</v>
      </c>
      <c r="B105" s="677">
        <v>740</v>
      </c>
      <c r="C105" s="652">
        <v>1550</v>
      </c>
      <c r="D105" s="658">
        <v>150</v>
      </c>
      <c r="E105" s="658">
        <v>150</v>
      </c>
    </row>
    <row r="106" spans="1:7" ht="15.75" outlineLevel="1" thickBot="1" x14ac:dyDescent="0.3">
      <c r="A106" s="667" t="s">
        <v>33</v>
      </c>
      <c r="B106" s="677">
        <f>B105+B104</f>
        <v>740</v>
      </c>
      <c r="C106" s="662">
        <f t="shared" ref="C106:E106" si="8">C105+C104</f>
        <v>1550</v>
      </c>
      <c r="D106" s="662">
        <f t="shared" si="8"/>
        <v>150</v>
      </c>
      <c r="E106" s="662">
        <f t="shared" si="8"/>
        <v>150</v>
      </c>
    </row>
    <row r="107" spans="1:7" outlineLevel="1" x14ac:dyDescent="0.25">
      <c r="A107" s="2250" t="s">
        <v>1210</v>
      </c>
      <c r="B107" s="2253"/>
      <c r="C107" s="2254"/>
      <c r="D107" s="2254"/>
      <c r="E107" s="2255"/>
    </row>
    <row r="108" spans="1:7" x14ac:dyDescent="0.25">
      <c r="A108" s="2251"/>
      <c r="B108" s="2256"/>
      <c r="C108" s="2257"/>
      <c r="D108" s="2257"/>
      <c r="E108" s="2258"/>
    </row>
    <row r="109" spans="1:7" ht="15.75" thickBot="1" x14ac:dyDescent="0.3">
      <c r="A109" s="2252"/>
      <c r="B109" s="2259"/>
      <c r="C109" s="2260"/>
      <c r="D109" s="2260"/>
      <c r="E109" s="2261"/>
    </row>
    <row r="110" spans="1:7" ht="15.75" hidden="1" thickBot="1" x14ac:dyDescent="0.3">
      <c r="A110" s="678" t="s">
        <v>44</v>
      </c>
      <c r="B110" s="2262" t="s">
        <v>1211</v>
      </c>
      <c r="C110" s="2263"/>
      <c r="D110" s="2263"/>
      <c r="E110" s="2264"/>
    </row>
    <row r="111" spans="1:7" ht="34.5" hidden="1" customHeight="1" thickBot="1" x14ac:dyDescent="0.3">
      <c r="A111" s="493" t="s">
        <v>190</v>
      </c>
      <c r="B111" s="679" t="s">
        <v>1212</v>
      </c>
      <c r="C111" s="680"/>
      <c r="D111" s="2265" t="s">
        <v>1213</v>
      </c>
      <c r="E111" s="2266"/>
    </row>
    <row r="112" spans="1:7" ht="23.25" hidden="1" customHeight="1" thickBot="1" x14ac:dyDescent="0.3">
      <c r="A112" s="501" t="s">
        <v>14</v>
      </c>
      <c r="B112" s="2239"/>
      <c r="C112" s="2240"/>
      <c r="D112" s="2240"/>
      <c r="E112" s="2241"/>
    </row>
    <row r="113" spans="1:5" ht="15.75" hidden="1" thickBot="1" x14ac:dyDescent="0.3">
      <c r="A113" s="501" t="s">
        <v>15</v>
      </c>
      <c r="B113" s="2242" t="s">
        <v>1214</v>
      </c>
      <c r="C113" s="2243"/>
      <c r="D113" s="2243"/>
      <c r="E113" s="2244"/>
    </row>
    <row r="114" spans="1:5" ht="15.75" hidden="1" thickBot="1" x14ac:dyDescent="0.3">
      <c r="A114" s="501" t="s">
        <v>16</v>
      </c>
      <c r="B114" s="446"/>
      <c r="C114" s="446"/>
      <c r="D114" s="501"/>
      <c r="E114" s="501"/>
    </row>
    <row r="115" spans="1:5" ht="15.75" hidden="1" thickBot="1" x14ac:dyDescent="0.3">
      <c r="A115" s="501" t="s">
        <v>17</v>
      </c>
      <c r="B115" s="444"/>
      <c r="C115" s="444"/>
      <c r="D115" s="444"/>
      <c r="E115" s="444"/>
    </row>
    <row r="116" spans="1:5" ht="15.75" hidden="1" thickBot="1" x14ac:dyDescent="0.3">
      <c r="A116" s="501" t="s">
        <v>18</v>
      </c>
      <c r="B116" s="444" t="e">
        <f>B115/B114</f>
        <v>#DIV/0!</v>
      </c>
      <c r="C116" s="444"/>
      <c r="D116" s="444"/>
      <c r="E116" s="444"/>
    </row>
    <row r="117" spans="1:5" ht="15.75" hidden="1" thickBot="1" x14ac:dyDescent="0.3">
      <c r="A117" s="501" t="s">
        <v>19</v>
      </c>
      <c r="B117" s="446" t="s">
        <v>20</v>
      </c>
      <c r="C117" s="447"/>
      <c r="D117" s="447"/>
      <c r="E117" s="447"/>
    </row>
    <row r="118" spans="1:5" ht="15.75" hidden="1" thickBot="1" x14ac:dyDescent="0.3">
      <c r="A118" s="501" t="s">
        <v>21</v>
      </c>
      <c r="B118" s="446" t="s">
        <v>20</v>
      </c>
      <c r="C118" s="447"/>
      <c r="D118" s="447"/>
      <c r="E118" s="447"/>
    </row>
    <row r="119" spans="1:5" ht="15.75" hidden="1" thickBot="1" x14ac:dyDescent="0.3">
      <c r="A119" s="501" t="s">
        <v>22</v>
      </c>
      <c r="B119" s="446" t="s">
        <v>20</v>
      </c>
      <c r="C119" s="447"/>
      <c r="D119" s="447"/>
      <c r="E119" s="447"/>
    </row>
    <row r="120" spans="1:5" ht="15.75" hidden="1" customHeight="1" thickBot="1" x14ac:dyDescent="0.3">
      <c r="A120" s="2245" t="s">
        <v>119</v>
      </c>
      <c r="B120" s="2246"/>
      <c r="C120" s="2246"/>
      <c r="D120" s="2246"/>
      <c r="E120" s="2247"/>
    </row>
    <row r="121" spans="1:5" ht="15.75" hidden="1" thickBot="1" x14ac:dyDescent="0.3">
      <c r="A121" s="681"/>
      <c r="B121" s="440">
        <v>2020</v>
      </c>
      <c r="C121" s="440">
        <v>2021</v>
      </c>
      <c r="D121" s="440">
        <v>2022</v>
      </c>
      <c r="E121" s="440">
        <v>2023</v>
      </c>
    </row>
    <row r="122" spans="1:5" ht="15.75" hidden="1" thickBot="1" x14ac:dyDescent="0.3">
      <c r="A122" s="446"/>
      <c r="B122" s="365" t="s">
        <v>7</v>
      </c>
      <c r="C122" s="365" t="s">
        <v>8</v>
      </c>
      <c r="D122" s="365" t="s">
        <v>8</v>
      </c>
      <c r="E122" s="365" t="s">
        <v>8</v>
      </c>
    </row>
    <row r="123" spans="1:5" ht="15.75" hidden="1" thickBot="1" x14ac:dyDescent="0.3">
      <c r="A123" s="532" t="s">
        <v>41</v>
      </c>
      <c r="B123" s="449"/>
      <c r="C123" s="449"/>
      <c r="D123" s="449"/>
      <c r="E123" s="449"/>
    </row>
    <row r="124" spans="1:5" ht="15.75" hidden="1" thickBot="1" x14ac:dyDescent="0.3">
      <c r="A124" s="542" t="s">
        <v>175</v>
      </c>
      <c r="B124" s="449"/>
      <c r="C124" s="449"/>
      <c r="D124" s="449"/>
      <c r="E124" s="449"/>
    </row>
    <row r="125" spans="1:5" ht="15.75" hidden="1" thickBot="1" x14ac:dyDescent="0.3">
      <c r="A125" s="542" t="s">
        <v>194</v>
      </c>
      <c r="B125" s="449"/>
      <c r="C125" s="449"/>
      <c r="D125" s="449"/>
      <c r="E125" s="449"/>
    </row>
    <row r="126" spans="1:5" ht="15.75" hidden="1" thickBot="1" x14ac:dyDescent="0.3">
      <c r="A126" s="542" t="s">
        <v>186</v>
      </c>
      <c r="B126" s="449"/>
      <c r="C126" s="449"/>
      <c r="D126" s="449"/>
      <c r="E126" s="449"/>
    </row>
    <row r="127" spans="1:5" ht="15.75" hidden="1" thickBot="1" x14ac:dyDescent="0.3">
      <c r="A127" s="542" t="s">
        <v>187</v>
      </c>
      <c r="B127" s="449"/>
      <c r="C127" s="449"/>
      <c r="D127" s="449"/>
      <c r="E127" s="449"/>
    </row>
    <row r="128" spans="1:5" ht="15.75" hidden="1" thickBot="1" x14ac:dyDescent="0.3">
      <c r="A128" s="532" t="s">
        <v>42</v>
      </c>
      <c r="B128" s="451"/>
      <c r="C128" s="451"/>
      <c r="D128" s="449"/>
      <c r="E128" s="449"/>
    </row>
    <row r="129" spans="1:5" ht="15.75" hidden="1" thickBot="1" x14ac:dyDescent="0.3">
      <c r="A129" s="542" t="s">
        <v>175</v>
      </c>
      <c r="B129" s="451"/>
      <c r="C129" s="451"/>
      <c r="D129" s="449"/>
      <c r="E129" s="449"/>
    </row>
    <row r="130" spans="1:5" ht="15.75" hidden="1" thickBot="1" x14ac:dyDescent="0.3">
      <c r="A130" s="542" t="s">
        <v>194</v>
      </c>
      <c r="B130" s="451"/>
      <c r="C130" s="449"/>
      <c r="D130" s="449"/>
      <c r="E130" s="449"/>
    </row>
    <row r="131" spans="1:5" ht="15.75" hidden="1" thickBot="1" x14ac:dyDescent="0.3">
      <c r="A131" s="542" t="s">
        <v>186</v>
      </c>
      <c r="B131" s="451"/>
      <c r="C131" s="449"/>
      <c r="D131" s="449"/>
      <c r="E131" s="449"/>
    </row>
    <row r="132" spans="1:5" ht="15.75" hidden="1" thickBot="1" x14ac:dyDescent="0.3">
      <c r="A132" s="542" t="s">
        <v>187</v>
      </c>
      <c r="B132" s="451"/>
      <c r="C132" s="449"/>
      <c r="D132" s="449"/>
      <c r="E132" s="449"/>
    </row>
    <row r="133" spans="1:5" ht="15.75" hidden="1" thickBot="1" x14ac:dyDescent="0.3">
      <c r="A133" s="667" t="s">
        <v>35</v>
      </c>
      <c r="B133" s="451">
        <f>B128+B123</f>
        <v>0</v>
      </c>
      <c r="C133" s="451"/>
      <c r="D133" s="451"/>
      <c r="E133" s="451"/>
    </row>
    <row r="134" spans="1:5" ht="15.75" thickBot="1" x14ac:dyDescent="0.3">
      <c r="A134" s="1998" t="s">
        <v>45</v>
      </c>
      <c r="B134" s="1838"/>
      <c r="C134" s="1838"/>
      <c r="D134" s="1838"/>
      <c r="E134" s="1999"/>
    </row>
    <row r="135" spans="1:5" ht="15.75" thickBot="1" x14ac:dyDescent="0.3">
      <c r="A135" s="1998" t="s">
        <v>46</v>
      </c>
      <c r="B135" s="1838"/>
      <c r="C135" s="1838"/>
      <c r="D135" s="1838"/>
      <c r="E135" s="1999"/>
    </row>
    <row r="136" spans="1:5" ht="15.75" thickBot="1" x14ac:dyDescent="0.3">
      <c r="A136" s="682" t="s">
        <v>44</v>
      </c>
      <c r="B136" s="2234"/>
      <c r="C136" s="2235"/>
      <c r="D136" s="2235"/>
      <c r="E136" s="2236"/>
    </row>
    <row r="137" spans="1:5" ht="15.75" thickBot="1" x14ac:dyDescent="0.3">
      <c r="A137" s="493" t="s">
        <v>13</v>
      </c>
      <c r="B137" s="683"/>
      <c r="C137" s="684"/>
      <c r="D137" s="2237"/>
      <c r="E137" s="2238"/>
    </row>
    <row r="138" spans="1:5" ht="15.75" customHeight="1" thickBot="1" x14ac:dyDescent="0.3">
      <c r="A138" s="501" t="s">
        <v>14</v>
      </c>
      <c r="B138" s="2239"/>
      <c r="C138" s="2240"/>
      <c r="D138" s="2240"/>
      <c r="E138" s="2241"/>
    </row>
    <row r="139" spans="1:5" ht="15.75" customHeight="1" thickBot="1" x14ac:dyDescent="0.3">
      <c r="A139" s="501" t="s">
        <v>15</v>
      </c>
      <c r="B139" s="2242"/>
      <c r="C139" s="2243"/>
      <c r="D139" s="2243"/>
      <c r="E139" s="2244"/>
    </row>
    <row r="140" spans="1:5" ht="15.75" thickBot="1" x14ac:dyDescent="0.3">
      <c r="A140" s="501" t="s">
        <v>16</v>
      </c>
      <c r="B140" s="685">
        <v>0</v>
      </c>
      <c r="C140" s="446"/>
      <c r="D140" s="501"/>
      <c r="E140" s="501"/>
    </row>
    <row r="141" spans="1:5" ht="15.75" thickBot="1" x14ac:dyDescent="0.3">
      <c r="A141" s="501" t="s">
        <v>17</v>
      </c>
      <c r="B141" s="444">
        <v>0</v>
      </c>
      <c r="C141" s="444"/>
      <c r="D141" s="444"/>
      <c r="E141" s="444"/>
    </row>
    <row r="142" spans="1:5" ht="15.75" thickBot="1" x14ac:dyDescent="0.3">
      <c r="A142" s="501" t="s">
        <v>18</v>
      </c>
      <c r="B142" s="444" t="e">
        <f t="shared" ref="B142" si="9">B141/B140</f>
        <v>#DIV/0!</v>
      </c>
      <c r="C142" s="444"/>
      <c r="D142" s="444"/>
      <c r="E142" s="444"/>
    </row>
    <row r="143" spans="1:5" ht="15.75" thickBot="1" x14ac:dyDescent="0.3">
      <c r="A143" s="501" t="s">
        <v>19</v>
      </c>
      <c r="B143" s="446" t="s">
        <v>20</v>
      </c>
      <c r="C143" s="447"/>
      <c r="D143" s="447"/>
      <c r="E143" s="447"/>
    </row>
    <row r="144" spans="1:5" ht="15.75" thickBot="1" x14ac:dyDescent="0.3">
      <c r="A144" s="501" t="s">
        <v>21</v>
      </c>
      <c r="B144" s="446" t="s">
        <v>20</v>
      </c>
      <c r="C144" s="447"/>
      <c r="D144" s="447"/>
      <c r="E144" s="447"/>
    </row>
    <row r="145" spans="1:6" ht="15.75" thickBot="1" x14ac:dyDescent="0.3">
      <c r="A145" s="501" t="s">
        <v>22</v>
      </c>
      <c r="B145" s="446" t="s">
        <v>20</v>
      </c>
      <c r="C145" s="447"/>
      <c r="D145" s="447"/>
      <c r="E145" s="447"/>
    </row>
    <row r="146" spans="1:6" ht="15.75" customHeight="1" thickBot="1" x14ac:dyDescent="0.3">
      <c r="A146" s="2245" t="s">
        <v>66</v>
      </c>
      <c r="B146" s="2246"/>
      <c r="C146" s="2246"/>
      <c r="D146" s="2246"/>
      <c r="E146" s="2247"/>
    </row>
    <row r="147" spans="1:6" ht="15.75" customHeight="1" x14ac:dyDescent="0.25">
      <c r="A147" s="681"/>
      <c r="B147" s="440">
        <v>2020</v>
      </c>
      <c r="C147" s="440">
        <v>2021</v>
      </c>
      <c r="D147" s="440">
        <v>2022</v>
      </c>
      <c r="E147" s="440">
        <v>2023</v>
      </c>
    </row>
    <row r="148" spans="1:6" ht="15.75" thickBot="1" x14ac:dyDescent="0.3">
      <c r="A148" s="446"/>
      <c r="B148" s="365" t="s">
        <v>7</v>
      </c>
      <c r="C148" s="365" t="s">
        <v>8</v>
      </c>
      <c r="D148" s="365" t="s">
        <v>8</v>
      </c>
      <c r="E148" s="365" t="s">
        <v>8</v>
      </c>
    </row>
    <row r="149" spans="1:6" ht="15.75" thickBot="1" x14ac:dyDescent="0.3">
      <c r="A149" s="532" t="s">
        <v>41</v>
      </c>
      <c r="B149" s="449"/>
      <c r="C149" s="449"/>
      <c r="D149" s="449"/>
      <c r="E149" s="449"/>
    </row>
    <row r="150" spans="1:6" ht="15.75" thickBot="1" x14ac:dyDescent="0.3">
      <c r="A150" s="542" t="s">
        <v>175</v>
      </c>
      <c r="B150" s="449"/>
      <c r="C150" s="449"/>
      <c r="D150" s="449"/>
      <c r="E150" s="449"/>
    </row>
    <row r="151" spans="1:6" ht="15.75" thickBot="1" x14ac:dyDescent="0.3">
      <c r="A151" s="542" t="s">
        <v>194</v>
      </c>
      <c r="B151" s="449"/>
      <c r="C151" s="449"/>
      <c r="D151" s="449"/>
      <c r="E151" s="449"/>
    </row>
    <row r="152" spans="1:6" ht="15.75" thickBot="1" x14ac:dyDescent="0.3">
      <c r="A152" s="542" t="s">
        <v>186</v>
      </c>
      <c r="B152" s="449"/>
      <c r="C152" s="449"/>
      <c r="D152" s="449"/>
      <c r="E152" s="449"/>
    </row>
    <row r="153" spans="1:6" ht="15.75" thickBot="1" x14ac:dyDescent="0.3">
      <c r="A153" s="542" t="s">
        <v>187</v>
      </c>
      <c r="B153" s="449"/>
      <c r="C153" s="449"/>
      <c r="D153" s="449"/>
      <c r="E153" s="449"/>
    </row>
    <row r="154" spans="1:6" ht="15.75" thickBot="1" x14ac:dyDescent="0.3">
      <c r="A154" s="532" t="s">
        <v>42</v>
      </c>
      <c r="B154" s="451">
        <v>0</v>
      </c>
      <c r="C154" s="449"/>
      <c r="D154" s="449"/>
      <c r="E154" s="449"/>
    </row>
    <row r="155" spans="1:6" ht="15.75" thickBot="1" x14ac:dyDescent="0.3">
      <c r="A155" s="542" t="s">
        <v>175</v>
      </c>
      <c r="B155" s="451">
        <v>0</v>
      </c>
      <c r="C155" s="449"/>
      <c r="D155" s="449"/>
      <c r="E155" s="449"/>
    </row>
    <row r="156" spans="1:6" ht="15.75" thickBot="1" x14ac:dyDescent="0.3">
      <c r="A156" s="542" t="s">
        <v>194</v>
      </c>
      <c r="B156" s="451"/>
      <c r="C156" s="449"/>
      <c r="D156" s="449"/>
      <c r="E156" s="449"/>
    </row>
    <row r="157" spans="1:6" ht="15.75" thickBot="1" x14ac:dyDescent="0.3">
      <c r="A157" s="542" t="s">
        <v>186</v>
      </c>
      <c r="B157" s="451"/>
      <c r="C157" s="449"/>
      <c r="D157" s="449"/>
      <c r="E157" s="449"/>
    </row>
    <row r="158" spans="1:6" ht="15.75" thickBot="1" x14ac:dyDescent="0.3">
      <c r="A158" s="542" t="s">
        <v>187</v>
      </c>
      <c r="B158" s="451"/>
      <c r="C158" s="449"/>
      <c r="D158" s="449"/>
      <c r="E158" s="449"/>
    </row>
    <row r="159" spans="1:6" ht="15.75" thickBot="1" x14ac:dyDescent="0.3">
      <c r="A159" s="686" t="s">
        <v>30</v>
      </c>
      <c r="B159" s="451">
        <f>B154+B149</f>
        <v>0</v>
      </c>
      <c r="C159" s="451"/>
      <c r="D159" s="451"/>
      <c r="E159" s="451"/>
    </row>
    <row r="160" spans="1:6" ht="24.75" thickBot="1" x14ac:dyDescent="0.3">
      <c r="A160" s="646" t="s">
        <v>53</v>
      </c>
      <c r="B160" s="687">
        <f>B33+B76+B133+B106+B159</f>
        <v>127000</v>
      </c>
      <c r="C160" s="687">
        <f>C33+C76+C133+C106+C159</f>
        <v>150297</v>
      </c>
      <c r="D160" s="687">
        <f>D33+D96+D76</f>
        <v>147747</v>
      </c>
      <c r="E160" s="687">
        <f>E33+E96+E76</f>
        <v>147747</v>
      </c>
      <c r="F160" s="379"/>
    </row>
    <row r="161" spans="1:6" ht="24.75" thickBot="1" x14ac:dyDescent="0.3">
      <c r="A161" s="646" t="s">
        <v>54</v>
      </c>
      <c r="B161" s="687">
        <f>B163+B165+B167+B179</f>
        <v>127000</v>
      </c>
      <c r="C161" s="687">
        <f>C163+C165+C167+C179</f>
        <v>150297</v>
      </c>
      <c r="D161" s="687">
        <f>D41+D44+D47+D105+D85</f>
        <v>147747</v>
      </c>
      <c r="E161" s="687">
        <f>E41+E44+E47+E105+E85</f>
        <v>147747</v>
      </c>
    </row>
    <row r="162" spans="1:6" ht="24.75" thickBot="1" x14ac:dyDescent="0.3">
      <c r="A162" s="688" t="s">
        <v>446</v>
      </c>
      <c r="B162" s="689"/>
      <c r="C162" s="687"/>
      <c r="D162" s="690"/>
      <c r="E162" s="690"/>
      <c r="F162" s="379"/>
    </row>
    <row r="163" spans="1:6" ht="15.75" thickBot="1" x14ac:dyDescent="0.3">
      <c r="A163" s="657" t="s">
        <v>23</v>
      </c>
      <c r="B163" s="658">
        <f>B41</f>
        <v>100950</v>
      </c>
      <c r="C163" s="687">
        <f>C41</f>
        <v>116620</v>
      </c>
      <c r="D163" s="658">
        <f>D41</f>
        <v>116620</v>
      </c>
      <c r="E163" s="658">
        <f>E41</f>
        <v>116620</v>
      </c>
    </row>
    <row r="164" spans="1:6" ht="15.75" thickBot="1" x14ac:dyDescent="0.3">
      <c r="A164" s="661" t="s">
        <v>543</v>
      </c>
      <c r="B164" s="662"/>
      <c r="C164" s="687"/>
      <c r="D164" s="691"/>
      <c r="E164" s="664"/>
    </row>
    <row r="165" spans="1:6" ht="24.75" thickBot="1" x14ac:dyDescent="0.3">
      <c r="A165" s="657" t="s">
        <v>24</v>
      </c>
      <c r="B165" s="658">
        <f>B44</f>
        <v>9050</v>
      </c>
      <c r="C165" s="687">
        <f>C44</f>
        <v>9977</v>
      </c>
      <c r="D165" s="658">
        <v>9977</v>
      </c>
      <c r="E165" s="658">
        <v>9977</v>
      </c>
    </row>
    <row r="166" spans="1:6" ht="24.75" thickBot="1" x14ac:dyDescent="0.3">
      <c r="A166" s="661" t="s">
        <v>544</v>
      </c>
      <c r="B166" s="662"/>
      <c r="C166" s="687"/>
      <c r="D166" s="664"/>
      <c r="E166" s="664"/>
    </row>
    <row r="167" spans="1:6" ht="15.75" thickBot="1" x14ac:dyDescent="0.3">
      <c r="A167" s="657" t="s">
        <v>25</v>
      </c>
      <c r="B167" s="658">
        <f>B47</f>
        <v>15000</v>
      </c>
      <c r="C167" s="687">
        <f>C47</f>
        <v>21700</v>
      </c>
      <c r="D167" s="658">
        <f>D47</f>
        <v>20500</v>
      </c>
      <c r="E167" s="658">
        <f>E47</f>
        <v>20500</v>
      </c>
    </row>
    <row r="168" spans="1:6" ht="24.75" thickBot="1" x14ac:dyDescent="0.3">
      <c r="A168" s="661" t="s">
        <v>545</v>
      </c>
      <c r="B168" s="662"/>
      <c r="C168" s="687">
        <f>C104+C84</f>
        <v>0</v>
      </c>
      <c r="D168" s="664"/>
      <c r="E168" s="664"/>
    </row>
    <row r="169" spans="1:6" ht="15.75" thickBot="1" x14ac:dyDescent="0.3">
      <c r="A169" s="657" t="s">
        <v>26</v>
      </c>
      <c r="B169" s="658">
        <f>B50</f>
        <v>0</v>
      </c>
      <c r="C169" s="692">
        <f>C50</f>
        <v>0</v>
      </c>
      <c r="D169" s="658">
        <f>D50</f>
        <v>0</v>
      </c>
      <c r="E169" s="658">
        <f>E50</f>
        <v>0</v>
      </c>
    </row>
    <row r="170" spans="1:6" ht="15.75" thickBot="1" x14ac:dyDescent="0.3">
      <c r="A170" s="661" t="s">
        <v>546</v>
      </c>
      <c r="B170" s="662"/>
      <c r="C170" s="687"/>
      <c r="D170" s="664"/>
      <c r="E170" s="664"/>
    </row>
    <row r="171" spans="1:6" ht="15.75" thickBot="1" x14ac:dyDescent="0.3">
      <c r="A171" s="657" t="s">
        <v>27</v>
      </c>
      <c r="B171" s="658">
        <f>B53</f>
        <v>0</v>
      </c>
      <c r="C171" s="692">
        <f>C53</f>
        <v>0</v>
      </c>
      <c r="D171" s="658">
        <f>D53</f>
        <v>0</v>
      </c>
      <c r="E171" s="658">
        <f>E53</f>
        <v>0</v>
      </c>
    </row>
    <row r="172" spans="1:6" ht="24.75" thickBot="1" x14ac:dyDescent="0.3">
      <c r="A172" s="661" t="s">
        <v>547</v>
      </c>
      <c r="B172" s="662"/>
      <c r="C172" s="687">
        <f>C45+C108+C88</f>
        <v>0</v>
      </c>
      <c r="D172" s="664"/>
      <c r="E172" s="664"/>
    </row>
    <row r="173" spans="1:6" ht="15.75" thickBot="1" x14ac:dyDescent="0.3">
      <c r="A173" s="657" t="s">
        <v>28</v>
      </c>
      <c r="B173" s="658">
        <f>B56</f>
        <v>0</v>
      </c>
      <c r="C173" s="687">
        <f>C46+C109+C89</f>
        <v>0</v>
      </c>
      <c r="D173" s="658">
        <f>D56</f>
        <v>0</v>
      </c>
      <c r="E173" s="658">
        <f>E56</f>
        <v>0</v>
      </c>
    </row>
    <row r="174" spans="1:6" ht="15.75" thickBot="1" x14ac:dyDescent="0.3">
      <c r="A174" s="661" t="s">
        <v>548</v>
      </c>
      <c r="B174" s="662"/>
      <c r="C174" s="693"/>
      <c r="D174" s="664"/>
      <c r="E174" s="664"/>
    </row>
    <row r="175" spans="1:6" ht="24.75" thickBot="1" x14ac:dyDescent="0.3">
      <c r="A175" s="657" t="s">
        <v>29</v>
      </c>
      <c r="B175" s="658">
        <f>B59</f>
        <v>0</v>
      </c>
      <c r="C175" s="687">
        <f>C48+C90</f>
        <v>0</v>
      </c>
      <c r="D175" s="658">
        <f>D59</f>
        <v>0</v>
      </c>
      <c r="E175" s="658">
        <f>E59</f>
        <v>0</v>
      </c>
    </row>
    <row r="176" spans="1:6" ht="24.75" thickBot="1" x14ac:dyDescent="0.3">
      <c r="A176" s="661" t="s">
        <v>549</v>
      </c>
      <c r="B176" s="662"/>
      <c r="C176" s="687">
        <f>C49+C91</f>
        <v>0</v>
      </c>
      <c r="D176" s="664"/>
      <c r="E176" s="664"/>
    </row>
    <row r="177" spans="1:5" ht="15.75" thickBot="1" x14ac:dyDescent="0.3">
      <c r="A177" s="657" t="s">
        <v>55</v>
      </c>
      <c r="B177" s="658">
        <f>B84+B104</f>
        <v>0</v>
      </c>
      <c r="C177" s="687">
        <f>C50+C92</f>
        <v>0</v>
      </c>
      <c r="D177" s="658">
        <f>D84+D104</f>
        <v>0</v>
      </c>
      <c r="E177" s="658">
        <f>E84+E104</f>
        <v>0</v>
      </c>
    </row>
    <row r="178" spans="1:5" ht="24.75" thickBot="1" x14ac:dyDescent="0.3">
      <c r="A178" s="661" t="s">
        <v>550</v>
      </c>
      <c r="B178" s="662"/>
      <c r="C178" s="687"/>
      <c r="D178" s="664"/>
      <c r="E178" s="664"/>
    </row>
    <row r="179" spans="1:5" ht="15.75" thickBot="1" x14ac:dyDescent="0.3">
      <c r="A179" s="657" t="s">
        <v>56</v>
      </c>
      <c r="B179" s="658">
        <f>B86+B106+B133+B159</f>
        <v>2000</v>
      </c>
      <c r="C179" s="687">
        <f>C86+C106+C133+C159</f>
        <v>2000</v>
      </c>
      <c r="D179" s="658">
        <f>D86+D106+D133+D159</f>
        <v>650</v>
      </c>
      <c r="E179" s="658">
        <f>E86+E106+E133+E159</f>
        <v>650</v>
      </c>
    </row>
    <row r="180" spans="1:5" ht="15.75" thickBot="1" x14ac:dyDescent="0.3">
      <c r="A180" s="661" t="s">
        <v>551</v>
      </c>
      <c r="B180" s="662"/>
      <c r="C180" s="687"/>
      <c r="D180" s="664"/>
      <c r="E180" s="664"/>
    </row>
    <row r="181" spans="1:5" x14ac:dyDescent="0.25">
      <c r="A181" s="2225" t="s">
        <v>1215</v>
      </c>
      <c r="B181" s="2228"/>
      <c r="C181" s="2228"/>
      <c r="D181" s="2228"/>
      <c r="E181" s="2229"/>
    </row>
    <row r="182" spans="1:5" x14ac:dyDescent="0.25">
      <c r="A182" s="2226"/>
      <c r="B182" s="2230"/>
      <c r="C182" s="2230"/>
      <c r="D182" s="2230"/>
      <c r="E182" s="2231"/>
    </row>
    <row r="183" spans="1:5" ht="15.75" thickBot="1" x14ac:dyDescent="0.3">
      <c r="A183" s="2227"/>
      <c r="B183" s="2232"/>
      <c r="C183" s="2232"/>
      <c r="D183" s="2232"/>
      <c r="E183" s="2233"/>
    </row>
    <row r="184" spans="1:5" ht="15.75" thickBot="1" x14ac:dyDescent="0.3">
      <c r="A184" s="669" t="s">
        <v>31</v>
      </c>
      <c r="B184" s="670">
        <f>IF(B161-B160=0,0,"Error")</f>
        <v>0</v>
      </c>
      <c r="C184" s="670">
        <f t="shared" ref="C184:E184" si="10">IF(C161-C160=0,0,"Error")</f>
        <v>0</v>
      </c>
      <c r="D184" s="670">
        <f t="shared" si="10"/>
        <v>0</v>
      </c>
      <c r="E184" s="670">
        <f t="shared" si="10"/>
        <v>0</v>
      </c>
    </row>
  </sheetData>
  <mergeCells count="56">
    <mergeCell ref="B20:E20"/>
    <mergeCell ref="A1:E1"/>
    <mergeCell ref="A2:F2"/>
    <mergeCell ref="A3:E3"/>
    <mergeCell ref="B7:E7"/>
    <mergeCell ref="B8:E8"/>
    <mergeCell ref="B9:E9"/>
    <mergeCell ref="A10:E10"/>
    <mergeCell ref="A11:E13"/>
    <mergeCell ref="B14:E14"/>
    <mergeCell ref="A15:A16"/>
    <mergeCell ref="A18:A19"/>
    <mergeCell ref="A67:E67"/>
    <mergeCell ref="A21:E21"/>
    <mergeCell ref="A25:E25"/>
    <mergeCell ref="A26:E26"/>
    <mergeCell ref="B27:E27"/>
    <mergeCell ref="B28:E28"/>
    <mergeCell ref="B29:E29"/>
    <mergeCell ref="A30:A31"/>
    <mergeCell ref="A38:E38"/>
    <mergeCell ref="A39:A40"/>
    <mergeCell ref="A63:A65"/>
    <mergeCell ref="B63:E65"/>
    <mergeCell ref="B91:E91"/>
    <mergeCell ref="A68:E68"/>
    <mergeCell ref="B69:E69"/>
    <mergeCell ref="D70:E70"/>
    <mergeCell ref="B71:E71"/>
    <mergeCell ref="B72:E72"/>
    <mergeCell ref="A73:A74"/>
    <mergeCell ref="A81:E81"/>
    <mergeCell ref="A82:A83"/>
    <mergeCell ref="A87:A89"/>
    <mergeCell ref="B87:E89"/>
    <mergeCell ref="D90:E90"/>
    <mergeCell ref="A134:E134"/>
    <mergeCell ref="B92:E92"/>
    <mergeCell ref="A93:A94"/>
    <mergeCell ref="A101:E101"/>
    <mergeCell ref="A102:A103"/>
    <mergeCell ref="A107:A109"/>
    <mergeCell ref="B107:E109"/>
    <mergeCell ref="B110:E110"/>
    <mergeCell ref="D111:E111"/>
    <mergeCell ref="B112:E112"/>
    <mergeCell ref="B113:E113"/>
    <mergeCell ref="A120:E120"/>
    <mergeCell ref="A181:A183"/>
    <mergeCell ref="B181:E183"/>
    <mergeCell ref="A135:E135"/>
    <mergeCell ref="B136:E136"/>
    <mergeCell ref="D137:E137"/>
    <mergeCell ref="B138:E138"/>
    <mergeCell ref="B139:E139"/>
    <mergeCell ref="A146:E146"/>
  </mergeCells>
  <pageMargins left="0.2" right="0.2" top="0.5" bottom="0.5" header="0.3" footer="0.3"/>
  <pageSetup paperSize="9" fitToHeight="0" orientation="portrait" verticalDpi="597"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13"/>
  <sheetViews>
    <sheetView workbookViewId="0">
      <selection activeCell="E225" sqref="E225"/>
    </sheetView>
  </sheetViews>
  <sheetFormatPr defaultRowHeight="12.75" x14ac:dyDescent="0.2"/>
  <cols>
    <col min="1" max="1" width="36.28515625" style="694" customWidth="1"/>
    <col min="2" max="2" width="17.5703125" style="694" customWidth="1"/>
    <col min="3" max="3" width="26.140625" style="694" customWidth="1"/>
    <col min="4" max="4" width="14" style="694" bestFit="1" customWidth="1"/>
    <col min="5" max="5" width="28" style="694" customWidth="1"/>
    <col min="6" max="16384" width="9.140625" style="694"/>
  </cols>
  <sheetData>
    <row r="1" spans="1:6" ht="15.75" x14ac:dyDescent="0.25">
      <c r="A1" s="2353" t="s">
        <v>1216</v>
      </c>
      <c r="B1" s="2353"/>
      <c r="C1" s="2353"/>
      <c r="D1" s="2353"/>
      <c r="E1" s="2353"/>
    </row>
    <row r="2" spans="1:6" ht="18.75" x14ac:dyDescent="0.3">
      <c r="A2" s="2354" t="s">
        <v>882</v>
      </c>
      <c r="B2" s="2354"/>
      <c r="C2" s="2354"/>
      <c r="D2" s="2354"/>
      <c r="E2" s="2354"/>
      <c r="F2" s="695"/>
    </row>
    <row r="3" spans="1:6" ht="19.5" thickBot="1" x14ac:dyDescent="0.35">
      <c r="A3" s="696"/>
      <c r="B3" s="696"/>
      <c r="C3" s="696"/>
      <c r="D3" s="696"/>
      <c r="E3" s="696"/>
      <c r="F3" s="696"/>
    </row>
    <row r="4" spans="1:6" ht="54" customHeight="1" thickBot="1" x14ac:dyDescent="0.35">
      <c r="A4" s="697" t="s">
        <v>0</v>
      </c>
      <c r="B4" s="2336" t="s">
        <v>1216</v>
      </c>
      <c r="C4" s="2337"/>
      <c r="D4" s="2337"/>
      <c r="E4" s="2338"/>
      <c r="F4" s="696"/>
    </row>
    <row r="5" spans="1:6" ht="39.75" customHeight="1" thickBot="1" x14ac:dyDescent="0.35">
      <c r="A5" s="697" t="s">
        <v>1</v>
      </c>
      <c r="B5" s="2336" t="s">
        <v>1217</v>
      </c>
      <c r="C5" s="2337"/>
      <c r="D5" s="2337"/>
      <c r="E5" s="2338"/>
      <c r="F5" s="696"/>
    </row>
    <row r="6" spans="1:6" ht="39" customHeight="1" thickBot="1" x14ac:dyDescent="0.35">
      <c r="A6" s="697" t="s">
        <v>3</v>
      </c>
      <c r="B6" s="2336" t="s">
        <v>843</v>
      </c>
      <c r="C6" s="2337"/>
      <c r="D6" s="2337"/>
      <c r="E6" s="2338"/>
      <c r="F6" s="696"/>
    </row>
    <row r="7" spans="1:6" ht="19.5" thickBot="1" x14ac:dyDescent="0.35">
      <c r="A7" s="2355" t="s">
        <v>4</v>
      </c>
      <c r="B7" s="2356"/>
      <c r="C7" s="2356"/>
      <c r="D7" s="2356"/>
      <c r="E7" s="2357"/>
      <c r="F7" s="696"/>
    </row>
    <row r="8" spans="1:6" ht="19.5" thickBot="1" x14ac:dyDescent="0.35">
      <c r="A8" s="2336" t="s">
        <v>1218</v>
      </c>
      <c r="B8" s="2337"/>
      <c r="C8" s="2337"/>
      <c r="D8" s="2337"/>
      <c r="E8" s="2338"/>
      <c r="F8" s="696"/>
    </row>
    <row r="9" spans="1:6" ht="19.5" thickBot="1" x14ac:dyDescent="0.35">
      <c r="A9" s="2336"/>
      <c r="B9" s="2337"/>
      <c r="C9" s="2337"/>
      <c r="D9" s="2337"/>
      <c r="E9" s="2338"/>
      <c r="F9" s="696"/>
    </row>
    <row r="10" spans="1:6" ht="4.5" customHeight="1" thickBot="1" x14ac:dyDescent="0.35">
      <c r="A10" s="2336"/>
      <c r="B10" s="2337"/>
      <c r="C10" s="2337"/>
      <c r="D10" s="2337"/>
      <c r="E10" s="2338"/>
      <c r="F10" s="696"/>
    </row>
    <row r="11" spans="1:6" ht="70.5" customHeight="1" thickBot="1" x14ac:dyDescent="0.35">
      <c r="A11" s="698" t="s">
        <v>5</v>
      </c>
      <c r="B11" s="2337" t="s">
        <v>1219</v>
      </c>
      <c r="C11" s="2340"/>
      <c r="D11" s="2340"/>
      <c r="E11" s="2341"/>
      <c r="F11" s="699"/>
    </row>
    <row r="12" spans="1:6" ht="18.75" x14ac:dyDescent="0.3">
      <c r="A12" s="2323" t="s">
        <v>6</v>
      </c>
      <c r="B12" s="700">
        <v>2020</v>
      </c>
      <c r="C12" s="700">
        <v>2021</v>
      </c>
      <c r="D12" s="700">
        <v>2022</v>
      </c>
      <c r="E12" s="700">
        <v>2023</v>
      </c>
      <c r="F12" s="696"/>
    </row>
    <row r="13" spans="1:6" ht="38.25" thickBot="1" x14ac:dyDescent="0.35">
      <c r="A13" s="2324"/>
      <c r="B13" s="701" t="s">
        <v>7</v>
      </c>
      <c r="C13" s="701" t="s">
        <v>8</v>
      </c>
      <c r="D13" s="701" t="s">
        <v>8</v>
      </c>
      <c r="E13" s="701" t="s">
        <v>8</v>
      </c>
      <c r="F13" s="696"/>
    </row>
    <row r="14" spans="1:6" ht="70.5" customHeight="1" thickBot="1" x14ac:dyDescent="0.35">
      <c r="A14" s="702" t="s">
        <v>1220</v>
      </c>
      <c r="B14" s="703">
        <v>1</v>
      </c>
      <c r="C14" s="703">
        <v>1</v>
      </c>
      <c r="D14" s="703">
        <v>1</v>
      </c>
      <c r="E14" s="703"/>
      <c r="F14" s="696"/>
    </row>
    <row r="15" spans="1:6" ht="93" customHeight="1" thickBot="1" x14ac:dyDescent="0.35">
      <c r="A15" s="704" t="s">
        <v>9</v>
      </c>
      <c r="B15" s="2336" t="s">
        <v>1221</v>
      </c>
      <c r="C15" s="2337"/>
      <c r="D15" s="2337"/>
      <c r="E15" s="2338"/>
      <c r="F15" s="696"/>
    </row>
    <row r="16" spans="1:6" ht="19.5" thickBot="1" x14ac:dyDescent="0.35">
      <c r="A16" s="2336" t="s">
        <v>10</v>
      </c>
      <c r="B16" s="2337"/>
      <c r="C16" s="2337"/>
      <c r="D16" s="2337"/>
      <c r="E16" s="2338"/>
      <c r="F16" s="696"/>
    </row>
    <row r="17" spans="1:6" ht="19.5" thickBot="1" x14ac:dyDescent="0.35">
      <c r="A17" s="702"/>
      <c r="B17" s="705"/>
      <c r="C17" s="703" t="s">
        <v>112</v>
      </c>
      <c r="D17" s="703" t="s">
        <v>112</v>
      </c>
      <c r="E17" s="703" t="s">
        <v>112</v>
      </c>
      <c r="F17" s="696"/>
    </row>
    <row r="18" spans="1:6" ht="78.75" customHeight="1" thickBot="1" x14ac:dyDescent="0.35">
      <c r="A18" s="702" t="s">
        <v>1222</v>
      </c>
      <c r="B18" s="706">
        <v>130</v>
      </c>
      <c r="C18" s="706">
        <v>140</v>
      </c>
      <c r="D18" s="706">
        <v>160</v>
      </c>
      <c r="E18" s="706"/>
      <c r="F18" s="696"/>
    </row>
    <row r="19" spans="1:6" ht="19.5" thickBot="1" x14ac:dyDescent="0.35">
      <c r="A19" s="2342" t="s">
        <v>11</v>
      </c>
      <c r="B19" s="2343"/>
      <c r="C19" s="2343"/>
      <c r="D19" s="2343"/>
      <c r="E19" s="2344"/>
      <c r="F19" s="696"/>
    </row>
    <row r="20" spans="1:6" ht="19.5" thickBot="1" x14ac:dyDescent="0.35">
      <c r="A20" s="2342" t="s">
        <v>12</v>
      </c>
      <c r="B20" s="2343"/>
      <c r="C20" s="2343"/>
      <c r="D20" s="2343"/>
      <c r="E20" s="2344"/>
      <c r="F20" s="696"/>
    </row>
    <row r="21" spans="1:6" ht="19.5" thickBot="1" x14ac:dyDescent="0.35">
      <c r="A21" s="707" t="s">
        <v>13</v>
      </c>
      <c r="B21" s="2336" t="s">
        <v>1223</v>
      </c>
      <c r="C21" s="2340"/>
      <c r="D21" s="2340"/>
      <c r="E21" s="2341"/>
      <c r="F21" s="696"/>
    </row>
    <row r="22" spans="1:6" ht="19.5" thickBot="1" x14ac:dyDescent="0.35">
      <c r="A22" s="708" t="s">
        <v>14</v>
      </c>
      <c r="B22" s="2336" t="s">
        <v>1224</v>
      </c>
      <c r="C22" s="2340"/>
      <c r="D22" s="2340"/>
      <c r="E22" s="2341"/>
      <c r="F22" s="696"/>
    </row>
    <row r="23" spans="1:6" ht="19.5" thickBot="1" x14ac:dyDescent="0.35">
      <c r="A23" s="709" t="s">
        <v>15</v>
      </c>
      <c r="B23" s="2350" t="s">
        <v>78</v>
      </c>
      <c r="C23" s="2351"/>
      <c r="D23" s="2351"/>
      <c r="E23" s="2352"/>
      <c r="F23" s="696"/>
    </row>
    <row r="24" spans="1:6" ht="18.75" x14ac:dyDescent="0.3">
      <c r="A24" s="2323"/>
      <c r="B24" s="700">
        <v>2020</v>
      </c>
      <c r="C24" s="700">
        <v>2021</v>
      </c>
      <c r="D24" s="700">
        <v>2022</v>
      </c>
      <c r="E24" s="700">
        <v>2023</v>
      </c>
      <c r="F24" s="696"/>
    </row>
    <row r="25" spans="1:6" ht="38.25" thickBot="1" x14ac:dyDescent="0.35">
      <c r="A25" s="2324"/>
      <c r="B25" s="701" t="s">
        <v>7</v>
      </c>
      <c r="C25" s="701" t="s">
        <v>8</v>
      </c>
      <c r="D25" s="701" t="s">
        <v>8</v>
      </c>
      <c r="E25" s="701" t="s">
        <v>8</v>
      </c>
      <c r="F25" s="696"/>
    </row>
    <row r="26" spans="1:6" ht="19.5" thickBot="1" x14ac:dyDescent="0.35">
      <c r="A26" s="708" t="s">
        <v>16</v>
      </c>
      <c r="B26" s="710">
        <v>130</v>
      </c>
      <c r="C26" s="710">
        <v>140</v>
      </c>
      <c r="D26" s="710">
        <v>160</v>
      </c>
      <c r="E26" s="710"/>
      <c r="F26" s="696"/>
    </row>
    <row r="27" spans="1:6" ht="38.25" customHeight="1" thickBot="1" x14ac:dyDescent="0.35">
      <c r="A27" s="708" t="s">
        <v>17</v>
      </c>
      <c r="B27" s="711">
        <f>B56</f>
        <v>66200</v>
      </c>
      <c r="C27" s="711">
        <f>C56</f>
        <v>74800</v>
      </c>
      <c r="D27" s="711">
        <f>D56</f>
        <v>74800</v>
      </c>
      <c r="E27" s="711">
        <f>E56</f>
        <v>0</v>
      </c>
      <c r="F27" s="696"/>
    </row>
    <row r="28" spans="1:6" ht="38.25" customHeight="1" thickBot="1" x14ac:dyDescent="0.35">
      <c r="A28" s="708" t="s">
        <v>18</v>
      </c>
      <c r="B28" s="711">
        <f>B27/B26</f>
        <v>509.23076923076923</v>
      </c>
      <c r="C28" s="711">
        <f>C27/C26</f>
        <v>534.28571428571433</v>
      </c>
      <c r="D28" s="711">
        <f>D27/D26</f>
        <v>467.5</v>
      </c>
      <c r="E28" s="711" t="e">
        <f>E27/E26</f>
        <v>#DIV/0!</v>
      </c>
      <c r="F28" s="696"/>
    </row>
    <row r="29" spans="1:6" ht="32.25" customHeight="1" thickBot="1" x14ac:dyDescent="0.35">
      <c r="A29" s="708" t="s">
        <v>19</v>
      </c>
      <c r="B29" s="712" t="s">
        <v>20</v>
      </c>
      <c r="C29" s="713">
        <f t="shared" ref="C29:E31" si="0">(C26-B26)/B26</f>
        <v>7.6923076923076927E-2</v>
      </c>
      <c r="D29" s="713">
        <f t="shared" si="0"/>
        <v>0.14285714285714285</v>
      </c>
      <c r="E29" s="713">
        <f t="shared" si="0"/>
        <v>-1</v>
      </c>
      <c r="F29" s="696"/>
    </row>
    <row r="30" spans="1:6" ht="39.75" customHeight="1" thickBot="1" x14ac:dyDescent="0.35">
      <c r="A30" s="708" t="s">
        <v>21</v>
      </c>
      <c r="B30" s="712" t="s">
        <v>20</v>
      </c>
      <c r="C30" s="713">
        <f t="shared" si="0"/>
        <v>0.12990936555891239</v>
      </c>
      <c r="D30" s="713">
        <f t="shared" si="0"/>
        <v>0</v>
      </c>
      <c r="E30" s="713">
        <f t="shared" si="0"/>
        <v>-1</v>
      </c>
      <c r="F30" s="696"/>
    </row>
    <row r="31" spans="1:6" ht="42" customHeight="1" thickBot="1" x14ac:dyDescent="0.35">
      <c r="A31" s="708" t="s">
        <v>22</v>
      </c>
      <c r="B31" s="712" t="s">
        <v>20</v>
      </c>
      <c r="C31" s="713">
        <f t="shared" si="0"/>
        <v>4.9201553733275893E-2</v>
      </c>
      <c r="D31" s="713">
        <f t="shared" si="0"/>
        <v>-0.12500000000000008</v>
      </c>
      <c r="E31" s="713" t="e">
        <f t="shared" si="0"/>
        <v>#DIV/0!</v>
      </c>
      <c r="F31" s="696"/>
    </row>
    <row r="32" spans="1:6" ht="19.5" thickBot="1" x14ac:dyDescent="0.35">
      <c r="A32" s="2325" t="s">
        <v>1225</v>
      </c>
      <c r="B32" s="2326"/>
      <c r="C32" s="2326"/>
      <c r="D32" s="2326"/>
      <c r="E32" s="2327"/>
      <c r="F32" s="696"/>
    </row>
    <row r="33" spans="1:12" ht="18.75" x14ac:dyDescent="0.3">
      <c r="A33" s="2323"/>
      <c r="B33" s="700">
        <v>2020</v>
      </c>
      <c r="C33" s="700">
        <v>2021</v>
      </c>
      <c r="D33" s="700">
        <v>2022</v>
      </c>
      <c r="E33" s="700">
        <v>2023</v>
      </c>
      <c r="F33" s="696"/>
    </row>
    <row r="34" spans="1:12" ht="35.25" customHeight="1" thickBot="1" x14ac:dyDescent="0.35">
      <c r="A34" s="2324"/>
      <c r="B34" s="701" t="s">
        <v>7</v>
      </c>
      <c r="C34" s="701" t="s">
        <v>8</v>
      </c>
      <c r="D34" s="701" t="s">
        <v>8</v>
      </c>
      <c r="E34" s="701" t="s">
        <v>8</v>
      </c>
      <c r="F34" s="696"/>
    </row>
    <row r="35" spans="1:12" ht="19.5" thickBot="1" x14ac:dyDescent="0.35">
      <c r="A35" s="714" t="s">
        <v>23</v>
      </c>
      <c r="B35" s="715">
        <v>51500</v>
      </c>
      <c r="C35" s="715">
        <v>59700</v>
      </c>
      <c r="D35" s="715">
        <v>59700</v>
      </c>
      <c r="E35" s="715">
        <v>0</v>
      </c>
      <c r="F35" s="696"/>
    </row>
    <row r="36" spans="1:12" ht="44.25" customHeight="1" thickBot="1" x14ac:dyDescent="0.35">
      <c r="A36" s="716" t="s">
        <v>175</v>
      </c>
      <c r="B36" s="717">
        <f>B35</f>
        <v>51500</v>
      </c>
      <c r="C36" s="717">
        <f>C35</f>
        <v>59700</v>
      </c>
      <c r="D36" s="717">
        <f>D35</f>
        <v>59700</v>
      </c>
      <c r="E36" s="717">
        <f>E35</f>
        <v>0</v>
      </c>
      <c r="F36" s="696"/>
    </row>
    <row r="37" spans="1:12" ht="27.75" customHeight="1" thickBot="1" x14ac:dyDescent="0.35">
      <c r="A37" s="716" t="s">
        <v>176</v>
      </c>
      <c r="B37" s="717">
        <v>0</v>
      </c>
      <c r="C37" s="717">
        <v>0</v>
      </c>
      <c r="D37" s="717">
        <v>0</v>
      </c>
      <c r="E37" s="717">
        <v>0</v>
      </c>
      <c r="F37" s="696"/>
    </row>
    <row r="38" spans="1:12" ht="62.25" customHeight="1" thickBot="1" x14ac:dyDescent="0.35">
      <c r="A38" s="714" t="s">
        <v>24</v>
      </c>
      <c r="B38" s="715">
        <v>5500</v>
      </c>
      <c r="C38" s="715">
        <v>6100</v>
      </c>
      <c r="D38" s="715">
        <v>6100</v>
      </c>
      <c r="E38" s="715">
        <v>0</v>
      </c>
      <c r="F38" s="696"/>
    </row>
    <row r="39" spans="1:12" ht="39.75" customHeight="1" thickBot="1" x14ac:dyDescent="0.35">
      <c r="A39" s="716" t="s">
        <v>175</v>
      </c>
      <c r="B39" s="717">
        <f>B38</f>
        <v>5500</v>
      </c>
      <c r="C39" s="717">
        <f>C38</f>
        <v>6100</v>
      </c>
      <c r="D39" s="717">
        <f>D38</f>
        <v>6100</v>
      </c>
      <c r="E39" s="717">
        <f>E38</f>
        <v>0</v>
      </c>
      <c r="F39" s="696"/>
    </row>
    <row r="40" spans="1:12" ht="33" customHeight="1" thickBot="1" x14ac:dyDescent="0.35">
      <c r="A40" s="716" t="s">
        <v>176</v>
      </c>
      <c r="B40" s="717"/>
      <c r="C40" s="718"/>
      <c r="D40" s="718"/>
      <c r="E40" s="718"/>
      <c r="F40" s="696"/>
    </row>
    <row r="41" spans="1:12" ht="40.5" customHeight="1" thickBot="1" x14ac:dyDescent="0.35">
      <c r="A41" s="714" t="s">
        <v>25</v>
      </c>
      <c r="B41" s="717">
        <v>9200</v>
      </c>
      <c r="C41" s="718">
        <v>9000</v>
      </c>
      <c r="D41" s="718">
        <v>9000</v>
      </c>
      <c r="E41" s="718"/>
      <c r="F41" s="696"/>
    </row>
    <row r="42" spans="1:12" ht="34.5" customHeight="1" thickBot="1" x14ac:dyDescent="0.35">
      <c r="A42" s="716" t="s">
        <v>175</v>
      </c>
      <c r="B42" s="717">
        <f>B41</f>
        <v>9200</v>
      </c>
      <c r="C42" s="717">
        <f>C41</f>
        <v>9000</v>
      </c>
      <c r="D42" s="717">
        <f>D41</f>
        <v>9000</v>
      </c>
      <c r="E42" s="717">
        <f>E41</f>
        <v>0</v>
      </c>
      <c r="F42" s="696"/>
    </row>
    <row r="43" spans="1:12" ht="39" customHeight="1" thickBot="1" x14ac:dyDescent="0.35">
      <c r="A43" s="716" t="s">
        <v>176</v>
      </c>
      <c r="B43" s="717"/>
      <c r="C43" s="718"/>
      <c r="D43" s="718"/>
      <c r="E43" s="718"/>
      <c r="F43" s="696"/>
      <c r="L43" s="694" t="s">
        <v>1226</v>
      </c>
    </row>
    <row r="44" spans="1:12" ht="33.75" customHeight="1" thickBot="1" x14ac:dyDescent="0.35">
      <c r="A44" s="714" t="s">
        <v>26</v>
      </c>
      <c r="B44" s="717"/>
      <c r="C44" s="718"/>
      <c r="D44" s="718"/>
      <c r="E44" s="718"/>
      <c r="F44" s="696"/>
    </row>
    <row r="45" spans="1:12" ht="19.5" thickBot="1" x14ac:dyDescent="0.35">
      <c r="A45" s="716" t="s">
        <v>175</v>
      </c>
      <c r="B45" s="717"/>
      <c r="C45" s="718"/>
      <c r="D45" s="718"/>
      <c r="E45" s="718"/>
      <c r="F45" s="696"/>
    </row>
    <row r="46" spans="1:12" ht="23.25" customHeight="1" thickBot="1" x14ac:dyDescent="0.35">
      <c r="A46" s="716" t="s">
        <v>176</v>
      </c>
      <c r="B46" s="717"/>
      <c r="C46" s="718"/>
      <c r="D46" s="718"/>
      <c r="E46" s="718"/>
      <c r="F46" s="696"/>
    </row>
    <row r="47" spans="1:12" ht="26.25" customHeight="1" thickBot="1" x14ac:dyDescent="0.35">
      <c r="A47" s="714" t="s">
        <v>27</v>
      </c>
      <c r="B47" s="717"/>
      <c r="C47" s="718"/>
      <c r="D47" s="718"/>
      <c r="E47" s="718"/>
      <c r="F47" s="696"/>
    </row>
    <row r="48" spans="1:12" ht="36.75" customHeight="1" thickBot="1" x14ac:dyDescent="0.35">
      <c r="A48" s="716" t="s">
        <v>175</v>
      </c>
      <c r="B48" s="717"/>
      <c r="C48" s="718"/>
      <c r="D48" s="718"/>
      <c r="E48" s="718"/>
      <c r="F48" s="696"/>
    </row>
    <row r="49" spans="1:6" ht="30.75" customHeight="1" thickBot="1" x14ac:dyDescent="0.35">
      <c r="A49" s="716" t="s">
        <v>176</v>
      </c>
      <c r="B49" s="717"/>
      <c r="C49" s="718"/>
      <c r="D49" s="718"/>
      <c r="E49" s="718"/>
      <c r="F49" s="696"/>
    </row>
    <row r="50" spans="1:6" ht="30.75" customHeight="1" thickBot="1" x14ac:dyDescent="0.35">
      <c r="A50" s="714" t="s">
        <v>28</v>
      </c>
      <c r="B50" s="717"/>
      <c r="C50" s="718"/>
      <c r="D50" s="718"/>
      <c r="E50" s="718"/>
      <c r="F50" s="696"/>
    </row>
    <row r="51" spans="1:6" ht="37.5" customHeight="1" thickBot="1" x14ac:dyDescent="0.35">
      <c r="A51" s="716" t="s">
        <v>175</v>
      </c>
      <c r="B51" s="717"/>
      <c r="C51" s="718"/>
      <c r="D51" s="718"/>
      <c r="E51" s="718"/>
      <c r="F51" s="696"/>
    </row>
    <row r="52" spans="1:6" ht="34.5" customHeight="1" thickBot="1" x14ac:dyDescent="0.35">
      <c r="A52" s="716" t="s">
        <v>176</v>
      </c>
      <c r="B52" s="717"/>
      <c r="C52" s="718"/>
      <c r="D52" s="718"/>
      <c r="E52" s="718"/>
      <c r="F52" s="696"/>
    </row>
    <row r="53" spans="1:6" ht="44.25" customHeight="1" thickBot="1" x14ac:dyDescent="0.35">
      <c r="A53" s="714" t="s">
        <v>29</v>
      </c>
      <c r="B53" s="717">
        <v>0</v>
      </c>
      <c r="C53" s="718">
        <v>0</v>
      </c>
      <c r="D53" s="718">
        <v>0</v>
      </c>
      <c r="E53" s="718">
        <v>0</v>
      </c>
      <c r="F53" s="696"/>
    </row>
    <row r="54" spans="1:6" ht="31.5" customHeight="1" thickBot="1" x14ac:dyDescent="0.35">
      <c r="A54" s="716" t="s">
        <v>175</v>
      </c>
      <c r="B54" s="717"/>
      <c r="C54" s="719"/>
      <c r="D54" s="719"/>
      <c r="E54" s="719"/>
      <c r="F54" s="696"/>
    </row>
    <row r="55" spans="1:6" ht="32.25" customHeight="1" thickBot="1" x14ac:dyDescent="0.35">
      <c r="A55" s="716" t="s">
        <v>176</v>
      </c>
      <c r="B55" s="717"/>
      <c r="C55" s="720"/>
      <c r="D55" s="719"/>
      <c r="E55" s="719"/>
      <c r="F55" s="696"/>
    </row>
    <row r="56" spans="1:6" ht="19.5" thickBot="1" x14ac:dyDescent="0.35">
      <c r="A56" s="721" t="s">
        <v>30</v>
      </c>
      <c r="B56" s="717">
        <f>B35+B38+B41+B44+B47+B50+B53</f>
        <v>66200</v>
      </c>
      <c r="C56" s="717">
        <f>C35+C38+C41+C44+C47+C50+C53</f>
        <v>74800</v>
      </c>
      <c r="D56" s="717">
        <f>D35+D38+D41+D44+D47+D50+D53</f>
        <v>74800</v>
      </c>
      <c r="E56" s="717">
        <f>E35+E38+E41+E44+E47+E50+E53</f>
        <v>0</v>
      </c>
      <c r="F56" s="696"/>
    </row>
    <row r="57" spans="1:6" ht="19.5" thickBot="1" x14ac:dyDescent="0.35">
      <c r="A57" s="722" t="s">
        <v>31</v>
      </c>
      <c r="B57" s="723">
        <f>IF(B56-B27=0,0,"Error")</f>
        <v>0</v>
      </c>
      <c r="C57" s="723">
        <v>0</v>
      </c>
      <c r="D57" s="723">
        <v>0</v>
      </c>
      <c r="E57" s="723">
        <v>0</v>
      </c>
      <c r="F57" s="696"/>
    </row>
    <row r="58" spans="1:6" ht="19.5" thickBot="1" x14ac:dyDescent="0.35">
      <c r="A58" s="2325" t="s">
        <v>1227</v>
      </c>
      <c r="B58" s="2326"/>
      <c r="C58" s="2326"/>
      <c r="D58" s="2326"/>
      <c r="E58" s="2327"/>
      <c r="F58" s="696"/>
    </row>
    <row r="59" spans="1:6" ht="18.75" x14ac:dyDescent="0.3">
      <c r="A59" s="2323"/>
      <c r="B59" s="700">
        <v>2020</v>
      </c>
      <c r="C59" s="700">
        <v>2021</v>
      </c>
      <c r="D59" s="700">
        <v>2022</v>
      </c>
      <c r="E59" s="700">
        <v>2023</v>
      </c>
      <c r="F59" s="696"/>
    </row>
    <row r="60" spans="1:6" ht="38.25" thickBot="1" x14ac:dyDescent="0.35">
      <c r="A60" s="2324"/>
      <c r="B60" s="701" t="s">
        <v>7</v>
      </c>
      <c r="C60" s="701" t="s">
        <v>8</v>
      </c>
      <c r="D60" s="701" t="s">
        <v>8</v>
      </c>
      <c r="E60" s="701" t="s">
        <v>8</v>
      </c>
      <c r="F60" s="696"/>
    </row>
    <row r="61" spans="1:6" ht="19.5" thickBot="1" x14ac:dyDescent="0.35">
      <c r="A61" s="714" t="s">
        <v>23</v>
      </c>
      <c r="B61" s="718"/>
      <c r="C61" s="718"/>
      <c r="D61" s="718"/>
      <c r="E61" s="718"/>
      <c r="F61" s="696"/>
    </row>
    <row r="62" spans="1:6" ht="38.25" customHeight="1" thickBot="1" x14ac:dyDescent="0.35">
      <c r="A62" s="716" t="s">
        <v>175</v>
      </c>
      <c r="B62" s="717"/>
      <c r="C62" s="724"/>
      <c r="D62" s="724"/>
      <c r="E62" s="724"/>
      <c r="F62" s="696"/>
    </row>
    <row r="63" spans="1:6" ht="36" customHeight="1" thickBot="1" x14ac:dyDescent="0.35">
      <c r="A63" s="716" t="s">
        <v>176</v>
      </c>
      <c r="B63" s="717"/>
      <c r="C63" s="724"/>
      <c r="D63" s="724"/>
      <c r="E63" s="724"/>
      <c r="F63" s="696"/>
    </row>
    <row r="64" spans="1:6" ht="37.5" customHeight="1" thickBot="1" x14ac:dyDescent="0.35">
      <c r="A64" s="714" t="s">
        <v>24</v>
      </c>
      <c r="B64" s="718"/>
      <c r="C64" s="718"/>
      <c r="D64" s="718"/>
      <c r="E64" s="718"/>
      <c r="F64" s="696"/>
    </row>
    <row r="65" spans="1:6" ht="35.25" customHeight="1" thickBot="1" x14ac:dyDescent="0.35">
      <c r="A65" s="716" t="s">
        <v>175</v>
      </c>
      <c r="B65" s="717"/>
      <c r="C65" s="718"/>
      <c r="D65" s="718"/>
      <c r="E65" s="718"/>
      <c r="F65" s="696"/>
    </row>
    <row r="66" spans="1:6" ht="33.75" customHeight="1" thickBot="1" x14ac:dyDescent="0.35">
      <c r="A66" s="716" t="s">
        <v>176</v>
      </c>
      <c r="B66" s="717"/>
      <c r="C66" s="718"/>
      <c r="D66" s="718"/>
      <c r="E66" s="718"/>
      <c r="F66" s="696"/>
    </row>
    <row r="67" spans="1:6" ht="38.25" customHeight="1" thickBot="1" x14ac:dyDescent="0.35">
      <c r="A67" s="714" t="s">
        <v>25</v>
      </c>
      <c r="B67" s="717">
        <v>0</v>
      </c>
      <c r="C67" s="718">
        <v>0</v>
      </c>
      <c r="D67" s="718">
        <v>0</v>
      </c>
      <c r="E67" s="718">
        <v>0</v>
      </c>
      <c r="F67" s="696"/>
    </row>
    <row r="68" spans="1:6" ht="36.75" customHeight="1" thickBot="1" x14ac:dyDescent="0.35">
      <c r="A68" s="716" t="s">
        <v>175</v>
      </c>
      <c r="B68" s="717"/>
      <c r="C68" s="718"/>
      <c r="D68" s="718"/>
      <c r="E68" s="718"/>
      <c r="F68" s="696"/>
    </row>
    <row r="69" spans="1:6" ht="32.25" customHeight="1" thickBot="1" x14ac:dyDescent="0.35">
      <c r="A69" s="716" t="s">
        <v>176</v>
      </c>
      <c r="B69" s="717"/>
      <c r="C69" s="718"/>
      <c r="D69" s="718"/>
      <c r="E69" s="718"/>
      <c r="F69" s="696"/>
    </row>
    <row r="70" spans="1:6" ht="38.25" customHeight="1" thickBot="1" x14ac:dyDescent="0.35">
      <c r="A70" s="714" t="s">
        <v>26</v>
      </c>
      <c r="B70" s="717"/>
      <c r="C70" s="718"/>
      <c r="D70" s="718"/>
      <c r="E70" s="718"/>
      <c r="F70" s="696"/>
    </row>
    <row r="71" spans="1:6" ht="33" customHeight="1" thickBot="1" x14ac:dyDescent="0.35">
      <c r="A71" s="716" t="s">
        <v>175</v>
      </c>
      <c r="B71" s="717"/>
      <c r="C71" s="718"/>
      <c r="D71" s="718"/>
      <c r="E71" s="718"/>
      <c r="F71" s="696"/>
    </row>
    <row r="72" spans="1:6" ht="33" customHeight="1" thickBot="1" x14ac:dyDescent="0.35">
      <c r="A72" s="716" t="s">
        <v>176</v>
      </c>
      <c r="B72" s="717"/>
      <c r="C72" s="718"/>
      <c r="D72" s="718"/>
      <c r="E72" s="718"/>
      <c r="F72" s="696"/>
    </row>
    <row r="73" spans="1:6" ht="45" customHeight="1" thickBot="1" x14ac:dyDescent="0.35">
      <c r="A73" s="714" t="s">
        <v>27</v>
      </c>
      <c r="B73" s="717"/>
      <c r="C73" s="718"/>
      <c r="D73" s="718"/>
      <c r="E73" s="718"/>
      <c r="F73" s="696"/>
    </row>
    <row r="74" spans="1:6" ht="36.75" customHeight="1" thickBot="1" x14ac:dyDescent="0.35">
      <c r="A74" s="716" t="s">
        <v>175</v>
      </c>
      <c r="B74" s="717"/>
      <c r="C74" s="718"/>
      <c r="D74" s="718"/>
      <c r="E74" s="718"/>
      <c r="F74" s="696"/>
    </row>
    <row r="75" spans="1:6" ht="35.25" customHeight="1" thickBot="1" x14ac:dyDescent="0.35">
      <c r="A75" s="716" t="s">
        <v>176</v>
      </c>
      <c r="B75" s="717"/>
      <c r="C75" s="718"/>
      <c r="D75" s="718"/>
      <c r="E75" s="718"/>
      <c r="F75" s="696"/>
    </row>
    <row r="76" spans="1:6" ht="42.75" customHeight="1" thickBot="1" x14ac:dyDescent="0.35">
      <c r="A76" s="714" t="s">
        <v>28</v>
      </c>
      <c r="B76" s="717"/>
      <c r="C76" s="718"/>
      <c r="D76" s="718"/>
      <c r="E76" s="718"/>
      <c r="F76" s="696"/>
    </row>
    <row r="77" spans="1:6" ht="44.25" customHeight="1" thickBot="1" x14ac:dyDescent="0.35">
      <c r="A77" s="716" t="s">
        <v>175</v>
      </c>
      <c r="B77" s="717"/>
      <c r="C77" s="718"/>
      <c r="D77" s="718"/>
      <c r="E77" s="718"/>
      <c r="F77" s="696"/>
    </row>
    <row r="78" spans="1:6" ht="45.75" customHeight="1" thickBot="1" x14ac:dyDescent="0.35">
      <c r="A78" s="716" t="s">
        <v>176</v>
      </c>
      <c r="B78" s="717"/>
      <c r="C78" s="718"/>
      <c r="D78" s="718"/>
      <c r="E78" s="718"/>
      <c r="F78" s="696"/>
    </row>
    <row r="79" spans="1:6" ht="45" customHeight="1" thickBot="1" x14ac:dyDescent="0.35">
      <c r="A79" s="714" t="s">
        <v>29</v>
      </c>
      <c r="B79" s="717"/>
      <c r="C79" s="718"/>
      <c r="D79" s="718"/>
      <c r="E79" s="718"/>
      <c r="F79" s="696"/>
    </row>
    <row r="80" spans="1:6" ht="31.5" customHeight="1" thickBot="1" x14ac:dyDescent="0.35">
      <c r="A80" s="716" t="s">
        <v>175</v>
      </c>
      <c r="B80" s="717"/>
      <c r="C80" s="718"/>
      <c r="D80" s="718"/>
      <c r="E80" s="718"/>
      <c r="F80" s="696"/>
    </row>
    <row r="81" spans="1:6" ht="42" customHeight="1" thickBot="1" x14ac:dyDescent="0.35">
      <c r="A81" s="716" t="s">
        <v>176</v>
      </c>
      <c r="B81" s="717"/>
      <c r="C81" s="718"/>
      <c r="D81" s="718"/>
      <c r="E81" s="718"/>
      <c r="F81" s="696"/>
    </row>
    <row r="82" spans="1:6" ht="41.25" customHeight="1" thickBot="1" x14ac:dyDescent="0.35">
      <c r="A82" s="725" t="s">
        <v>51</v>
      </c>
      <c r="B82" s="717">
        <v>0</v>
      </c>
      <c r="C82" s="717">
        <v>0</v>
      </c>
      <c r="D82" s="717">
        <v>0</v>
      </c>
      <c r="E82" s="717">
        <v>0</v>
      </c>
      <c r="F82" s="696"/>
    </row>
    <row r="83" spans="1:6" ht="19.5" thickBot="1" x14ac:dyDescent="0.35">
      <c r="A83" s="722" t="s">
        <v>31</v>
      </c>
      <c r="B83" s="723">
        <v>0</v>
      </c>
      <c r="C83" s="723">
        <v>0</v>
      </c>
      <c r="D83" s="723">
        <v>0</v>
      </c>
      <c r="E83" s="723">
        <v>0</v>
      </c>
      <c r="F83" s="696"/>
    </row>
    <row r="84" spans="1:6" ht="57" customHeight="1" thickBot="1" x14ac:dyDescent="0.35">
      <c r="A84" s="702" t="s">
        <v>1228</v>
      </c>
      <c r="B84" s="2339"/>
      <c r="C84" s="2340"/>
      <c r="D84" s="2340"/>
      <c r="E84" s="2341"/>
      <c r="F84" s="696"/>
    </row>
    <row r="85" spans="1:6" ht="42.75" customHeight="1" thickBot="1" x14ac:dyDescent="0.35">
      <c r="A85" s="708" t="s">
        <v>14</v>
      </c>
      <c r="B85" s="2336"/>
      <c r="C85" s="2337"/>
      <c r="D85" s="2337"/>
      <c r="E85" s="2338"/>
      <c r="F85" s="696"/>
    </row>
    <row r="86" spans="1:6" ht="19.5" thickBot="1" x14ac:dyDescent="0.35">
      <c r="A86" s="708" t="s">
        <v>15</v>
      </c>
      <c r="B86" s="2339"/>
      <c r="C86" s="2340"/>
      <c r="D86" s="2340"/>
      <c r="E86" s="2341"/>
      <c r="F86" s="696"/>
    </row>
    <row r="87" spans="1:6" ht="18.75" x14ac:dyDescent="0.3">
      <c r="A87" s="2323"/>
      <c r="B87" s="700">
        <v>2020</v>
      </c>
      <c r="C87" s="700">
        <v>2021</v>
      </c>
      <c r="D87" s="700">
        <v>2022</v>
      </c>
      <c r="E87" s="700">
        <v>2023</v>
      </c>
      <c r="F87" s="696"/>
    </row>
    <row r="88" spans="1:6" ht="38.25" thickBot="1" x14ac:dyDescent="0.35">
      <c r="A88" s="2324"/>
      <c r="B88" s="701" t="s">
        <v>7</v>
      </c>
      <c r="C88" s="701" t="s">
        <v>8</v>
      </c>
      <c r="D88" s="701" t="s">
        <v>8</v>
      </c>
      <c r="E88" s="701" t="s">
        <v>8</v>
      </c>
      <c r="F88" s="696"/>
    </row>
    <row r="89" spans="1:6" ht="19.5" thickBot="1" x14ac:dyDescent="0.35">
      <c r="A89" s="708" t="s">
        <v>16</v>
      </c>
      <c r="B89" s="711"/>
      <c r="C89" s="711"/>
      <c r="D89" s="711"/>
      <c r="E89" s="711"/>
      <c r="F89" s="696"/>
    </row>
    <row r="90" spans="1:6" ht="54" customHeight="1" thickBot="1" x14ac:dyDescent="0.35">
      <c r="A90" s="708" t="s">
        <v>17</v>
      </c>
      <c r="B90" s="711">
        <v>0</v>
      </c>
      <c r="C90" s="711">
        <v>0</v>
      </c>
      <c r="D90" s="711">
        <v>0</v>
      </c>
      <c r="E90" s="711">
        <v>0</v>
      </c>
      <c r="F90" s="696"/>
    </row>
    <row r="91" spans="1:6" ht="48.75" customHeight="1" thickBot="1" x14ac:dyDescent="0.35">
      <c r="A91" s="708" t="s">
        <v>18</v>
      </c>
      <c r="B91" s="711" t="e">
        <v>#DIV/0!</v>
      </c>
      <c r="C91" s="711" t="e">
        <v>#DIV/0!</v>
      </c>
      <c r="D91" s="711" t="e">
        <v>#DIV/0!</v>
      </c>
      <c r="E91" s="711" t="e">
        <v>#DIV/0!</v>
      </c>
      <c r="F91" s="696"/>
    </row>
    <row r="92" spans="1:6" ht="39" customHeight="1" thickBot="1" x14ac:dyDescent="0.35">
      <c r="A92" s="708" t="s">
        <v>19</v>
      </c>
      <c r="B92" s="712"/>
      <c r="C92" s="713" t="e">
        <v>#DIV/0!</v>
      </c>
      <c r="D92" s="713" t="e">
        <v>#DIV/0!</v>
      </c>
      <c r="E92" s="713" t="e">
        <v>#DIV/0!</v>
      </c>
      <c r="F92" s="696"/>
    </row>
    <row r="93" spans="1:6" ht="34.5" customHeight="1" thickBot="1" x14ac:dyDescent="0.35">
      <c r="A93" s="708" t="s">
        <v>21</v>
      </c>
      <c r="B93" s="712"/>
      <c r="C93" s="713" t="e">
        <v>#DIV/0!</v>
      </c>
      <c r="D93" s="713" t="e">
        <v>#DIV/0!</v>
      </c>
      <c r="E93" s="713" t="e">
        <v>#DIV/0!</v>
      </c>
      <c r="F93" s="696"/>
    </row>
    <row r="94" spans="1:6" ht="40.5" customHeight="1" thickBot="1" x14ac:dyDescent="0.35">
      <c r="A94" s="708" t="s">
        <v>22</v>
      </c>
      <c r="B94" s="712"/>
      <c r="C94" s="713" t="e">
        <v>#DIV/0!</v>
      </c>
      <c r="D94" s="713" t="e">
        <v>#DIV/0!</v>
      </c>
      <c r="E94" s="713" t="e">
        <v>#DIV/0!</v>
      </c>
      <c r="F94" s="696"/>
    </row>
    <row r="95" spans="1:6" ht="19.5" thickBot="1" x14ac:dyDescent="0.35">
      <c r="A95" s="2325" t="s">
        <v>1227</v>
      </c>
      <c r="B95" s="2326"/>
      <c r="C95" s="2326"/>
      <c r="D95" s="2326"/>
      <c r="E95" s="2327"/>
      <c r="F95" s="696"/>
    </row>
    <row r="96" spans="1:6" ht="18.75" x14ac:dyDescent="0.3">
      <c r="A96" s="2323"/>
      <c r="B96" s="700">
        <v>2020</v>
      </c>
      <c r="C96" s="700">
        <v>2021</v>
      </c>
      <c r="D96" s="700">
        <v>2022</v>
      </c>
      <c r="E96" s="700">
        <v>2023</v>
      </c>
      <c r="F96" s="696"/>
    </row>
    <row r="97" spans="1:6" ht="38.25" thickBot="1" x14ac:dyDescent="0.35">
      <c r="A97" s="2324"/>
      <c r="B97" s="701" t="s">
        <v>7</v>
      </c>
      <c r="C97" s="701" t="s">
        <v>8</v>
      </c>
      <c r="D97" s="701" t="s">
        <v>8</v>
      </c>
      <c r="E97" s="701" t="s">
        <v>8</v>
      </c>
      <c r="F97" s="696"/>
    </row>
    <row r="98" spans="1:6" ht="19.5" thickBot="1" x14ac:dyDescent="0.35">
      <c r="A98" s="714" t="s">
        <v>23</v>
      </c>
      <c r="B98" s="718"/>
      <c r="C98" s="718"/>
      <c r="D98" s="718"/>
      <c r="E98" s="718"/>
      <c r="F98" s="696"/>
    </row>
    <row r="99" spans="1:6" ht="33" customHeight="1" thickBot="1" x14ac:dyDescent="0.35">
      <c r="A99" s="716" t="s">
        <v>175</v>
      </c>
      <c r="B99" s="717"/>
      <c r="C99" s="724"/>
      <c r="D99" s="724"/>
      <c r="E99" s="724"/>
      <c r="F99" s="696"/>
    </row>
    <row r="100" spans="1:6" ht="33.75" customHeight="1" thickBot="1" x14ac:dyDescent="0.35">
      <c r="A100" s="716" t="s">
        <v>176</v>
      </c>
      <c r="B100" s="717"/>
      <c r="C100" s="724"/>
      <c r="D100" s="724"/>
      <c r="E100" s="724"/>
      <c r="F100" s="696"/>
    </row>
    <row r="101" spans="1:6" ht="56.25" customHeight="1" thickBot="1" x14ac:dyDescent="0.35">
      <c r="A101" s="714" t="s">
        <v>24</v>
      </c>
      <c r="B101" s="718"/>
      <c r="C101" s="718"/>
      <c r="D101" s="718"/>
      <c r="E101" s="718"/>
      <c r="F101" s="696"/>
    </row>
    <row r="102" spans="1:6" ht="37.5" customHeight="1" thickBot="1" x14ac:dyDescent="0.35">
      <c r="A102" s="716" t="s">
        <v>175</v>
      </c>
      <c r="B102" s="717"/>
      <c r="C102" s="718"/>
      <c r="D102" s="718"/>
      <c r="E102" s="718"/>
      <c r="F102" s="696"/>
    </row>
    <row r="103" spans="1:6" ht="36.75" customHeight="1" thickBot="1" x14ac:dyDescent="0.35">
      <c r="A103" s="716" t="s">
        <v>176</v>
      </c>
      <c r="B103" s="717"/>
      <c r="C103" s="718"/>
      <c r="D103" s="718"/>
      <c r="E103" s="718"/>
      <c r="F103" s="696"/>
    </row>
    <row r="104" spans="1:6" ht="41.25" customHeight="1" thickBot="1" x14ac:dyDescent="0.35">
      <c r="A104" s="714" t="s">
        <v>25</v>
      </c>
      <c r="B104" s="717">
        <v>0</v>
      </c>
      <c r="C104" s="718">
        <v>0</v>
      </c>
      <c r="D104" s="718">
        <v>0</v>
      </c>
      <c r="E104" s="718">
        <v>0</v>
      </c>
      <c r="F104" s="696"/>
    </row>
    <row r="105" spans="1:6" ht="40.5" customHeight="1" thickBot="1" x14ac:dyDescent="0.35">
      <c r="A105" s="716" t="s">
        <v>175</v>
      </c>
      <c r="B105" s="717"/>
      <c r="C105" s="718"/>
      <c r="D105" s="718"/>
      <c r="E105" s="718"/>
      <c r="F105" s="696"/>
    </row>
    <row r="106" spans="1:6" ht="33.75" customHeight="1" thickBot="1" x14ac:dyDescent="0.35">
      <c r="A106" s="716" t="s">
        <v>176</v>
      </c>
      <c r="B106" s="717"/>
      <c r="C106" s="718"/>
      <c r="D106" s="718"/>
      <c r="E106" s="718"/>
      <c r="F106" s="696"/>
    </row>
    <row r="107" spans="1:6" ht="41.25" customHeight="1" thickBot="1" x14ac:dyDescent="0.35">
      <c r="A107" s="714" t="s">
        <v>26</v>
      </c>
      <c r="B107" s="717"/>
      <c r="C107" s="718"/>
      <c r="D107" s="718"/>
      <c r="E107" s="718"/>
      <c r="F107" s="696"/>
    </row>
    <row r="108" spans="1:6" ht="36" customHeight="1" thickBot="1" x14ac:dyDescent="0.35">
      <c r="A108" s="716" t="s">
        <v>175</v>
      </c>
      <c r="B108" s="717"/>
      <c r="C108" s="718"/>
      <c r="D108" s="718"/>
      <c r="E108" s="718"/>
      <c r="F108" s="696"/>
    </row>
    <row r="109" spans="1:6" ht="30" customHeight="1" thickBot="1" x14ac:dyDescent="0.35">
      <c r="A109" s="716" t="s">
        <v>176</v>
      </c>
      <c r="B109" s="717"/>
      <c r="C109" s="718"/>
      <c r="D109" s="718"/>
      <c r="E109" s="718"/>
      <c r="F109" s="696"/>
    </row>
    <row r="110" spans="1:6" ht="30.75" customHeight="1" thickBot="1" x14ac:dyDescent="0.35">
      <c r="A110" s="714" t="s">
        <v>27</v>
      </c>
      <c r="B110" s="717"/>
      <c r="C110" s="718"/>
      <c r="D110" s="718"/>
      <c r="E110" s="718"/>
      <c r="F110" s="696"/>
    </row>
    <row r="111" spans="1:6" ht="36.75" customHeight="1" thickBot="1" x14ac:dyDescent="0.35">
      <c r="A111" s="716" t="s">
        <v>175</v>
      </c>
      <c r="B111" s="717"/>
      <c r="C111" s="718"/>
      <c r="D111" s="718"/>
      <c r="E111" s="718"/>
      <c r="F111" s="696"/>
    </row>
    <row r="112" spans="1:6" ht="36.75" customHeight="1" thickBot="1" x14ac:dyDescent="0.35">
      <c r="A112" s="716" t="s">
        <v>176</v>
      </c>
      <c r="B112" s="717"/>
      <c r="C112" s="718"/>
      <c r="D112" s="718"/>
      <c r="E112" s="718"/>
      <c r="F112" s="696"/>
    </row>
    <row r="113" spans="1:6" ht="44.25" customHeight="1" thickBot="1" x14ac:dyDescent="0.35">
      <c r="A113" s="714" t="s">
        <v>28</v>
      </c>
      <c r="B113" s="717">
        <v>0</v>
      </c>
      <c r="C113" s="718">
        <v>0</v>
      </c>
      <c r="D113" s="718">
        <v>0</v>
      </c>
      <c r="E113" s="718">
        <v>0</v>
      </c>
      <c r="F113" s="696"/>
    </row>
    <row r="114" spans="1:6" ht="31.5" customHeight="1" thickBot="1" x14ac:dyDescent="0.35">
      <c r="A114" s="716" t="s">
        <v>175</v>
      </c>
      <c r="B114" s="717"/>
      <c r="C114" s="718"/>
      <c r="D114" s="718"/>
      <c r="E114" s="718"/>
      <c r="F114" s="696"/>
    </row>
    <row r="115" spans="1:6" ht="29.25" customHeight="1" thickBot="1" x14ac:dyDescent="0.35">
      <c r="A115" s="716" t="s">
        <v>176</v>
      </c>
      <c r="B115" s="717"/>
      <c r="C115" s="718"/>
      <c r="D115" s="718"/>
      <c r="E115" s="718"/>
      <c r="F115" s="696"/>
    </row>
    <row r="116" spans="1:6" ht="41.25" customHeight="1" thickBot="1" x14ac:dyDescent="0.35">
      <c r="A116" s="714" t="s">
        <v>29</v>
      </c>
      <c r="B116" s="717"/>
      <c r="C116" s="718"/>
      <c r="D116" s="718"/>
      <c r="E116" s="718"/>
      <c r="F116" s="696"/>
    </row>
    <row r="117" spans="1:6" ht="37.5" customHeight="1" thickBot="1" x14ac:dyDescent="0.35">
      <c r="A117" s="716" t="s">
        <v>175</v>
      </c>
      <c r="B117" s="717"/>
      <c r="C117" s="718"/>
      <c r="D117" s="718"/>
      <c r="E117" s="718"/>
      <c r="F117" s="696"/>
    </row>
    <row r="118" spans="1:6" ht="39" customHeight="1" thickBot="1" x14ac:dyDescent="0.35">
      <c r="A118" s="716" t="s">
        <v>176</v>
      </c>
      <c r="B118" s="717"/>
      <c r="C118" s="718"/>
      <c r="D118" s="718"/>
      <c r="E118" s="718"/>
      <c r="F118" s="696"/>
    </row>
    <row r="119" spans="1:6" ht="44.25" customHeight="1" thickBot="1" x14ac:dyDescent="0.35">
      <c r="A119" s="725" t="s">
        <v>51</v>
      </c>
      <c r="B119" s="717">
        <v>0</v>
      </c>
      <c r="C119" s="717">
        <v>0</v>
      </c>
      <c r="D119" s="717">
        <v>0</v>
      </c>
      <c r="E119" s="717">
        <v>0</v>
      </c>
      <c r="F119" s="696"/>
    </row>
    <row r="120" spans="1:6" ht="19.5" thickBot="1" x14ac:dyDescent="0.35">
      <c r="A120" s="722" t="s">
        <v>31</v>
      </c>
      <c r="B120" s="723">
        <v>0</v>
      </c>
      <c r="C120" s="723">
        <v>0</v>
      </c>
      <c r="D120" s="723">
        <v>0</v>
      </c>
      <c r="E120" s="723">
        <v>0</v>
      </c>
      <c r="F120" s="696"/>
    </row>
    <row r="121" spans="1:6" ht="19.5" thickBot="1" x14ac:dyDescent="0.35">
      <c r="A121" s="2342" t="s">
        <v>38</v>
      </c>
      <c r="B121" s="2343"/>
      <c r="C121" s="2343"/>
      <c r="D121" s="2343"/>
      <c r="E121" s="2344"/>
      <c r="F121" s="696"/>
    </row>
    <row r="122" spans="1:6" ht="19.5" thickBot="1" x14ac:dyDescent="0.35">
      <c r="A122" s="2342" t="s">
        <v>39</v>
      </c>
      <c r="B122" s="2343"/>
      <c r="C122" s="2343"/>
      <c r="D122" s="2343"/>
      <c r="E122" s="2344"/>
      <c r="F122" s="696"/>
    </row>
    <row r="123" spans="1:6" ht="57.75" customHeight="1" thickBot="1" x14ac:dyDescent="0.35">
      <c r="A123" s="707" t="s">
        <v>52</v>
      </c>
      <c r="B123" s="2345" t="s">
        <v>1229</v>
      </c>
      <c r="C123" s="2346"/>
      <c r="D123" s="2346"/>
      <c r="E123" s="2347"/>
      <c r="F123" s="696"/>
    </row>
    <row r="124" spans="1:6" ht="95.25" customHeight="1" thickBot="1" x14ac:dyDescent="0.35">
      <c r="A124" s="707" t="s">
        <v>76</v>
      </c>
      <c r="B124" s="726" t="s">
        <v>1230</v>
      </c>
      <c r="C124" s="727" t="s">
        <v>180</v>
      </c>
      <c r="D124" s="2348" t="s">
        <v>1151</v>
      </c>
      <c r="E124" s="2335"/>
      <c r="F124" s="696"/>
    </row>
    <row r="125" spans="1:6" ht="19.5" thickBot="1" x14ac:dyDescent="0.35">
      <c r="A125" s="728"/>
      <c r="B125" s="2334"/>
      <c r="C125" s="2349"/>
      <c r="D125" s="2348"/>
      <c r="E125" s="2335"/>
      <c r="F125" s="696"/>
    </row>
    <row r="126" spans="1:6" ht="51" customHeight="1" thickBot="1" x14ac:dyDescent="0.35">
      <c r="A126" s="708" t="s">
        <v>14</v>
      </c>
      <c r="B126" s="2339" t="s">
        <v>1231</v>
      </c>
      <c r="C126" s="2340"/>
      <c r="D126" s="2340"/>
      <c r="E126" s="2341"/>
      <c r="F126" s="696"/>
    </row>
    <row r="127" spans="1:6" ht="19.5" thickBot="1" x14ac:dyDescent="0.35">
      <c r="A127" s="708" t="s">
        <v>15</v>
      </c>
      <c r="B127" s="2339" t="s">
        <v>1232</v>
      </c>
      <c r="C127" s="2340"/>
      <c r="D127" s="2340"/>
      <c r="E127" s="2341"/>
      <c r="F127" s="696"/>
    </row>
    <row r="128" spans="1:6" ht="18.75" x14ac:dyDescent="0.3">
      <c r="A128" s="2323"/>
      <c r="B128" s="700">
        <v>2020</v>
      </c>
      <c r="C128" s="700">
        <v>2021</v>
      </c>
      <c r="D128" s="700">
        <v>2022</v>
      </c>
      <c r="E128" s="700">
        <v>2023</v>
      </c>
      <c r="F128" s="696"/>
    </row>
    <row r="129" spans="1:6" ht="38.25" thickBot="1" x14ac:dyDescent="0.35">
      <c r="A129" s="2324"/>
      <c r="B129" s="701" t="s">
        <v>7</v>
      </c>
      <c r="C129" s="701" t="s">
        <v>8</v>
      </c>
      <c r="D129" s="701" t="s">
        <v>8</v>
      </c>
      <c r="E129" s="701" t="s">
        <v>8</v>
      </c>
      <c r="F129" s="696"/>
    </row>
    <row r="130" spans="1:6" ht="19.5" thickBot="1" x14ac:dyDescent="0.35">
      <c r="A130" s="708" t="s">
        <v>16</v>
      </c>
      <c r="B130" s="711">
        <v>5</v>
      </c>
      <c r="C130" s="711">
        <v>5</v>
      </c>
      <c r="D130" s="711">
        <v>5</v>
      </c>
      <c r="E130" s="711">
        <v>0</v>
      </c>
      <c r="F130" s="696"/>
    </row>
    <row r="131" spans="1:6" ht="42.75" customHeight="1" thickBot="1" x14ac:dyDescent="0.35">
      <c r="A131" s="708" t="s">
        <v>17</v>
      </c>
      <c r="B131" s="711">
        <v>550</v>
      </c>
      <c r="C131" s="711">
        <v>550</v>
      </c>
      <c r="D131" s="711">
        <v>0</v>
      </c>
      <c r="E131" s="711">
        <v>0</v>
      </c>
      <c r="F131" s="696"/>
    </row>
    <row r="132" spans="1:6" ht="42" customHeight="1" thickBot="1" x14ac:dyDescent="0.35">
      <c r="A132" s="708" t="s">
        <v>18</v>
      </c>
      <c r="B132" s="711">
        <f>B131/B130</f>
        <v>110</v>
      </c>
      <c r="C132" s="711">
        <f>C131/C130</f>
        <v>110</v>
      </c>
      <c r="D132" s="711">
        <f>D131/D130</f>
        <v>0</v>
      </c>
      <c r="E132" s="711" t="e">
        <f>E131/E130</f>
        <v>#DIV/0!</v>
      </c>
      <c r="F132" s="696"/>
    </row>
    <row r="133" spans="1:6" ht="46.5" customHeight="1" thickBot="1" x14ac:dyDescent="0.35">
      <c r="A133" s="708" t="s">
        <v>19</v>
      </c>
      <c r="B133" s="712" t="s">
        <v>20</v>
      </c>
      <c r="C133" s="713">
        <f>C130/B130-1</f>
        <v>0</v>
      </c>
      <c r="D133" s="713">
        <f t="shared" ref="D133:E135" si="1">D130/C130-1</f>
        <v>0</v>
      </c>
      <c r="E133" s="713">
        <f t="shared" si="1"/>
        <v>-1</v>
      </c>
      <c r="F133" s="696"/>
    </row>
    <row r="134" spans="1:6" ht="37.5" customHeight="1" thickBot="1" x14ac:dyDescent="0.35">
      <c r="A134" s="708" t="s">
        <v>21</v>
      </c>
      <c r="B134" s="712" t="s">
        <v>20</v>
      </c>
      <c r="C134" s="713">
        <f>C131/B131-1</f>
        <v>0</v>
      </c>
      <c r="D134" s="713">
        <f t="shared" si="1"/>
        <v>-1</v>
      </c>
      <c r="E134" s="713" t="e">
        <f t="shared" si="1"/>
        <v>#DIV/0!</v>
      </c>
      <c r="F134" s="696"/>
    </row>
    <row r="135" spans="1:6" ht="40.5" customHeight="1" thickBot="1" x14ac:dyDescent="0.35">
      <c r="A135" s="708" t="s">
        <v>22</v>
      </c>
      <c r="B135" s="712" t="s">
        <v>20</v>
      </c>
      <c r="C135" s="713">
        <f>C132/B132-1</f>
        <v>0</v>
      </c>
      <c r="D135" s="713">
        <f t="shared" si="1"/>
        <v>-1</v>
      </c>
      <c r="E135" s="713" t="e">
        <f t="shared" si="1"/>
        <v>#DIV/0!</v>
      </c>
      <c r="F135" s="696"/>
    </row>
    <row r="136" spans="1:6" ht="19.5" thickBot="1" x14ac:dyDescent="0.35">
      <c r="A136" s="2325" t="s">
        <v>1233</v>
      </c>
      <c r="B136" s="2326"/>
      <c r="C136" s="2326"/>
      <c r="D136" s="2326"/>
      <c r="E136" s="2327"/>
      <c r="F136" s="696"/>
    </row>
    <row r="137" spans="1:6" ht="18.75" x14ac:dyDescent="0.3">
      <c r="A137" s="2323"/>
      <c r="B137" s="700">
        <v>2020</v>
      </c>
      <c r="C137" s="700">
        <v>2021</v>
      </c>
      <c r="D137" s="700">
        <v>2022</v>
      </c>
      <c r="E137" s="700">
        <v>2023</v>
      </c>
      <c r="F137" s="696"/>
    </row>
    <row r="138" spans="1:6" ht="38.25" thickBot="1" x14ac:dyDescent="0.35">
      <c r="A138" s="2324"/>
      <c r="B138" s="701" t="s">
        <v>7</v>
      </c>
      <c r="C138" s="701" t="s">
        <v>8</v>
      </c>
      <c r="D138" s="701" t="s">
        <v>8</v>
      </c>
      <c r="E138" s="701" t="s">
        <v>8</v>
      </c>
      <c r="F138" s="696"/>
    </row>
    <row r="139" spans="1:6" ht="40.5" customHeight="1" thickBot="1" x14ac:dyDescent="0.35">
      <c r="A139" s="714" t="s">
        <v>41</v>
      </c>
      <c r="B139" s="718">
        <f>B140+B141+B142+B143</f>
        <v>0</v>
      </c>
      <c r="C139" s="718">
        <f>C140+C141+C142+C143</f>
        <v>0</v>
      </c>
      <c r="D139" s="718">
        <f>D140+D141+D142+D143</f>
        <v>0</v>
      </c>
      <c r="E139" s="718">
        <f>E140+E141+E142+E143</f>
        <v>0</v>
      </c>
      <c r="F139" s="696"/>
    </row>
    <row r="140" spans="1:6" ht="36" customHeight="1" thickBot="1" x14ac:dyDescent="0.35">
      <c r="A140" s="716" t="s">
        <v>175</v>
      </c>
      <c r="B140" s="718"/>
      <c r="C140" s="718"/>
      <c r="D140" s="718"/>
      <c r="E140" s="718"/>
      <c r="F140" s="696"/>
    </row>
    <row r="141" spans="1:6" ht="19.5" thickBot="1" x14ac:dyDescent="0.35">
      <c r="A141" s="716" t="s">
        <v>185</v>
      </c>
      <c r="B141" s="718"/>
      <c r="C141" s="718"/>
      <c r="D141" s="718"/>
      <c r="E141" s="718"/>
      <c r="F141" s="696"/>
    </row>
    <row r="142" spans="1:6" ht="30" customHeight="1" thickBot="1" x14ac:dyDescent="0.35">
      <c r="A142" s="716" t="s">
        <v>186</v>
      </c>
      <c r="B142" s="718"/>
      <c r="C142" s="718"/>
      <c r="D142" s="718"/>
      <c r="E142" s="718"/>
      <c r="F142" s="696"/>
    </row>
    <row r="143" spans="1:6" ht="31.5" customHeight="1" thickBot="1" x14ac:dyDescent="0.35">
      <c r="A143" s="716" t="s">
        <v>187</v>
      </c>
      <c r="B143" s="718"/>
      <c r="C143" s="718"/>
      <c r="D143" s="718"/>
      <c r="E143" s="718"/>
      <c r="F143" s="696"/>
    </row>
    <row r="144" spans="1:6" ht="34.5" customHeight="1" thickBot="1" x14ac:dyDescent="0.35">
      <c r="A144" s="714" t="s">
        <v>42</v>
      </c>
      <c r="B144" s="717">
        <f>B131</f>
        <v>550</v>
      </c>
      <c r="C144" s="717">
        <f>C131</f>
        <v>550</v>
      </c>
      <c r="D144" s="717">
        <f>D131</f>
        <v>0</v>
      </c>
      <c r="E144" s="717">
        <f>E131</f>
        <v>0</v>
      </c>
      <c r="F144" s="696"/>
    </row>
    <row r="145" spans="1:6" ht="34.5" customHeight="1" thickBot="1" x14ac:dyDescent="0.35">
      <c r="A145" s="716" t="s">
        <v>175</v>
      </c>
      <c r="B145" s="717">
        <f>B144</f>
        <v>550</v>
      </c>
      <c r="C145" s="717">
        <f>C144</f>
        <v>550</v>
      </c>
      <c r="D145" s="717">
        <f>D144</f>
        <v>0</v>
      </c>
      <c r="E145" s="717">
        <f>E144</f>
        <v>0</v>
      </c>
      <c r="F145" s="696"/>
    </row>
    <row r="146" spans="1:6" ht="19.5" thickBot="1" x14ac:dyDescent="0.35">
      <c r="A146" s="716" t="s">
        <v>185</v>
      </c>
      <c r="B146" s="717"/>
      <c r="C146" s="718"/>
      <c r="D146" s="718"/>
      <c r="E146" s="718"/>
      <c r="F146" s="696"/>
    </row>
    <row r="147" spans="1:6" ht="33.75" customHeight="1" thickBot="1" x14ac:dyDescent="0.35">
      <c r="A147" s="716" t="s">
        <v>186</v>
      </c>
      <c r="B147" s="717"/>
      <c r="C147" s="718"/>
      <c r="D147" s="718"/>
      <c r="E147" s="718"/>
      <c r="F147" s="696"/>
    </row>
    <row r="148" spans="1:6" ht="36" customHeight="1" thickBot="1" x14ac:dyDescent="0.35">
      <c r="A148" s="716" t="s">
        <v>187</v>
      </c>
      <c r="B148" s="717"/>
      <c r="C148" s="718"/>
      <c r="D148" s="718"/>
      <c r="E148" s="718"/>
      <c r="F148" s="696"/>
    </row>
    <row r="149" spans="1:6" ht="41.25" customHeight="1" thickBot="1" x14ac:dyDescent="0.35">
      <c r="A149" s="729" t="s">
        <v>30</v>
      </c>
      <c r="B149" s="730">
        <f>B139+B144</f>
        <v>550</v>
      </c>
      <c r="C149" s="730">
        <f>C139+C144</f>
        <v>550</v>
      </c>
      <c r="D149" s="730">
        <f>D139+D144</f>
        <v>0</v>
      </c>
      <c r="E149" s="730">
        <f>E139+E144</f>
        <v>0</v>
      </c>
      <c r="F149" s="696"/>
    </row>
    <row r="150" spans="1:6" ht="19.5" thickBot="1" x14ac:dyDescent="0.35">
      <c r="A150" s="731"/>
      <c r="B150" s="732"/>
      <c r="C150" s="732"/>
      <c r="D150" s="732"/>
      <c r="E150" s="733"/>
      <c r="F150" s="696"/>
    </row>
    <row r="151" spans="1:6" ht="18.75" x14ac:dyDescent="0.3">
      <c r="A151" s="2328" t="s">
        <v>52</v>
      </c>
      <c r="B151" s="2330" t="s">
        <v>1229</v>
      </c>
      <c r="C151" s="2330"/>
      <c r="D151" s="2330"/>
      <c r="E151" s="2331"/>
      <c r="F151" s="696"/>
    </row>
    <row r="152" spans="1:6" ht="19.5" thickBot="1" x14ac:dyDescent="0.35">
      <c r="A152" s="2329"/>
      <c r="B152" s="2332"/>
      <c r="C152" s="2332"/>
      <c r="D152" s="2332"/>
      <c r="E152" s="2333"/>
      <c r="F152" s="696"/>
    </row>
    <row r="153" spans="1:6" ht="87.75" customHeight="1" thickBot="1" x14ac:dyDescent="0.35">
      <c r="A153" s="707" t="s">
        <v>68</v>
      </c>
      <c r="B153" s="726" t="s">
        <v>1234</v>
      </c>
      <c r="C153" s="727" t="s">
        <v>180</v>
      </c>
      <c r="D153" s="2334" t="s">
        <v>1169</v>
      </c>
      <c r="E153" s="2335"/>
      <c r="F153" s="696"/>
    </row>
    <row r="154" spans="1:6" ht="51.75" customHeight="1" thickBot="1" x14ac:dyDescent="0.35">
      <c r="A154" s="708" t="s">
        <v>14</v>
      </c>
      <c r="B154" s="2336" t="s">
        <v>1235</v>
      </c>
      <c r="C154" s="2337"/>
      <c r="D154" s="2337"/>
      <c r="E154" s="2338"/>
      <c r="F154" s="696"/>
    </row>
    <row r="155" spans="1:6" ht="19.5" thickBot="1" x14ac:dyDescent="0.35">
      <c r="A155" s="708" t="s">
        <v>15</v>
      </c>
      <c r="B155" s="2339" t="s">
        <v>1236</v>
      </c>
      <c r="C155" s="2340"/>
      <c r="D155" s="2340"/>
      <c r="E155" s="2341"/>
      <c r="F155" s="696"/>
    </row>
    <row r="156" spans="1:6" ht="18.75" x14ac:dyDescent="0.3">
      <c r="A156" s="2323"/>
      <c r="B156" s="700">
        <v>2020</v>
      </c>
      <c r="C156" s="700">
        <v>2021</v>
      </c>
      <c r="D156" s="700">
        <v>2022</v>
      </c>
      <c r="E156" s="700">
        <v>2023</v>
      </c>
      <c r="F156" s="696"/>
    </row>
    <row r="157" spans="1:6" ht="38.25" thickBot="1" x14ac:dyDescent="0.35">
      <c r="A157" s="2324"/>
      <c r="B157" s="701" t="s">
        <v>7</v>
      </c>
      <c r="C157" s="701" t="s">
        <v>8</v>
      </c>
      <c r="D157" s="701" t="s">
        <v>8</v>
      </c>
      <c r="E157" s="701" t="s">
        <v>8</v>
      </c>
      <c r="F157" s="696"/>
    </row>
    <row r="158" spans="1:6" ht="19.5" thickBot="1" x14ac:dyDescent="0.35">
      <c r="A158" s="708" t="s">
        <v>16</v>
      </c>
      <c r="B158" s="712">
        <v>6</v>
      </c>
      <c r="C158" s="712">
        <v>4</v>
      </c>
      <c r="D158" s="712">
        <v>4</v>
      </c>
      <c r="E158" s="712">
        <v>0</v>
      </c>
      <c r="F158" s="696"/>
    </row>
    <row r="159" spans="1:6" ht="44.25" customHeight="1" thickBot="1" x14ac:dyDescent="0.35">
      <c r="A159" s="708" t="s">
        <v>17</v>
      </c>
      <c r="B159" s="711">
        <v>450</v>
      </c>
      <c r="C159" s="711">
        <v>450</v>
      </c>
      <c r="D159" s="711">
        <v>0</v>
      </c>
      <c r="E159" s="711">
        <v>0</v>
      </c>
      <c r="F159" s="696"/>
    </row>
    <row r="160" spans="1:6" ht="46.5" customHeight="1" thickBot="1" x14ac:dyDescent="0.35">
      <c r="A160" s="708" t="s">
        <v>18</v>
      </c>
      <c r="B160" s="711">
        <f>B159/B158</f>
        <v>75</v>
      </c>
      <c r="C160" s="711">
        <f>C159/C158</f>
        <v>112.5</v>
      </c>
      <c r="D160" s="711">
        <f>D159/D158</f>
        <v>0</v>
      </c>
      <c r="E160" s="711" t="e">
        <f>E159/E158</f>
        <v>#DIV/0!</v>
      </c>
      <c r="F160" s="696"/>
    </row>
    <row r="161" spans="1:6" ht="41.25" customHeight="1" thickBot="1" x14ac:dyDescent="0.35">
      <c r="A161" s="708" t="s">
        <v>19</v>
      </c>
      <c r="B161" s="712" t="s">
        <v>20</v>
      </c>
      <c r="C161" s="713">
        <f t="shared" ref="C161:E163" si="2">C158/B158-1</f>
        <v>-0.33333333333333337</v>
      </c>
      <c r="D161" s="713">
        <f t="shared" si="2"/>
        <v>0</v>
      </c>
      <c r="E161" s="713">
        <f t="shared" si="2"/>
        <v>-1</v>
      </c>
      <c r="F161" s="696"/>
    </row>
    <row r="162" spans="1:6" ht="47.25" customHeight="1" thickBot="1" x14ac:dyDescent="0.35">
      <c r="A162" s="708" t="s">
        <v>21</v>
      </c>
      <c r="B162" s="712" t="s">
        <v>20</v>
      </c>
      <c r="C162" s="713">
        <f t="shared" si="2"/>
        <v>0</v>
      </c>
      <c r="D162" s="713">
        <f t="shared" si="2"/>
        <v>-1</v>
      </c>
      <c r="E162" s="713" t="e">
        <f t="shared" si="2"/>
        <v>#DIV/0!</v>
      </c>
      <c r="F162" s="696"/>
    </row>
    <row r="163" spans="1:6" ht="44.25" customHeight="1" thickBot="1" x14ac:dyDescent="0.35">
      <c r="A163" s="708" t="s">
        <v>22</v>
      </c>
      <c r="B163" s="712" t="s">
        <v>20</v>
      </c>
      <c r="C163" s="713">
        <f t="shared" si="2"/>
        <v>0.5</v>
      </c>
      <c r="D163" s="713">
        <f t="shared" si="2"/>
        <v>-1</v>
      </c>
      <c r="E163" s="713" t="e">
        <f t="shared" si="2"/>
        <v>#DIV/0!</v>
      </c>
      <c r="F163" s="696"/>
    </row>
    <row r="164" spans="1:6" ht="19.5" thickBot="1" x14ac:dyDescent="0.35">
      <c r="A164" s="2325" t="s">
        <v>1237</v>
      </c>
      <c r="B164" s="2326"/>
      <c r="C164" s="2326"/>
      <c r="D164" s="2326"/>
      <c r="E164" s="2327"/>
      <c r="F164" s="696"/>
    </row>
    <row r="165" spans="1:6" ht="18.75" x14ac:dyDescent="0.3">
      <c r="A165" s="2323"/>
      <c r="B165" s="700">
        <v>2020</v>
      </c>
      <c r="C165" s="700">
        <v>2021</v>
      </c>
      <c r="D165" s="700">
        <v>2022</v>
      </c>
      <c r="E165" s="700">
        <v>2023</v>
      </c>
      <c r="F165" s="696"/>
    </row>
    <row r="166" spans="1:6" ht="38.25" thickBot="1" x14ac:dyDescent="0.35">
      <c r="A166" s="2324"/>
      <c r="B166" s="701" t="s">
        <v>7</v>
      </c>
      <c r="C166" s="701" t="s">
        <v>8</v>
      </c>
      <c r="D166" s="701" t="s">
        <v>8</v>
      </c>
      <c r="E166" s="701" t="s">
        <v>8</v>
      </c>
      <c r="F166" s="696"/>
    </row>
    <row r="167" spans="1:6" ht="43.5" customHeight="1" thickBot="1" x14ac:dyDescent="0.35">
      <c r="A167" s="714" t="s">
        <v>41</v>
      </c>
      <c r="B167" s="718">
        <f>B168+B169+B170+B171</f>
        <v>0</v>
      </c>
      <c r="C167" s="718">
        <f>C168+C169+C170+C171</f>
        <v>0</v>
      </c>
      <c r="D167" s="718">
        <f>D168+D169+D170+D171</f>
        <v>0</v>
      </c>
      <c r="E167" s="718">
        <f>E168+E169+E170+E171</f>
        <v>0</v>
      </c>
      <c r="F167" s="696"/>
    </row>
    <row r="168" spans="1:6" ht="28.5" customHeight="1" thickBot="1" x14ac:dyDescent="0.35">
      <c r="A168" s="716" t="s">
        <v>175</v>
      </c>
      <c r="B168" s="718"/>
      <c r="C168" s="718"/>
      <c r="D168" s="718"/>
      <c r="E168" s="718"/>
      <c r="F168" s="696"/>
    </row>
    <row r="169" spans="1:6" ht="19.5" thickBot="1" x14ac:dyDescent="0.35">
      <c r="A169" s="716" t="s">
        <v>185</v>
      </c>
      <c r="B169" s="718"/>
      <c r="C169" s="718"/>
      <c r="D169" s="718"/>
      <c r="E169" s="718"/>
      <c r="F169" s="696"/>
    </row>
    <row r="170" spans="1:6" ht="28.5" customHeight="1" thickBot="1" x14ac:dyDescent="0.35">
      <c r="A170" s="716" t="s">
        <v>186</v>
      </c>
      <c r="B170" s="718"/>
      <c r="C170" s="718"/>
      <c r="D170" s="718"/>
      <c r="E170" s="718"/>
      <c r="F170" s="696"/>
    </row>
    <row r="171" spans="1:6" ht="25.5" customHeight="1" thickBot="1" x14ac:dyDescent="0.35">
      <c r="A171" s="716" t="s">
        <v>187</v>
      </c>
      <c r="B171" s="718"/>
      <c r="C171" s="718"/>
      <c r="D171" s="718"/>
      <c r="E171" s="718"/>
      <c r="F171" s="696"/>
    </row>
    <row r="172" spans="1:6" ht="39.75" customHeight="1" thickBot="1" x14ac:dyDescent="0.35">
      <c r="A172" s="714" t="s">
        <v>42</v>
      </c>
      <c r="B172" s="717">
        <f>B173+B174+B175+B176</f>
        <v>450</v>
      </c>
      <c r="C172" s="717">
        <f>C173+C174+C175+C176</f>
        <v>450</v>
      </c>
      <c r="D172" s="717">
        <f>D173+D174+D175+D176</f>
        <v>0</v>
      </c>
      <c r="E172" s="717">
        <f>E173+E174+E175+E176</f>
        <v>0</v>
      </c>
      <c r="F172" s="696"/>
    </row>
    <row r="173" spans="1:6" ht="31.5" customHeight="1" thickBot="1" x14ac:dyDescent="0.35">
      <c r="A173" s="716" t="s">
        <v>175</v>
      </c>
      <c r="B173" s="717">
        <v>450</v>
      </c>
      <c r="C173" s="717">
        <v>450</v>
      </c>
      <c r="D173" s="717">
        <v>0</v>
      </c>
      <c r="E173" s="717">
        <v>0</v>
      </c>
      <c r="F173" s="696"/>
    </row>
    <row r="174" spans="1:6" ht="19.5" thickBot="1" x14ac:dyDescent="0.35">
      <c r="A174" s="716" t="s">
        <v>185</v>
      </c>
      <c r="B174" s="717"/>
      <c r="C174" s="718"/>
      <c r="D174" s="718"/>
      <c r="E174" s="718"/>
      <c r="F174" s="696"/>
    </row>
    <row r="175" spans="1:6" ht="33.75" customHeight="1" thickBot="1" x14ac:dyDescent="0.35">
      <c r="A175" s="716" t="s">
        <v>186</v>
      </c>
      <c r="B175" s="717"/>
      <c r="C175" s="718"/>
      <c r="D175" s="718"/>
      <c r="E175" s="718"/>
      <c r="F175" s="696"/>
    </row>
    <row r="176" spans="1:6" ht="32.25" customHeight="1" thickBot="1" x14ac:dyDescent="0.35">
      <c r="A176" s="716" t="s">
        <v>187</v>
      </c>
      <c r="B176" s="717"/>
      <c r="C176" s="718"/>
      <c r="D176" s="718"/>
      <c r="E176" s="718"/>
      <c r="F176" s="696"/>
    </row>
    <row r="177" spans="1:13" ht="35.25" customHeight="1" thickBot="1" x14ac:dyDescent="0.35">
      <c r="A177" s="734" t="s">
        <v>33</v>
      </c>
      <c r="B177" s="717">
        <f>B167+B172</f>
        <v>450</v>
      </c>
      <c r="C177" s="717">
        <f>C167+C172</f>
        <v>450</v>
      </c>
      <c r="D177" s="717">
        <f>D167+D172</f>
        <v>0</v>
      </c>
      <c r="E177" s="717">
        <f>E167+E172</f>
        <v>0</v>
      </c>
      <c r="F177" s="696"/>
    </row>
    <row r="178" spans="1:13" ht="19.5" thickBot="1" x14ac:dyDescent="0.35">
      <c r="A178" s="731"/>
      <c r="B178" s="732"/>
      <c r="C178" s="732"/>
      <c r="D178" s="732"/>
      <c r="E178" s="733"/>
      <c r="F178" s="696"/>
    </row>
    <row r="179" spans="1:13" ht="19.5" thickBot="1" x14ac:dyDescent="0.35">
      <c r="A179" s="722"/>
      <c r="B179" s="723"/>
      <c r="C179" s="723"/>
      <c r="D179" s="723"/>
      <c r="E179" s="723"/>
      <c r="F179" s="696"/>
    </row>
    <row r="180" spans="1:13" ht="52.5" customHeight="1" thickBot="1" x14ac:dyDescent="0.35">
      <c r="A180" s="704" t="s">
        <v>53</v>
      </c>
      <c r="B180" s="723">
        <f>B27+B131++B159</f>
        <v>67200</v>
      </c>
      <c r="C180" s="723">
        <f>C27+C131++C159</f>
        <v>75800</v>
      </c>
      <c r="D180" s="723">
        <f>D27+D131++D159</f>
        <v>74800</v>
      </c>
      <c r="E180" s="723">
        <f>E27+E131++E159</f>
        <v>0</v>
      </c>
      <c r="F180" s="696"/>
      <c r="M180" s="735">
        <v>4600</v>
      </c>
    </row>
    <row r="181" spans="1:13" ht="49.5" customHeight="1" thickBot="1" x14ac:dyDescent="0.35">
      <c r="A181" s="704" t="s">
        <v>54</v>
      </c>
      <c r="B181" s="723">
        <f>B35+B38+B41+B144+B172</f>
        <v>67200</v>
      </c>
      <c r="C181" s="723">
        <f>C35+C38+C41+C144+C172</f>
        <v>75800</v>
      </c>
      <c r="D181" s="723">
        <f>D35+D38+D41+D144+D172</f>
        <v>74800</v>
      </c>
      <c r="E181" s="723">
        <f>E35+E38+E41+E144+E172</f>
        <v>0</v>
      </c>
      <c r="F181" s="696"/>
    </row>
    <row r="182" spans="1:13" ht="19.5" thickBot="1" x14ac:dyDescent="0.35">
      <c r="A182" s="714" t="s">
        <v>23</v>
      </c>
      <c r="B182" s="723">
        <f>B35</f>
        <v>51500</v>
      </c>
      <c r="C182" s="723">
        <f>C35</f>
        <v>59700</v>
      </c>
      <c r="D182" s="723">
        <f>D35</f>
        <v>59700</v>
      </c>
      <c r="E182" s="723">
        <f>E35</f>
        <v>0</v>
      </c>
      <c r="F182" s="696"/>
    </row>
    <row r="183" spans="1:13" ht="38.25" customHeight="1" thickBot="1" x14ac:dyDescent="0.35">
      <c r="A183" s="716" t="s">
        <v>175</v>
      </c>
      <c r="B183" s="717">
        <v>50600</v>
      </c>
      <c r="C183" s="717">
        <f>C182</f>
        <v>59700</v>
      </c>
      <c r="D183" s="717">
        <f>D182</f>
        <v>59700</v>
      </c>
      <c r="E183" s="717">
        <f>E182</f>
        <v>0</v>
      </c>
      <c r="F183" s="696"/>
    </row>
    <row r="184" spans="1:13" ht="19.5" thickBot="1" x14ac:dyDescent="0.35">
      <c r="A184" s="716" t="s">
        <v>193</v>
      </c>
      <c r="B184" s="717">
        <v>0</v>
      </c>
      <c r="C184" s="717">
        <v>0</v>
      </c>
      <c r="D184" s="717">
        <v>0</v>
      </c>
      <c r="E184" s="717">
        <v>0</v>
      </c>
      <c r="F184" s="696"/>
    </row>
    <row r="185" spans="1:13" ht="47.25" customHeight="1" thickBot="1" x14ac:dyDescent="0.35">
      <c r="A185" s="714" t="s">
        <v>24</v>
      </c>
      <c r="B185" s="723">
        <f>B38</f>
        <v>5500</v>
      </c>
      <c r="C185" s="723">
        <f>C38</f>
        <v>6100</v>
      </c>
      <c r="D185" s="723">
        <f>D38</f>
        <v>6100</v>
      </c>
      <c r="E185" s="723">
        <f>E38</f>
        <v>0</v>
      </c>
      <c r="F185" s="696"/>
    </row>
    <row r="186" spans="1:13" ht="36.75" customHeight="1" thickBot="1" x14ac:dyDescent="0.35">
      <c r="A186" s="716" t="s">
        <v>175</v>
      </c>
      <c r="B186" s="718">
        <f>B185</f>
        <v>5500</v>
      </c>
      <c r="C186" s="718">
        <f>C185</f>
        <v>6100</v>
      </c>
      <c r="D186" s="718">
        <f>D185</f>
        <v>6100</v>
      </c>
      <c r="E186" s="718">
        <f>E185</f>
        <v>0</v>
      </c>
      <c r="F186" s="696"/>
    </row>
    <row r="187" spans="1:13" ht="19.5" thickBot="1" x14ac:dyDescent="0.35">
      <c r="A187" s="716" t="s">
        <v>193</v>
      </c>
      <c r="B187" s="717">
        <v>0</v>
      </c>
      <c r="C187" s="717">
        <v>0</v>
      </c>
      <c r="D187" s="717">
        <v>0</v>
      </c>
      <c r="E187" s="717">
        <v>0</v>
      </c>
      <c r="F187" s="696"/>
    </row>
    <row r="188" spans="1:13" ht="33" customHeight="1" thickBot="1" x14ac:dyDescent="0.35">
      <c r="A188" s="714" t="s">
        <v>25</v>
      </c>
      <c r="B188" s="723">
        <f>B41</f>
        <v>9200</v>
      </c>
      <c r="C188" s="723">
        <f>C41</f>
        <v>9000</v>
      </c>
      <c r="D188" s="723">
        <f>D41</f>
        <v>9000</v>
      </c>
      <c r="E188" s="723">
        <f>E41</f>
        <v>0</v>
      </c>
      <c r="F188" s="696"/>
    </row>
    <row r="189" spans="1:13" ht="38.25" customHeight="1" thickBot="1" x14ac:dyDescent="0.35">
      <c r="A189" s="716" t="s">
        <v>175</v>
      </c>
      <c r="B189" s="717">
        <f>B188</f>
        <v>9200</v>
      </c>
      <c r="C189" s="717">
        <f>C188</f>
        <v>9000</v>
      </c>
      <c r="D189" s="717">
        <f>D188</f>
        <v>9000</v>
      </c>
      <c r="E189" s="717">
        <f>E188</f>
        <v>0</v>
      </c>
      <c r="F189" s="696"/>
    </row>
    <row r="190" spans="1:13" ht="19.5" thickBot="1" x14ac:dyDescent="0.35">
      <c r="A190" s="716" t="s">
        <v>193</v>
      </c>
      <c r="B190" s="717">
        <v>0</v>
      </c>
      <c r="C190" s="717">
        <v>0</v>
      </c>
      <c r="D190" s="717">
        <v>0</v>
      </c>
      <c r="E190" s="717">
        <v>0</v>
      </c>
      <c r="F190" s="696"/>
    </row>
    <row r="191" spans="1:13" ht="35.25" customHeight="1" thickBot="1" x14ac:dyDescent="0.35">
      <c r="A191" s="714" t="s">
        <v>26</v>
      </c>
      <c r="B191" s="723">
        <v>0</v>
      </c>
      <c r="C191" s="723">
        <v>0</v>
      </c>
      <c r="D191" s="723">
        <v>0</v>
      </c>
      <c r="E191" s="723">
        <v>0</v>
      </c>
      <c r="F191" s="696"/>
    </row>
    <row r="192" spans="1:13" ht="35.25" customHeight="1" thickBot="1" x14ac:dyDescent="0.35">
      <c r="A192" s="716" t="s">
        <v>175</v>
      </c>
      <c r="B192" s="718">
        <v>0</v>
      </c>
      <c r="C192" s="718">
        <v>0</v>
      </c>
      <c r="D192" s="718">
        <v>0</v>
      </c>
      <c r="E192" s="718">
        <v>0</v>
      </c>
      <c r="F192" s="696"/>
    </row>
    <row r="193" spans="1:6" ht="19.5" thickBot="1" x14ac:dyDescent="0.35">
      <c r="A193" s="716" t="s">
        <v>193</v>
      </c>
      <c r="B193" s="717">
        <v>0</v>
      </c>
      <c r="C193" s="717">
        <v>0</v>
      </c>
      <c r="D193" s="717">
        <v>0</v>
      </c>
      <c r="E193" s="717">
        <v>0</v>
      </c>
      <c r="F193" s="696"/>
    </row>
    <row r="194" spans="1:6" ht="25.5" customHeight="1" thickBot="1" x14ac:dyDescent="0.35">
      <c r="A194" s="714" t="s">
        <v>27</v>
      </c>
      <c r="B194" s="723">
        <v>0</v>
      </c>
      <c r="C194" s="723">
        <v>0</v>
      </c>
      <c r="D194" s="723">
        <v>0</v>
      </c>
      <c r="E194" s="723">
        <v>0</v>
      </c>
      <c r="F194" s="696"/>
    </row>
    <row r="195" spans="1:6" ht="36.75" customHeight="1" thickBot="1" x14ac:dyDescent="0.35">
      <c r="A195" s="716" t="s">
        <v>175</v>
      </c>
      <c r="B195" s="718">
        <v>0</v>
      </c>
      <c r="C195" s="718">
        <v>0</v>
      </c>
      <c r="D195" s="718">
        <v>0</v>
      </c>
      <c r="E195" s="718">
        <v>0</v>
      </c>
      <c r="F195" s="696"/>
    </row>
    <row r="196" spans="1:6" ht="19.5" thickBot="1" x14ac:dyDescent="0.35">
      <c r="A196" s="716" t="s">
        <v>193</v>
      </c>
      <c r="B196" s="717">
        <v>0</v>
      </c>
      <c r="C196" s="717">
        <v>0</v>
      </c>
      <c r="D196" s="717">
        <v>0</v>
      </c>
      <c r="E196" s="717">
        <v>0</v>
      </c>
      <c r="F196" s="696"/>
    </row>
    <row r="197" spans="1:6" ht="36.75" customHeight="1" thickBot="1" x14ac:dyDescent="0.35">
      <c r="A197" s="714" t="s">
        <v>28</v>
      </c>
      <c r="B197" s="723">
        <v>0</v>
      </c>
      <c r="C197" s="723">
        <v>0</v>
      </c>
      <c r="D197" s="723">
        <v>0</v>
      </c>
      <c r="E197" s="723">
        <v>0</v>
      </c>
      <c r="F197" s="696"/>
    </row>
    <row r="198" spans="1:6" ht="41.25" customHeight="1" thickBot="1" x14ac:dyDescent="0.35">
      <c r="A198" s="716" t="s">
        <v>175</v>
      </c>
      <c r="B198" s="718">
        <v>0</v>
      </c>
      <c r="C198" s="718">
        <v>0</v>
      </c>
      <c r="D198" s="718">
        <v>0</v>
      </c>
      <c r="E198" s="718">
        <v>0</v>
      </c>
      <c r="F198" s="696"/>
    </row>
    <row r="199" spans="1:6" ht="19.5" thickBot="1" x14ac:dyDescent="0.35">
      <c r="A199" s="716" t="s">
        <v>193</v>
      </c>
      <c r="B199" s="717">
        <v>0</v>
      </c>
      <c r="C199" s="717">
        <v>0</v>
      </c>
      <c r="D199" s="717">
        <v>0</v>
      </c>
      <c r="E199" s="717">
        <v>0</v>
      </c>
      <c r="F199" s="696"/>
    </row>
    <row r="200" spans="1:6" ht="26.25" customHeight="1" thickBot="1" x14ac:dyDescent="0.35">
      <c r="A200" s="714" t="s">
        <v>29</v>
      </c>
      <c r="B200" s="723">
        <v>0</v>
      </c>
      <c r="C200" s="723">
        <v>0</v>
      </c>
      <c r="D200" s="723">
        <v>0</v>
      </c>
      <c r="E200" s="723">
        <v>0</v>
      </c>
      <c r="F200" s="696"/>
    </row>
    <row r="201" spans="1:6" ht="33" customHeight="1" thickBot="1" x14ac:dyDescent="0.35">
      <c r="A201" s="716" t="s">
        <v>175</v>
      </c>
      <c r="B201" s="718">
        <v>0</v>
      </c>
      <c r="C201" s="718">
        <v>0</v>
      </c>
      <c r="D201" s="718">
        <v>0</v>
      </c>
      <c r="E201" s="718">
        <v>0</v>
      </c>
      <c r="F201" s="696"/>
    </row>
    <row r="202" spans="1:6" ht="19.5" thickBot="1" x14ac:dyDescent="0.35">
      <c r="A202" s="716" t="s">
        <v>193</v>
      </c>
      <c r="B202" s="717">
        <v>0</v>
      </c>
      <c r="C202" s="717">
        <v>0</v>
      </c>
      <c r="D202" s="717">
        <v>0</v>
      </c>
      <c r="E202" s="717">
        <v>0</v>
      </c>
      <c r="F202" s="696"/>
    </row>
    <row r="203" spans="1:6" ht="20.25" customHeight="1" thickBot="1" x14ac:dyDescent="0.35">
      <c r="A203" s="714" t="s">
        <v>55</v>
      </c>
      <c r="B203" s="718">
        <f>SUM(B167+B139)</f>
        <v>0</v>
      </c>
      <c r="C203" s="718">
        <f>SUM(C167+C139)</f>
        <v>0</v>
      </c>
      <c r="D203" s="718">
        <f>SUM(D167+D139)</f>
        <v>0</v>
      </c>
      <c r="E203" s="718">
        <f>SUM(E167+E139)</f>
        <v>0</v>
      </c>
      <c r="F203" s="696"/>
    </row>
    <row r="204" spans="1:6" ht="22.5" customHeight="1" thickBot="1" x14ac:dyDescent="0.35">
      <c r="A204" s="716" t="s">
        <v>175</v>
      </c>
      <c r="B204" s="718"/>
      <c r="C204" s="718"/>
      <c r="D204" s="718"/>
      <c r="E204" s="718"/>
      <c r="F204" s="696"/>
    </row>
    <row r="205" spans="1:6" ht="19.5" thickBot="1" x14ac:dyDescent="0.35">
      <c r="A205" s="716" t="s">
        <v>185</v>
      </c>
      <c r="B205" s="718"/>
      <c r="C205" s="718"/>
      <c r="D205" s="718"/>
      <c r="E205" s="718"/>
      <c r="F205" s="696"/>
    </row>
    <row r="206" spans="1:6" ht="35.25" customHeight="1" thickBot="1" x14ac:dyDescent="0.35">
      <c r="A206" s="716" t="s">
        <v>186</v>
      </c>
      <c r="B206" s="718"/>
      <c r="C206" s="718"/>
      <c r="D206" s="718"/>
      <c r="E206" s="718"/>
      <c r="F206" s="696"/>
    </row>
    <row r="207" spans="1:6" ht="30.75" customHeight="1" thickBot="1" x14ac:dyDescent="0.35">
      <c r="A207" s="716" t="s">
        <v>187</v>
      </c>
      <c r="B207" s="718"/>
      <c r="C207" s="718"/>
      <c r="D207" s="718"/>
      <c r="E207" s="718"/>
      <c r="F207" s="696"/>
    </row>
    <row r="208" spans="1:6" ht="30.75" customHeight="1" thickBot="1" x14ac:dyDescent="0.35">
      <c r="A208" s="714" t="s">
        <v>56</v>
      </c>
      <c r="B208" s="718">
        <f>B209+B210+B211+B212</f>
        <v>1000</v>
      </c>
      <c r="C208" s="718">
        <f>C209+C210+C211+C212</f>
        <v>1000</v>
      </c>
      <c r="D208" s="718">
        <f>D209+D210+D211+D212</f>
        <v>0</v>
      </c>
      <c r="E208" s="718">
        <f>E209+E210+E211+E212</f>
        <v>0</v>
      </c>
      <c r="F208" s="696"/>
    </row>
    <row r="209" spans="1:6" ht="20.25" customHeight="1" thickBot="1" x14ac:dyDescent="0.35">
      <c r="A209" s="716" t="s">
        <v>175</v>
      </c>
      <c r="B209" s="718">
        <f>SUM(B173+B145)</f>
        <v>1000</v>
      </c>
      <c r="C209" s="718">
        <f>SUM(C173+C145)</f>
        <v>1000</v>
      </c>
      <c r="D209" s="718">
        <f>SUM(D173+D145)</f>
        <v>0</v>
      </c>
      <c r="E209" s="718">
        <f>SUM(E173+E145)</f>
        <v>0</v>
      </c>
      <c r="F209" s="696"/>
    </row>
    <row r="210" spans="1:6" ht="17.25" customHeight="1" thickBot="1" x14ac:dyDescent="0.35">
      <c r="A210" s="716" t="s">
        <v>185</v>
      </c>
      <c r="B210" s="718"/>
      <c r="C210" s="718"/>
      <c r="D210" s="718"/>
      <c r="E210" s="718"/>
      <c r="F210" s="696"/>
    </row>
    <row r="211" spans="1:6" ht="23.25" customHeight="1" thickBot="1" x14ac:dyDescent="0.35">
      <c r="A211" s="716" t="s">
        <v>186</v>
      </c>
      <c r="B211" s="718"/>
      <c r="C211" s="718"/>
      <c r="D211" s="718"/>
      <c r="E211" s="718"/>
      <c r="F211" s="696"/>
    </row>
    <row r="212" spans="1:6" ht="19.5" customHeight="1" thickBot="1" x14ac:dyDescent="0.35">
      <c r="A212" s="716" t="s">
        <v>187</v>
      </c>
      <c r="B212" s="718"/>
      <c r="C212" s="718"/>
      <c r="D212" s="718"/>
      <c r="E212" s="718"/>
      <c r="F212" s="696"/>
    </row>
    <row r="213" spans="1:6" ht="19.5" thickBot="1" x14ac:dyDescent="0.35">
      <c r="A213" s="722" t="s">
        <v>31</v>
      </c>
      <c r="B213" s="723">
        <f>IF(B248-B247=0,0,"Error")</f>
        <v>0</v>
      </c>
      <c r="C213" s="723">
        <f>IF(C248-C247=0,0,"Error")</f>
        <v>0</v>
      </c>
      <c r="D213" s="723">
        <f>IF(D248-D247=0,0,"Error")</f>
        <v>0</v>
      </c>
      <c r="E213" s="723">
        <f>IF(E248-E247=0,0,"Error")</f>
        <v>0</v>
      </c>
      <c r="F213" s="696"/>
    </row>
  </sheetData>
  <mergeCells count="45">
    <mergeCell ref="A19:E19"/>
    <mergeCell ref="A1:E1"/>
    <mergeCell ref="A2:E2"/>
    <mergeCell ref="B4:E4"/>
    <mergeCell ref="B5:E5"/>
    <mergeCell ref="B6:E6"/>
    <mergeCell ref="A7:E7"/>
    <mergeCell ref="A8:E10"/>
    <mergeCell ref="B11:E11"/>
    <mergeCell ref="A12:A13"/>
    <mergeCell ref="B15:E15"/>
    <mergeCell ref="A16:E16"/>
    <mergeCell ref="B86:E86"/>
    <mergeCell ref="A20:E20"/>
    <mergeCell ref="B21:E21"/>
    <mergeCell ref="B22:E22"/>
    <mergeCell ref="B23:E23"/>
    <mergeCell ref="A24:A25"/>
    <mergeCell ref="A32:E32"/>
    <mergeCell ref="A33:A34"/>
    <mergeCell ref="A58:E58"/>
    <mergeCell ref="A59:A60"/>
    <mergeCell ref="B84:E84"/>
    <mergeCell ref="B85:E85"/>
    <mergeCell ref="A136:E136"/>
    <mergeCell ref="A87:A88"/>
    <mergeCell ref="A95:E95"/>
    <mergeCell ref="A96:A97"/>
    <mergeCell ref="A121:E121"/>
    <mergeCell ref="A122:E122"/>
    <mergeCell ref="B123:E123"/>
    <mergeCell ref="D124:E124"/>
    <mergeCell ref="B125:E125"/>
    <mergeCell ref="B126:E126"/>
    <mergeCell ref="B127:E127"/>
    <mergeCell ref="A128:A129"/>
    <mergeCell ref="A156:A157"/>
    <mergeCell ref="A164:E164"/>
    <mergeCell ref="A165:A166"/>
    <mergeCell ref="A137:A138"/>
    <mergeCell ref="A151:A152"/>
    <mergeCell ref="B151:E152"/>
    <mergeCell ref="D153:E153"/>
    <mergeCell ref="B154:E154"/>
    <mergeCell ref="B155:E155"/>
  </mergeCells>
  <printOptions horizontalCentered="1"/>
  <pageMargins left="0.2" right="0.2" top="0.25" bottom="0.25" header="0.3" footer="0.3"/>
  <pageSetup paperSize="9" scale="75"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37"/>
  <sheetViews>
    <sheetView zoomScale="150" zoomScaleNormal="150" workbookViewId="0">
      <selection activeCell="G12" sqref="G12"/>
    </sheetView>
  </sheetViews>
  <sheetFormatPr defaultRowHeight="15" x14ac:dyDescent="0.25"/>
  <cols>
    <col min="1" max="1" width="28.5703125" style="298" customWidth="1"/>
    <col min="2" max="5" width="11.7109375" style="298" customWidth="1"/>
    <col min="6" max="7" width="9.140625" style="298"/>
    <col min="8" max="8" width="11" style="298" customWidth="1"/>
    <col min="9" max="9" width="11" style="298" bestFit="1" customWidth="1"/>
    <col min="10" max="16384" width="9.140625" style="298"/>
  </cols>
  <sheetData>
    <row r="1" spans="1:6" x14ac:dyDescent="0.25">
      <c r="A1" s="1911" t="s">
        <v>1238</v>
      </c>
      <c r="B1" s="1911"/>
      <c r="C1" s="1911"/>
      <c r="D1" s="1911"/>
      <c r="E1" s="1911"/>
    </row>
    <row r="2" spans="1:6" ht="33.75" customHeight="1" x14ac:dyDescent="0.25">
      <c r="A2" s="1912" t="s">
        <v>1239</v>
      </c>
      <c r="B2" s="1912"/>
      <c r="C2" s="1912"/>
      <c r="D2" s="1912"/>
      <c r="E2" s="1912"/>
      <c r="F2" s="522"/>
    </row>
    <row r="3" spans="1:6" ht="18" customHeight="1" x14ac:dyDescent="0.25">
      <c r="A3" s="1913" t="s">
        <v>680</v>
      </c>
      <c r="B3" s="1913"/>
      <c r="C3" s="1913"/>
      <c r="D3" s="1913"/>
      <c r="E3" s="1913"/>
      <c r="F3" s="523"/>
    </row>
    <row r="4" spans="1:6" ht="15.75" thickBot="1" x14ac:dyDescent="0.3"/>
    <row r="5" spans="1:6" ht="15.75" thickBot="1" x14ac:dyDescent="0.3">
      <c r="A5" s="524" t="s">
        <v>0</v>
      </c>
      <c r="B5" s="2006" t="s">
        <v>1238</v>
      </c>
      <c r="C5" s="2006"/>
      <c r="D5" s="2006"/>
      <c r="E5" s="2006"/>
    </row>
    <row r="6" spans="1:6" ht="15.75" thickBot="1" x14ac:dyDescent="0.3">
      <c r="A6" s="524" t="s">
        <v>1</v>
      </c>
      <c r="B6" s="2224" t="s">
        <v>1042</v>
      </c>
      <c r="C6" s="2008"/>
      <c r="D6" s="2008"/>
      <c r="E6" s="2009"/>
    </row>
    <row r="7" spans="1:6" ht="15.75" thickBot="1" x14ac:dyDescent="0.3">
      <c r="A7" s="524" t="s">
        <v>3</v>
      </c>
      <c r="B7" s="2010" t="s">
        <v>843</v>
      </c>
      <c r="C7" s="2011"/>
      <c r="D7" s="2011"/>
      <c r="E7" s="2012"/>
    </row>
    <row r="8" spans="1:6" ht="15.75" thickBot="1" x14ac:dyDescent="0.3">
      <c r="A8" s="2013" t="s">
        <v>4</v>
      </c>
      <c r="B8" s="1880"/>
      <c r="C8" s="1880"/>
      <c r="D8" s="1880"/>
      <c r="E8" s="2014"/>
    </row>
    <row r="9" spans="1:6" ht="15.75" customHeight="1" x14ac:dyDescent="0.25">
      <c r="A9" s="2370" t="s">
        <v>1240</v>
      </c>
      <c r="B9" s="2371"/>
      <c r="C9" s="2371"/>
      <c r="D9" s="2371"/>
      <c r="E9" s="2372"/>
    </row>
    <row r="10" spans="1:6" ht="36.75" customHeight="1" x14ac:dyDescent="0.25">
      <c r="A10" s="2373"/>
      <c r="B10" s="2374"/>
      <c r="C10" s="2374"/>
      <c r="D10" s="2374"/>
      <c r="E10" s="2375"/>
    </row>
    <row r="11" spans="1:6" ht="15.75" customHeight="1" thickBot="1" x14ac:dyDescent="0.3">
      <c r="A11" s="2376"/>
      <c r="B11" s="2377"/>
      <c r="C11" s="2377"/>
      <c r="D11" s="2377"/>
      <c r="E11" s="2378"/>
    </row>
    <row r="12" spans="1:6" ht="77.25" customHeight="1" thickBot="1" x14ac:dyDescent="0.3">
      <c r="A12" s="525" t="s">
        <v>1241</v>
      </c>
      <c r="B12" s="2018" t="s">
        <v>1242</v>
      </c>
      <c r="C12" s="1892"/>
      <c r="D12" s="1892"/>
      <c r="E12" s="2019"/>
    </row>
    <row r="13" spans="1:6" ht="23.25" customHeight="1" x14ac:dyDescent="0.25">
      <c r="A13" s="1994" t="s">
        <v>6</v>
      </c>
      <c r="B13" s="344">
        <v>2020</v>
      </c>
      <c r="C13" s="344">
        <v>2021</v>
      </c>
      <c r="D13" s="344">
        <v>2022</v>
      </c>
      <c r="E13" s="344">
        <v>2023</v>
      </c>
    </row>
    <row r="14" spans="1:6" ht="32.25" customHeight="1" thickBot="1" x14ac:dyDescent="0.3">
      <c r="A14" s="1995"/>
      <c r="B14" s="346" t="s">
        <v>7</v>
      </c>
      <c r="C14" s="346" t="s">
        <v>8</v>
      </c>
      <c r="D14" s="346" t="s">
        <v>8</v>
      </c>
      <c r="E14" s="346" t="s">
        <v>8</v>
      </c>
    </row>
    <row r="15" spans="1:6" ht="45.75" thickBot="1" x14ac:dyDescent="0.3">
      <c r="A15" s="558" t="s">
        <v>1243</v>
      </c>
      <c r="B15" s="736">
        <v>4300</v>
      </c>
      <c r="C15" s="737">
        <v>0.01</v>
      </c>
      <c r="D15" s="737">
        <v>0.02</v>
      </c>
      <c r="E15" s="737">
        <v>0.03</v>
      </c>
    </row>
    <row r="16" spans="1:6" ht="69" customHeight="1" thickBot="1" x14ac:dyDescent="0.3">
      <c r="A16" s="538" t="s">
        <v>357</v>
      </c>
      <c r="B16" s="2213" t="s">
        <v>1244</v>
      </c>
      <c r="C16" s="2214"/>
      <c r="D16" s="2214"/>
      <c r="E16" s="2215"/>
    </row>
    <row r="17" spans="1:10" ht="23.25" customHeight="1" thickBot="1" x14ac:dyDescent="0.3">
      <c r="A17" s="1824" t="s">
        <v>358</v>
      </c>
      <c r="B17" s="1825"/>
      <c r="C17" s="1825"/>
      <c r="D17" s="1825"/>
      <c r="E17" s="2002"/>
      <c r="H17" s="352"/>
      <c r="J17" s="352"/>
    </row>
    <row r="18" spans="1:10" ht="23.25" thickBot="1" x14ac:dyDescent="0.3">
      <c r="A18" s="738" t="s">
        <v>1245</v>
      </c>
      <c r="B18" s="739">
        <v>215</v>
      </c>
      <c r="C18" s="739">
        <v>225</v>
      </c>
      <c r="D18" s="739">
        <v>235</v>
      </c>
      <c r="E18" s="739">
        <v>250</v>
      </c>
    </row>
    <row r="19" spans="1:10" ht="33" customHeight="1" thickBot="1" x14ac:dyDescent="0.3">
      <c r="A19" s="738" t="s">
        <v>1246</v>
      </c>
      <c r="B19" s="739">
        <v>34</v>
      </c>
      <c r="C19" s="739">
        <v>40</v>
      </c>
      <c r="D19" s="739">
        <v>45</v>
      </c>
      <c r="E19" s="739">
        <v>50</v>
      </c>
    </row>
    <row r="20" spans="1:10" ht="33.75" customHeight="1" thickBot="1" x14ac:dyDescent="0.3">
      <c r="A20" s="738" t="s">
        <v>1247</v>
      </c>
      <c r="B20" s="739">
        <v>40</v>
      </c>
      <c r="C20" s="739">
        <v>45</v>
      </c>
      <c r="D20" s="739">
        <v>50</v>
      </c>
      <c r="E20" s="739">
        <v>55</v>
      </c>
    </row>
    <row r="21" spans="1:10" ht="31.5" customHeight="1" thickBot="1" x14ac:dyDescent="0.3">
      <c r="A21" s="738" t="s">
        <v>1248</v>
      </c>
      <c r="B21" s="739">
        <v>87</v>
      </c>
      <c r="C21" s="739">
        <v>85</v>
      </c>
      <c r="D21" s="739">
        <v>90</v>
      </c>
      <c r="E21" s="739">
        <v>95</v>
      </c>
    </row>
    <row r="22" spans="1:10" ht="24" customHeight="1" thickBot="1" x14ac:dyDescent="0.3">
      <c r="A22" s="738" t="s">
        <v>1249</v>
      </c>
      <c r="B22" s="740"/>
      <c r="C22" s="739">
        <v>80</v>
      </c>
      <c r="D22" s="739">
        <v>90</v>
      </c>
      <c r="E22" s="739">
        <v>100</v>
      </c>
    </row>
    <row r="23" spans="1:10" ht="15.75" thickBot="1" x14ac:dyDescent="0.3">
      <c r="A23" s="2379" t="s">
        <v>1250</v>
      </c>
      <c r="B23" s="2380"/>
      <c r="C23" s="2380"/>
      <c r="D23" s="2380"/>
      <c r="E23" s="2381"/>
    </row>
    <row r="24" spans="1:10" ht="15.75" thickBot="1" x14ac:dyDescent="0.3">
      <c r="A24" s="1998" t="s">
        <v>12</v>
      </c>
      <c r="B24" s="1838"/>
      <c r="C24" s="1838"/>
      <c r="D24" s="1838"/>
      <c r="E24" s="1999"/>
    </row>
    <row r="25" spans="1:10" ht="15.75" thickBot="1" x14ac:dyDescent="0.3">
      <c r="A25" s="499" t="s">
        <v>359</v>
      </c>
      <c r="B25" s="1876" t="s">
        <v>1251</v>
      </c>
      <c r="C25" s="1877"/>
      <c r="D25" s="1877"/>
      <c r="E25" s="2001"/>
    </row>
    <row r="26" spans="1:10" ht="21" customHeight="1" thickBot="1" x14ac:dyDescent="0.3">
      <c r="A26" s="501" t="s">
        <v>14</v>
      </c>
      <c r="B26" s="1824" t="s">
        <v>1252</v>
      </c>
      <c r="C26" s="1825"/>
      <c r="D26" s="1825"/>
      <c r="E26" s="2002"/>
    </row>
    <row r="27" spans="1:10" ht="15.75" thickBot="1" x14ac:dyDescent="0.3">
      <c r="A27" s="501" t="s">
        <v>15</v>
      </c>
      <c r="B27" s="2382" t="s">
        <v>1253</v>
      </c>
      <c r="C27" s="2383"/>
      <c r="D27" s="2383"/>
      <c r="E27" s="2384"/>
    </row>
    <row r="28" spans="1:10" ht="12.75" customHeight="1" x14ac:dyDescent="0.25">
      <c r="A28" s="1994"/>
      <c r="B28" s="440">
        <v>2020</v>
      </c>
      <c r="C28" s="440">
        <v>2021</v>
      </c>
      <c r="D28" s="440">
        <v>2022</v>
      </c>
      <c r="E28" s="440">
        <v>2023</v>
      </c>
    </row>
    <row r="29" spans="1:10" ht="9" customHeight="1" thickBot="1" x14ac:dyDescent="0.3">
      <c r="A29" s="1995"/>
      <c r="B29" s="365" t="s">
        <v>7</v>
      </c>
      <c r="C29" s="365" t="s">
        <v>8</v>
      </c>
      <c r="D29" s="365" t="s">
        <v>8</v>
      </c>
      <c r="E29" s="365" t="s">
        <v>8</v>
      </c>
    </row>
    <row r="30" spans="1:10" ht="15.75" thickBot="1" x14ac:dyDescent="0.3">
      <c r="A30" s="501" t="s">
        <v>16</v>
      </c>
      <c r="B30" s="444">
        <v>4300</v>
      </c>
      <c r="C30" s="444">
        <v>4350</v>
      </c>
      <c r="D30" s="444">
        <v>4400</v>
      </c>
      <c r="E30" s="444">
        <v>4450</v>
      </c>
    </row>
    <row r="31" spans="1:10" ht="15.75" thickBot="1" x14ac:dyDescent="0.3">
      <c r="A31" s="501" t="s">
        <v>17</v>
      </c>
      <c r="B31" s="444">
        <f>B60</f>
        <v>115500</v>
      </c>
      <c r="C31" s="444">
        <f t="shared" ref="C31:E31" si="0">C60</f>
        <v>116000</v>
      </c>
      <c r="D31" s="444">
        <f t="shared" si="0"/>
        <v>117500</v>
      </c>
      <c r="E31" s="444">
        <f t="shared" si="0"/>
        <v>120500</v>
      </c>
    </row>
    <row r="32" spans="1:10" ht="15.75" thickBot="1" x14ac:dyDescent="0.3">
      <c r="A32" s="501" t="s">
        <v>18</v>
      </c>
      <c r="B32" s="444">
        <f>B31/B30</f>
        <v>26.86046511627907</v>
      </c>
      <c r="C32" s="444">
        <f t="shared" ref="C32:E32" si="1">C31/C30</f>
        <v>26.666666666666668</v>
      </c>
      <c r="D32" s="444">
        <f t="shared" si="1"/>
        <v>26.704545454545453</v>
      </c>
      <c r="E32" s="444">
        <f t="shared" si="1"/>
        <v>27.078651685393258</v>
      </c>
    </row>
    <row r="33" spans="1:11" ht="15.75" thickBot="1" x14ac:dyDescent="0.3">
      <c r="A33" s="501" t="s">
        <v>19</v>
      </c>
      <c r="B33" s="446" t="s">
        <v>20</v>
      </c>
      <c r="C33" s="447">
        <f>C30/B30-1</f>
        <v>1.1627906976744207E-2</v>
      </c>
      <c r="D33" s="447">
        <f t="shared" ref="D33:E35" si="2">D30/C30-1</f>
        <v>1.1494252873563315E-2</v>
      </c>
      <c r="E33" s="447">
        <f t="shared" si="2"/>
        <v>1.1363636363636465E-2</v>
      </c>
      <c r="G33" s="379"/>
      <c r="H33" s="379"/>
      <c r="I33" s="379"/>
      <c r="J33" s="379"/>
      <c r="K33" s="379"/>
    </row>
    <row r="34" spans="1:11" ht="15.75" thickBot="1" x14ac:dyDescent="0.3">
      <c r="A34" s="501" t="s">
        <v>21</v>
      </c>
      <c r="B34" s="446" t="s">
        <v>20</v>
      </c>
      <c r="C34" s="447">
        <f>C31/B31-1</f>
        <v>4.3290043290042934E-3</v>
      </c>
      <c r="D34" s="447">
        <f t="shared" si="2"/>
        <v>1.2931034482758674E-2</v>
      </c>
      <c r="E34" s="447">
        <f t="shared" si="2"/>
        <v>2.5531914893617058E-2</v>
      </c>
    </row>
    <row r="35" spans="1:11" ht="15.75" thickBot="1" x14ac:dyDescent="0.3">
      <c r="A35" s="501" t="s">
        <v>22</v>
      </c>
      <c r="B35" s="446" t="s">
        <v>20</v>
      </c>
      <c r="C35" s="447">
        <f>C32/B32-1</f>
        <v>-7.2150072150071187E-3</v>
      </c>
      <c r="D35" s="447">
        <f t="shared" si="2"/>
        <v>1.4204545454543638E-3</v>
      </c>
      <c r="E35" s="447">
        <f t="shared" si="2"/>
        <v>1.4009084389194459E-2</v>
      </c>
    </row>
    <row r="36" spans="1:11" ht="15.75" thickBot="1" x14ac:dyDescent="0.3">
      <c r="A36" s="1996" t="s">
        <v>123</v>
      </c>
      <c r="B36" s="1816"/>
      <c r="C36" s="1816"/>
      <c r="D36" s="1816"/>
      <c r="E36" s="1997"/>
    </row>
    <row r="37" spans="1:11" ht="12.75" customHeight="1" x14ac:dyDescent="0.25">
      <c r="A37" s="1994"/>
      <c r="B37" s="440">
        <v>2019</v>
      </c>
      <c r="C37" s="440">
        <v>2020</v>
      </c>
      <c r="D37" s="440">
        <v>2021</v>
      </c>
      <c r="E37" s="440">
        <v>2022</v>
      </c>
    </row>
    <row r="38" spans="1:11" ht="9" customHeight="1" thickBot="1" x14ac:dyDescent="0.3">
      <c r="A38" s="1995"/>
      <c r="B38" s="365" t="s">
        <v>7</v>
      </c>
      <c r="C38" s="365" t="s">
        <v>8</v>
      </c>
      <c r="D38" s="365" t="s">
        <v>8</v>
      </c>
      <c r="E38" s="365" t="s">
        <v>8</v>
      </c>
    </row>
    <row r="39" spans="1:11" ht="15.75" thickBot="1" x14ac:dyDescent="0.3">
      <c r="A39" s="532" t="s">
        <v>23</v>
      </c>
      <c r="B39" s="449">
        <v>86000</v>
      </c>
      <c r="C39" s="449">
        <v>86000</v>
      </c>
      <c r="D39" s="449">
        <v>86000</v>
      </c>
      <c r="E39" s="449">
        <v>86000</v>
      </c>
    </row>
    <row r="40" spans="1:11" ht="24.75" thickBot="1" x14ac:dyDescent="0.3">
      <c r="A40" s="542" t="s">
        <v>1185</v>
      </c>
      <c r="B40" s="451"/>
      <c r="C40" s="741"/>
      <c r="D40" s="741"/>
      <c r="E40" s="741"/>
    </row>
    <row r="41" spans="1:11" ht="24.75" thickBot="1" x14ac:dyDescent="0.3">
      <c r="A41" s="542" t="s">
        <v>1254</v>
      </c>
      <c r="B41" s="451"/>
      <c r="C41" s="452"/>
      <c r="D41" s="452"/>
      <c r="E41" s="452"/>
    </row>
    <row r="42" spans="1:11" ht="24.75" thickBot="1" x14ac:dyDescent="0.3">
      <c r="A42" s="532" t="s">
        <v>24</v>
      </c>
      <c r="B42" s="449">
        <v>12500</v>
      </c>
      <c r="C42" s="449">
        <v>12500</v>
      </c>
      <c r="D42" s="449">
        <v>12500</v>
      </c>
      <c r="E42" s="449">
        <v>12500</v>
      </c>
    </row>
    <row r="43" spans="1:11" ht="36.75" thickBot="1" x14ac:dyDescent="0.3">
      <c r="A43" s="542" t="s">
        <v>1187</v>
      </c>
      <c r="B43" s="451"/>
      <c r="C43" s="449"/>
      <c r="D43" s="449"/>
      <c r="E43" s="449"/>
    </row>
    <row r="44" spans="1:11" ht="36.75" thickBot="1" x14ac:dyDescent="0.3">
      <c r="A44" s="542" t="s">
        <v>1255</v>
      </c>
      <c r="B44" s="451"/>
      <c r="C44" s="449"/>
      <c r="D44" s="449"/>
      <c r="E44" s="449"/>
    </row>
    <row r="45" spans="1:11" ht="15.75" thickBot="1" x14ac:dyDescent="0.3">
      <c r="A45" s="532" t="s">
        <v>25</v>
      </c>
      <c r="B45" s="451">
        <v>14900</v>
      </c>
      <c r="C45" s="449">
        <v>15400</v>
      </c>
      <c r="D45" s="449">
        <v>16900</v>
      </c>
      <c r="E45" s="449">
        <v>19900</v>
      </c>
    </row>
    <row r="46" spans="1:11" ht="36.75" thickBot="1" x14ac:dyDescent="0.3">
      <c r="A46" s="542" t="s">
        <v>1189</v>
      </c>
      <c r="B46" s="451"/>
      <c r="C46" s="449"/>
      <c r="D46" s="449"/>
      <c r="E46" s="449"/>
    </row>
    <row r="47" spans="1:11" ht="36.75" thickBot="1" x14ac:dyDescent="0.3">
      <c r="A47" s="542" t="s">
        <v>1256</v>
      </c>
      <c r="B47" s="451"/>
      <c r="C47" s="449"/>
      <c r="D47" s="449"/>
      <c r="E47" s="449"/>
    </row>
    <row r="48" spans="1:11" ht="15.75" thickBot="1" x14ac:dyDescent="0.3">
      <c r="A48" s="532" t="s">
        <v>26</v>
      </c>
      <c r="B48" s="451"/>
      <c r="C48" s="449"/>
      <c r="D48" s="449"/>
      <c r="E48" s="449"/>
    </row>
    <row r="49" spans="1:5" ht="24.75" thickBot="1" x14ac:dyDescent="0.3">
      <c r="A49" s="542" t="s">
        <v>1191</v>
      </c>
      <c r="B49" s="451"/>
      <c r="C49" s="449"/>
      <c r="D49" s="449"/>
      <c r="E49" s="449"/>
    </row>
    <row r="50" spans="1:5" ht="24.75" thickBot="1" x14ac:dyDescent="0.3">
      <c r="A50" s="542" t="s">
        <v>1257</v>
      </c>
      <c r="B50" s="451"/>
      <c r="C50" s="449"/>
      <c r="D50" s="449"/>
      <c r="E50" s="449"/>
    </row>
    <row r="51" spans="1:5" ht="15.75" thickBot="1" x14ac:dyDescent="0.3">
      <c r="A51" s="532" t="s">
        <v>27</v>
      </c>
      <c r="B51" s="451"/>
      <c r="C51" s="449"/>
      <c r="D51" s="449"/>
      <c r="E51" s="449"/>
    </row>
    <row r="52" spans="1:5" ht="36.75" thickBot="1" x14ac:dyDescent="0.3">
      <c r="A52" s="542" t="s">
        <v>1193</v>
      </c>
      <c r="B52" s="451"/>
      <c r="C52" s="449"/>
      <c r="D52" s="449"/>
      <c r="E52" s="449"/>
    </row>
    <row r="53" spans="1:5" ht="36.75" thickBot="1" x14ac:dyDescent="0.3">
      <c r="A53" s="542" t="s">
        <v>1258</v>
      </c>
      <c r="B53" s="451"/>
      <c r="C53" s="449"/>
      <c r="D53" s="449"/>
      <c r="E53" s="449"/>
    </row>
    <row r="54" spans="1:5" ht="15.75" thickBot="1" x14ac:dyDescent="0.3">
      <c r="A54" s="532" t="s">
        <v>28</v>
      </c>
      <c r="B54" s="451">
        <v>1600</v>
      </c>
      <c r="C54" s="449">
        <v>1600</v>
      </c>
      <c r="D54" s="449">
        <v>1600</v>
      </c>
      <c r="E54" s="449">
        <v>1600</v>
      </c>
    </row>
    <row r="55" spans="1:5" ht="36.75" thickBot="1" x14ac:dyDescent="0.3">
      <c r="A55" s="542" t="s">
        <v>1195</v>
      </c>
      <c r="B55" s="451"/>
      <c r="C55" s="449"/>
      <c r="D55" s="449"/>
      <c r="E55" s="449"/>
    </row>
    <row r="56" spans="1:5" ht="36.75" thickBot="1" x14ac:dyDescent="0.3">
      <c r="A56" s="542" t="s">
        <v>1259</v>
      </c>
      <c r="B56" s="451"/>
      <c r="C56" s="449"/>
      <c r="D56" s="449"/>
      <c r="E56" s="449"/>
    </row>
    <row r="57" spans="1:5" ht="24.75" thickBot="1" x14ac:dyDescent="0.3">
      <c r="A57" s="532" t="s">
        <v>29</v>
      </c>
      <c r="B57" s="451">
        <v>500</v>
      </c>
      <c r="C57" s="449">
        <v>500</v>
      </c>
      <c r="D57" s="449">
        <v>500</v>
      </c>
      <c r="E57" s="449">
        <v>500</v>
      </c>
    </row>
    <row r="58" spans="1:5" ht="36.75" thickBot="1" x14ac:dyDescent="0.3">
      <c r="A58" s="542" t="s">
        <v>1197</v>
      </c>
      <c r="B58" s="451"/>
      <c r="C58" s="449"/>
      <c r="D58" s="449"/>
      <c r="E58" s="449"/>
    </row>
    <row r="59" spans="1:5" ht="36.75" thickBot="1" x14ac:dyDescent="0.3">
      <c r="A59" s="542" t="s">
        <v>1260</v>
      </c>
      <c r="B59" s="451"/>
      <c r="C59" s="449"/>
      <c r="D59" s="449"/>
      <c r="E59" s="449"/>
    </row>
    <row r="60" spans="1:5" ht="15.75" thickBot="1" x14ac:dyDescent="0.3">
      <c r="A60" s="533" t="s">
        <v>192</v>
      </c>
      <c r="B60" s="451">
        <f>B57+B54+B51+B48+B45+B42+B39</f>
        <v>115500</v>
      </c>
      <c r="C60" s="451">
        <f t="shared" ref="C60:E60" si="3">C57+C54+C51+C48+C45+C42+C39</f>
        <v>116000</v>
      </c>
      <c r="D60" s="451">
        <f t="shared" si="3"/>
        <v>117500</v>
      </c>
      <c r="E60" s="451">
        <f t="shared" si="3"/>
        <v>120500</v>
      </c>
    </row>
    <row r="61" spans="1:5" x14ac:dyDescent="0.25">
      <c r="A61" s="1981" t="s">
        <v>458</v>
      </c>
      <c r="B61" s="1984"/>
      <c r="C61" s="1985"/>
      <c r="D61" s="1985"/>
      <c r="E61" s="1986"/>
    </row>
    <row r="62" spans="1:5" x14ac:dyDescent="0.25">
      <c r="A62" s="1982"/>
      <c r="B62" s="1987"/>
      <c r="C62" s="1988"/>
      <c r="D62" s="1988"/>
      <c r="E62" s="1989"/>
    </row>
    <row r="63" spans="1:5" ht="15.75" thickBot="1" x14ac:dyDescent="0.3">
      <c r="A63" s="1983"/>
      <c r="B63" s="1990"/>
      <c r="C63" s="1991"/>
      <c r="D63" s="1991"/>
      <c r="E63" s="1992"/>
    </row>
    <row r="64" spans="1:5" ht="15.75" thickBot="1" x14ac:dyDescent="0.3">
      <c r="A64" s="534" t="s">
        <v>31</v>
      </c>
      <c r="B64" s="459">
        <f>IF(B60-B31=0,0,"Error")</f>
        <v>0</v>
      </c>
      <c r="C64" s="459">
        <f>IF(C60-C31=0,0,"Error")</f>
        <v>0</v>
      </c>
      <c r="D64" s="459">
        <f>IF(D60-D31=0,0,"Error")</f>
        <v>0</v>
      </c>
      <c r="E64" s="459">
        <f>IF(E60-E31=0,0,"Error")</f>
        <v>0</v>
      </c>
    </row>
    <row r="65" spans="1:9" ht="19.5" customHeight="1" x14ac:dyDescent="0.25">
      <c r="A65" s="1982"/>
      <c r="B65" s="1987"/>
      <c r="C65" s="1988"/>
      <c r="D65" s="1988"/>
      <c r="E65" s="1989"/>
      <c r="G65" s="742"/>
      <c r="H65" s="743"/>
      <c r="I65" s="743"/>
    </row>
    <row r="66" spans="1:9" ht="19.5" customHeight="1" thickBot="1" x14ac:dyDescent="0.3">
      <c r="A66" s="1983"/>
      <c r="B66" s="1990"/>
      <c r="C66" s="1991"/>
      <c r="D66" s="1991"/>
      <c r="E66" s="1992"/>
      <c r="G66" s="742"/>
      <c r="H66" s="743"/>
      <c r="I66" s="743"/>
    </row>
    <row r="67" spans="1:9" ht="19.5" customHeight="1" thickBot="1" x14ac:dyDescent="0.3">
      <c r="A67" s="534" t="s">
        <v>31</v>
      </c>
      <c r="B67" s="459">
        <f>IF(0,0,)</f>
        <v>0</v>
      </c>
      <c r="C67" s="459">
        <f t="shared" ref="C67:E67" si="4">IF(0,0,)</f>
        <v>0</v>
      </c>
      <c r="D67" s="459">
        <f t="shared" si="4"/>
        <v>0</v>
      </c>
      <c r="E67" s="459">
        <f t="shared" si="4"/>
        <v>0</v>
      </c>
      <c r="G67" s="742"/>
      <c r="H67" s="743"/>
      <c r="I67" s="743"/>
    </row>
    <row r="68" spans="1:9" ht="19.5" customHeight="1" thickBot="1" x14ac:dyDescent="0.3">
      <c r="A68" s="1998" t="s">
        <v>38</v>
      </c>
      <c r="B68" s="1838"/>
      <c r="C68" s="1838"/>
      <c r="D68" s="1838"/>
      <c r="E68" s="1999"/>
      <c r="G68" s="742"/>
      <c r="H68" s="743"/>
      <c r="I68" s="743"/>
    </row>
    <row r="69" spans="1:9" ht="19.5" customHeight="1" thickBot="1" x14ac:dyDescent="0.3">
      <c r="A69" s="1998" t="s">
        <v>39</v>
      </c>
      <c r="B69" s="1838"/>
      <c r="C69" s="1838"/>
      <c r="D69" s="1838"/>
      <c r="E69" s="1999"/>
      <c r="G69" s="742"/>
      <c r="H69" s="743"/>
      <c r="I69" s="743"/>
    </row>
    <row r="70" spans="1:9" ht="19.5" customHeight="1" thickBot="1" x14ac:dyDescent="0.3">
      <c r="A70" s="535" t="s">
        <v>44</v>
      </c>
      <c r="B70" s="1821" t="s">
        <v>1261</v>
      </c>
      <c r="C70" s="1822"/>
      <c r="D70" s="1822"/>
      <c r="E70" s="2000"/>
      <c r="G70" s="742"/>
      <c r="H70" s="743"/>
      <c r="I70" s="743"/>
    </row>
    <row r="71" spans="1:9" ht="19.5" customHeight="1" thickBot="1" x14ac:dyDescent="0.3">
      <c r="A71" s="499" t="s">
        <v>131</v>
      </c>
      <c r="B71" s="1876" t="s">
        <v>1262</v>
      </c>
      <c r="C71" s="1877"/>
      <c r="D71" s="1877"/>
      <c r="E71" s="2001"/>
      <c r="G71" s="742"/>
      <c r="H71" s="743"/>
      <c r="I71" s="743"/>
    </row>
    <row r="72" spans="1:9" ht="21.75" customHeight="1" thickBot="1" x14ac:dyDescent="0.3">
      <c r="A72" s="501" t="s">
        <v>14</v>
      </c>
      <c r="B72" s="1824" t="s">
        <v>1263</v>
      </c>
      <c r="C72" s="1825"/>
      <c r="D72" s="1825"/>
      <c r="E72" s="2002"/>
    </row>
    <row r="73" spans="1:9" ht="15.75" thickBot="1" x14ac:dyDescent="0.3">
      <c r="A73" s="501" t="s">
        <v>15</v>
      </c>
      <c r="B73" s="1812" t="s">
        <v>1264</v>
      </c>
      <c r="C73" s="1813"/>
      <c r="D73" s="1813"/>
      <c r="E73" s="1993"/>
    </row>
    <row r="74" spans="1:9" ht="27.75" customHeight="1" x14ac:dyDescent="0.25">
      <c r="A74" s="1994"/>
      <c r="B74" s="440">
        <v>2020</v>
      </c>
      <c r="C74" s="440">
        <v>2021</v>
      </c>
      <c r="D74" s="440">
        <v>2022</v>
      </c>
      <c r="E74" s="440">
        <v>2023</v>
      </c>
    </row>
    <row r="75" spans="1:9" ht="27.75" customHeight="1" thickBot="1" x14ac:dyDescent="0.3">
      <c r="A75" s="1995"/>
      <c r="B75" s="365" t="s">
        <v>7</v>
      </c>
      <c r="C75" s="365" t="s">
        <v>8</v>
      </c>
      <c r="D75" s="365" t="s">
        <v>8</v>
      </c>
      <c r="E75" s="365" t="s">
        <v>8</v>
      </c>
    </row>
    <row r="76" spans="1:9" ht="28.5" customHeight="1" thickBot="1" x14ac:dyDescent="0.3">
      <c r="A76" s="501" t="s">
        <v>16</v>
      </c>
      <c r="B76" s="444">
        <v>40</v>
      </c>
      <c r="C76" s="444"/>
      <c r="D76" s="444"/>
      <c r="E76" s="444"/>
      <c r="F76" s="744"/>
    </row>
    <row r="77" spans="1:9" ht="52.5" customHeight="1" thickBot="1" x14ac:dyDescent="0.3">
      <c r="A77" s="501" t="s">
        <v>17</v>
      </c>
      <c r="B77" s="444">
        <v>1000</v>
      </c>
      <c r="C77" s="444"/>
      <c r="D77" s="444"/>
      <c r="E77" s="444"/>
    </row>
    <row r="78" spans="1:9" ht="18" customHeight="1" thickBot="1" x14ac:dyDescent="0.3">
      <c r="A78" s="501" t="s">
        <v>18</v>
      </c>
      <c r="B78" s="444">
        <f>B77/B76</f>
        <v>25</v>
      </c>
      <c r="C78" s="444" t="e">
        <f t="shared" ref="C78:E78" si="5">C77/C76</f>
        <v>#DIV/0!</v>
      </c>
      <c r="D78" s="444" t="e">
        <f t="shared" si="5"/>
        <v>#DIV/0!</v>
      </c>
      <c r="E78" s="444" t="e">
        <f t="shared" si="5"/>
        <v>#DIV/0!</v>
      </c>
    </row>
    <row r="79" spans="1:9" ht="36" customHeight="1" thickBot="1" x14ac:dyDescent="0.3">
      <c r="A79" s="501" t="s">
        <v>19</v>
      </c>
      <c r="B79" s="446" t="s">
        <v>20</v>
      </c>
      <c r="C79" s="447">
        <f>C76/B76-1</f>
        <v>-1</v>
      </c>
      <c r="D79" s="447" t="e">
        <f t="shared" ref="D79:D81" si="6">D76/C76-1</f>
        <v>#DIV/0!</v>
      </c>
      <c r="E79" s="447" t="e">
        <f>E76/D76-1</f>
        <v>#DIV/0!</v>
      </c>
      <c r="F79" s="745"/>
    </row>
    <row r="80" spans="1:9" ht="27" customHeight="1" thickBot="1" x14ac:dyDescent="0.3">
      <c r="A80" s="501" t="s">
        <v>21</v>
      </c>
      <c r="B80" s="446" t="s">
        <v>20</v>
      </c>
      <c r="C80" s="447">
        <f>C77/B77-1</f>
        <v>-1</v>
      </c>
      <c r="D80" s="447" t="e">
        <f t="shared" si="6"/>
        <v>#DIV/0!</v>
      </c>
      <c r="E80" s="447" t="e">
        <f>E77/D77-1</f>
        <v>#DIV/0!</v>
      </c>
    </row>
    <row r="81" spans="1:5" ht="47.25" customHeight="1" thickBot="1" x14ac:dyDescent="0.3">
      <c r="A81" s="501" t="s">
        <v>22</v>
      </c>
      <c r="B81" s="446" t="s">
        <v>20</v>
      </c>
      <c r="C81" s="447" t="e">
        <f>C78/B78-1</f>
        <v>#DIV/0!</v>
      </c>
      <c r="D81" s="447" t="e">
        <f t="shared" si="6"/>
        <v>#DIV/0!</v>
      </c>
      <c r="E81" s="447" t="e">
        <f>E78/D78-1</f>
        <v>#DIV/0!</v>
      </c>
    </row>
    <row r="82" spans="1:5" ht="15.75" customHeight="1" thickBot="1" x14ac:dyDescent="0.3">
      <c r="A82" s="1996" t="s">
        <v>123</v>
      </c>
      <c r="B82" s="1816"/>
      <c r="C82" s="1816"/>
      <c r="D82" s="1816"/>
      <c r="E82" s="1997"/>
    </row>
    <row r="83" spans="1:5" x14ac:dyDescent="0.25">
      <c r="A83" s="1994"/>
      <c r="B83" s="440">
        <v>2020</v>
      </c>
      <c r="C83" s="440">
        <v>2021</v>
      </c>
      <c r="D83" s="440">
        <v>2022</v>
      </c>
      <c r="E83" s="440">
        <v>2023</v>
      </c>
    </row>
    <row r="84" spans="1:5" ht="15.75" thickBot="1" x14ac:dyDescent="0.3">
      <c r="A84" s="1995"/>
      <c r="B84" s="365" t="s">
        <v>7</v>
      </c>
      <c r="C84" s="365" t="s">
        <v>8</v>
      </c>
      <c r="D84" s="365" t="s">
        <v>8</v>
      </c>
      <c r="E84" s="365" t="s">
        <v>8</v>
      </c>
    </row>
    <row r="85" spans="1:5" ht="15.75" thickBot="1" x14ac:dyDescent="0.3">
      <c r="A85" s="532" t="s">
        <v>41</v>
      </c>
      <c r="B85" s="449"/>
      <c r="C85" s="449"/>
      <c r="D85" s="449"/>
      <c r="E85" s="449"/>
    </row>
    <row r="86" spans="1:5" ht="15.75" thickBot="1" x14ac:dyDescent="0.3">
      <c r="A86" s="532" t="s">
        <v>42</v>
      </c>
      <c r="B86" s="451">
        <v>1000</v>
      </c>
      <c r="C86" s="449"/>
      <c r="D86" s="449"/>
      <c r="E86" s="449"/>
    </row>
    <row r="87" spans="1:5" ht="15.75" thickBot="1" x14ac:dyDescent="0.3">
      <c r="A87" s="533" t="s">
        <v>30</v>
      </c>
      <c r="B87" s="451">
        <f>B86+B85</f>
        <v>1000</v>
      </c>
      <c r="C87" s="451">
        <f t="shared" ref="C87:E87" si="7">C86+C85</f>
        <v>0</v>
      </c>
      <c r="D87" s="451">
        <f t="shared" si="7"/>
        <v>0</v>
      </c>
      <c r="E87" s="451">
        <f t="shared" si="7"/>
        <v>0</v>
      </c>
    </row>
    <row r="88" spans="1:5" x14ac:dyDescent="0.25">
      <c r="A88" s="1981" t="s">
        <v>1265</v>
      </c>
      <c r="B88" s="1984"/>
      <c r="C88" s="1985"/>
      <c r="D88" s="1985"/>
      <c r="E88" s="1986"/>
    </row>
    <row r="89" spans="1:5" x14ac:dyDescent="0.25">
      <c r="A89" s="1982"/>
      <c r="B89" s="1987"/>
      <c r="C89" s="1988"/>
      <c r="D89" s="1988"/>
      <c r="E89" s="1989"/>
    </row>
    <row r="90" spans="1:5" ht="15.75" thickBot="1" x14ac:dyDescent="0.3">
      <c r="A90" s="1983"/>
      <c r="B90" s="1990"/>
      <c r="C90" s="1991"/>
      <c r="D90" s="1991"/>
      <c r="E90" s="1992"/>
    </row>
    <row r="91" spans="1:5" ht="15.75" thickBot="1" x14ac:dyDescent="0.3">
      <c r="A91" s="535" t="s">
        <v>44</v>
      </c>
      <c r="B91" s="1821"/>
      <c r="C91" s="1822"/>
      <c r="D91" s="1822"/>
      <c r="E91" s="2000"/>
    </row>
    <row r="92" spans="1:5" ht="15.75" thickBot="1" x14ac:dyDescent="0.3">
      <c r="A92" s="499" t="s">
        <v>117</v>
      </c>
      <c r="B92" s="1876" t="s">
        <v>1266</v>
      </c>
      <c r="C92" s="1877"/>
      <c r="D92" s="1877"/>
      <c r="E92" s="2001"/>
    </row>
    <row r="93" spans="1:5" ht="15.75" customHeight="1" thickBot="1" x14ac:dyDescent="0.3">
      <c r="A93" s="501" t="s">
        <v>14</v>
      </c>
      <c r="B93" s="1824" t="s">
        <v>1267</v>
      </c>
      <c r="C93" s="1825"/>
      <c r="D93" s="1825"/>
      <c r="E93" s="2002"/>
    </row>
    <row r="94" spans="1:5" ht="15.75" thickBot="1" x14ac:dyDescent="0.3">
      <c r="A94" s="501" t="s">
        <v>15</v>
      </c>
      <c r="B94" s="1812" t="s">
        <v>1264</v>
      </c>
      <c r="C94" s="1813"/>
      <c r="D94" s="1813"/>
      <c r="E94" s="1993"/>
    </row>
    <row r="95" spans="1:5" x14ac:dyDescent="0.25">
      <c r="A95" s="1994"/>
      <c r="B95" s="440">
        <v>2020</v>
      </c>
      <c r="C95" s="440">
        <v>2021</v>
      </c>
      <c r="D95" s="440">
        <v>2022</v>
      </c>
      <c r="E95" s="440">
        <v>2023</v>
      </c>
    </row>
    <row r="96" spans="1:5" ht="15.75" thickBot="1" x14ac:dyDescent="0.3">
      <c r="A96" s="1995"/>
      <c r="B96" s="365" t="s">
        <v>7</v>
      </c>
      <c r="C96" s="365" t="s">
        <v>8</v>
      </c>
      <c r="D96" s="365" t="s">
        <v>8</v>
      </c>
      <c r="E96" s="365" t="s">
        <v>8</v>
      </c>
    </row>
    <row r="97" spans="1:5" ht="15.75" thickBot="1" x14ac:dyDescent="0.3">
      <c r="A97" s="501" t="s">
        <v>16</v>
      </c>
      <c r="B97" s="444"/>
      <c r="C97" s="444">
        <v>40</v>
      </c>
      <c r="D97" s="444">
        <v>40</v>
      </c>
      <c r="E97" s="444">
        <v>40</v>
      </c>
    </row>
    <row r="98" spans="1:5" ht="15.75" thickBot="1" x14ac:dyDescent="0.3">
      <c r="A98" s="501" t="s">
        <v>17</v>
      </c>
      <c r="B98" s="444"/>
      <c r="C98" s="444">
        <v>2000</v>
      </c>
      <c r="D98" s="444">
        <v>2000</v>
      </c>
      <c r="E98" s="444">
        <v>2000</v>
      </c>
    </row>
    <row r="99" spans="1:5" ht="15.75" thickBot="1" x14ac:dyDescent="0.3">
      <c r="A99" s="501" t="s">
        <v>18</v>
      </c>
      <c r="B99" s="444" t="e">
        <f>B98/B97</f>
        <v>#DIV/0!</v>
      </c>
      <c r="C99" s="444">
        <f t="shared" ref="C99:E99" si="8">C98/C97</f>
        <v>50</v>
      </c>
      <c r="D99" s="444">
        <f t="shared" si="8"/>
        <v>50</v>
      </c>
      <c r="E99" s="444">
        <f t="shared" si="8"/>
        <v>50</v>
      </c>
    </row>
    <row r="100" spans="1:5" ht="15.75" thickBot="1" x14ac:dyDescent="0.3">
      <c r="A100" s="501" t="s">
        <v>19</v>
      </c>
      <c r="B100" s="446" t="s">
        <v>20</v>
      </c>
      <c r="C100" s="447" t="e">
        <f>C97/B97-1</f>
        <v>#DIV/0!</v>
      </c>
      <c r="D100" s="447">
        <f t="shared" ref="D100:D102" si="9">D97/C97-1</f>
        <v>0</v>
      </c>
      <c r="E100" s="447">
        <f>E97/D97-1</f>
        <v>0</v>
      </c>
    </row>
    <row r="101" spans="1:5" ht="15.75" thickBot="1" x14ac:dyDescent="0.3">
      <c r="A101" s="501" t="s">
        <v>21</v>
      </c>
      <c r="B101" s="446" t="s">
        <v>20</v>
      </c>
      <c r="C101" s="447" t="e">
        <f>C98/B98-1</f>
        <v>#DIV/0!</v>
      </c>
      <c r="D101" s="447">
        <f t="shared" si="9"/>
        <v>0</v>
      </c>
      <c r="E101" s="447">
        <f>E98/D98-1</f>
        <v>0</v>
      </c>
    </row>
    <row r="102" spans="1:5" ht="15.75" thickBot="1" x14ac:dyDescent="0.3">
      <c r="A102" s="501" t="s">
        <v>22</v>
      </c>
      <c r="B102" s="446" t="s">
        <v>20</v>
      </c>
      <c r="C102" s="447" t="e">
        <f>C99/B99-1</f>
        <v>#DIV/0!</v>
      </c>
      <c r="D102" s="447">
        <f t="shared" si="9"/>
        <v>0</v>
      </c>
      <c r="E102" s="447">
        <f>E99/D99-1</f>
        <v>0</v>
      </c>
    </row>
    <row r="103" spans="1:5" ht="15.75" customHeight="1" thickBot="1" x14ac:dyDescent="0.3">
      <c r="A103" s="1996" t="s">
        <v>146</v>
      </c>
      <c r="B103" s="1816"/>
      <c r="C103" s="1816"/>
      <c r="D103" s="1816"/>
      <c r="E103" s="1997"/>
    </row>
    <row r="104" spans="1:5" x14ac:dyDescent="0.25">
      <c r="A104" s="1994"/>
      <c r="B104" s="440">
        <v>2019</v>
      </c>
      <c r="C104" s="440">
        <v>2020</v>
      </c>
      <c r="D104" s="440">
        <v>2021</v>
      </c>
      <c r="E104" s="440">
        <v>2022</v>
      </c>
    </row>
    <row r="105" spans="1:5" ht="15.75" thickBot="1" x14ac:dyDescent="0.3">
      <c r="A105" s="1995"/>
      <c r="B105" s="365" t="s">
        <v>7</v>
      </c>
      <c r="C105" s="365" t="s">
        <v>8</v>
      </c>
      <c r="D105" s="365" t="s">
        <v>8</v>
      </c>
      <c r="E105" s="365" t="s">
        <v>8</v>
      </c>
    </row>
    <row r="106" spans="1:5" ht="15.75" thickBot="1" x14ac:dyDescent="0.3">
      <c r="A106" s="532" t="s">
        <v>41</v>
      </c>
      <c r="B106" s="449"/>
      <c r="C106" s="449"/>
      <c r="D106" s="449"/>
      <c r="E106" s="449"/>
    </row>
    <row r="107" spans="1:5" ht="15.75" thickBot="1" x14ac:dyDescent="0.3">
      <c r="A107" s="532" t="s">
        <v>42</v>
      </c>
      <c r="B107" s="451"/>
      <c r="C107" s="449">
        <v>2000</v>
      </c>
      <c r="D107" s="449">
        <v>2000</v>
      </c>
      <c r="E107" s="449">
        <v>2000</v>
      </c>
    </row>
    <row r="108" spans="1:5" ht="15.75" thickBot="1" x14ac:dyDescent="0.3">
      <c r="A108" s="533" t="s">
        <v>33</v>
      </c>
      <c r="B108" s="451">
        <f>B107+B106</f>
        <v>0</v>
      </c>
      <c r="C108" s="451">
        <f t="shared" ref="C108:E108" si="10">C107+C106</f>
        <v>2000</v>
      </c>
      <c r="D108" s="451">
        <f t="shared" si="10"/>
        <v>2000</v>
      </c>
      <c r="E108" s="451">
        <f t="shared" si="10"/>
        <v>2000</v>
      </c>
    </row>
    <row r="109" spans="1:5" x14ac:dyDescent="0.25">
      <c r="A109" s="1981" t="s">
        <v>1268</v>
      </c>
      <c r="B109" s="1984"/>
      <c r="C109" s="1985"/>
      <c r="D109" s="1985"/>
      <c r="E109" s="1986"/>
    </row>
    <row r="110" spans="1:5" x14ac:dyDescent="0.25">
      <c r="A110" s="1982"/>
      <c r="B110" s="1987"/>
      <c r="C110" s="1988"/>
      <c r="D110" s="1988"/>
      <c r="E110" s="1989"/>
    </row>
    <row r="111" spans="1:5" ht="15.75" thickBot="1" x14ac:dyDescent="0.3">
      <c r="A111" s="1983"/>
      <c r="B111" s="1990"/>
      <c r="C111" s="1991"/>
      <c r="D111" s="1991"/>
      <c r="E111" s="1992"/>
    </row>
    <row r="112" spans="1:5" ht="15.75" thickBot="1" x14ac:dyDescent="0.3">
      <c r="A112" s="536"/>
      <c r="B112" s="537"/>
      <c r="C112" s="537"/>
      <c r="D112" s="537"/>
      <c r="E112" s="537"/>
    </row>
    <row r="113" spans="1:5" ht="24.75" thickBot="1" x14ac:dyDescent="0.3">
      <c r="A113" s="538" t="s">
        <v>53</v>
      </c>
      <c r="B113" s="511">
        <f>B31+B77+B98</f>
        <v>116500</v>
      </c>
      <c r="C113" s="511">
        <f>C31+C77+C98</f>
        <v>118000</v>
      </c>
      <c r="D113" s="511">
        <f>D31+D77+D98</f>
        <v>119500</v>
      </c>
      <c r="E113" s="511">
        <f>E31+E77+E98</f>
        <v>122500</v>
      </c>
    </row>
    <row r="114" spans="1:5" ht="24.75" thickBot="1" x14ac:dyDescent="0.3">
      <c r="A114" s="538" t="s">
        <v>54</v>
      </c>
      <c r="B114" s="511">
        <f>B116+B118+B120+B122+B124+B126+B128+B130+B132</f>
        <v>116500</v>
      </c>
      <c r="C114" s="511">
        <f>C116+C118+C120+C122+C124+C126+C128+C130+C132</f>
        <v>118000</v>
      </c>
      <c r="D114" s="511">
        <f>D116+D118+D120+D122+D124+D126+D128+D130+D132</f>
        <v>119500</v>
      </c>
      <c r="E114" s="511">
        <f>E116+E118+E120+E122+E124+E126+E128+E130+E132</f>
        <v>122500</v>
      </c>
    </row>
    <row r="115" spans="1:5" ht="24.75" thickBot="1" x14ac:dyDescent="0.3">
      <c r="A115" s="539" t="s">
        <v>446</v>
      </c>
      <c r="B115" s="540"/>
      <c r="C115" s="541">
        <f>C114/B114-1</f>
        <v>1.2875536480686733E-2</v>
      </c>
      <c r="D115" s="541">
        <f t="shared" ref="D115" si="11">D114/C114-1</f>
        <v>1.2711864406779627E-2</v>
      </c>
      <c r="E115" s="541">
        <f>E114/D114-1</f>
        <v>2.5104602510460206E-2</v>
      </c>
    </row>
    <row r="116" spans="1:5" ht="15.75" thickBot="1" x14ac:dyDescent="0.3">
      <c r="A116" s="532" t="s">
        <v>23</v>
      </c>
      <c r="B116" s="449">
        <f>B39</f>
        <v>86000</v>
      </c>
      <c r="C116" s="449">
        <f>C39</f>
        <v>86000</v>
      </c>
      <c r="D116" s="449">
        <f>D39</f>
        <v>86000</v>
      </c>
      <c r="E116" s="449">
        <f>E39</f>
        <v>86000</v>
      </c>
    </row>
    <row r="117" spans="1:5" ht="15.75" thickBot="1" x14ac:dyDescent="0.3">
      <c r="A117" s="542" t="s">
        <v>543</v>
      </c>
      <c r="B117" s="451"/>
      <c r="C117" s="452">
        <f>C116/B116-1</f>
        <v>0</v>
      </c>
      <c r="D117" s="452">
        <f t="shared" ref="D117" si="12">D116/C116-1</f>
        <v>0</v>
      </c>
      <c r="E117" s="452">
        <f>E116/D116-1</f>
        <v>0</v>
      </c>
    </row>
    <row r="118" spans="1:5" ht="24.75" thickBot="1" x14ac:dyDescent="0.3">
      <c r="A118" s="532" t="s">
        <v>24</v>
      </c>
      <c r="B118" s="449">
        <f>B42</f>
        <v>12500</v>
      </c>
      <c r="C118" s="449">
        <f>C42</f>
        <v>12500</v>
      </c>
      <c r="D118" s="449">
        <f>D42</f>
        <v>12500</v>
      </c>
      <c r="E118" s="449">
        <f>E42</f>
        <v>12500</v>
      </c>
    </row>
    <row r="119" spans="1:5" ht="24.75" thickBot="1" x14ac:dyDescent="0.3">
      <c r="A119" s="542" t="s">
        <v>544</v>
      </c>
      <c r="B119" s="451"/>
      <c r="C119" s="452">
        <f>C118/B118-1</f>
        <v>0</v>
      </c>
      <c r="D119" s="452">
        <f t="shared" ref="D119" si="13">D118/C118-1</f>
        <v>0</v>
      </c>
      <c r="E119" s="452">
        <f>E118/D118-1</f>
        <v>0</v>
      </c>
    </row>
    <row r="120" spans="1:5" ht="15.75" thickBot="1" x14ac:dyDescent="0.3">
      <c r="A120" s="532" t="s">
        <v>25</v>
      </c>
      <c r="B120" s="449">
        <f>B45</f>
        <v>14900</v>
      </c>
      <c r="C120" s="449">
        <f>C45</f>
        <v>15400</v>
      </c>
      <c r="D120" s="449">
        <f>D45</f>
        <v>16900</v>
      </c>
      <c r="E120" s="449">
        <f>E45</f>
        <v>19900</v>
      </c>
    </row>
    <row r="121" spans="1:5" ht="24.75" thickBot="1" x14ac:dyDescent="0.3">
      <c r="A121" s="542" t="s">
        <v>545</v>
      </c>
      <c r="B121" s="451"/>
      <c r="C121" s="452">
        <f>C120/B120-1</f>
        <v>3.3557046979865834E-2</v>
      </c>
      <c r="D121" s="452">
        <f t="shared" ref="D121" si="14">D120/C120-1</f>
        <v>9.740259740259738E-2</v>
      </c>
      <c r="E121" s="452">
        <f>E120/D120-1</f>
        <v>0.1775147928994083</v>
      </c>
    </row>
    <row r="122" spans="1:5" ht="15.75" thickBot="1" x14ac:dyDescent="0.3">
      <c r="A122" s="532" t="s">
        <v>26</v>
      </c>
      <c r="B122" s="449">
        <f>B48</f>
        <v>0</v>
      </c>
      <c r="C122" s="449">
        <f>C48</f>
        <v>0</v>
      </c>
      <c r="D122" s="449">
        <f>D48</f>
        <v>0</v>
      </c>
      <c r="E122" s="449">
        <f>E48</f>
        <v>0</v>
      </c>
    </row>
    <row r="123" spans="1:5" ht="15.75" thickBot="1" x14ac:dyDescent="0.3">
      <c r="A123" s="542" t="s">
        <v>546</v>
      </c>
      <c r="B123" s="451"/>
      <c r="C123" s="452" t="e">
        <f>C122/B122-1</f>
        <v>#DIV/0!</v>
      </c>
      <c r="D123" s="452" t="e">
        <f t="shared" ref="D123" si="15">D122/C122-1</f>
        <v>#DIV/0!</v>
      </c>
      <c r="E123" s="452" t="e">
        <f>E122/D122-1</f>
        <v>#DIV/0!</v>
      </c>
    </row>
    <row r="124" spans="1:5" ht="15.75" thickBot="1" x14ac:dyDescent="0.3">
      <c r="A124" s="532" t="s">
        <v>27</v>
      </c>
      <c r="B124" s="449">
        <f>B51</f>
        <v>0</v>
      </c>
      <c r="C124" s="449">
        <f>C51</f>
        <v>0</v>
      </c>
      <c r="D124" s="449">
        <f>D51</f>
        <v>0</v>
      </c>
      <c r="E124" s="449">
        <f>E51</f>
        <v>0</v>
      </c>
    </row>
    <row r="125" spans="1:5" ht="24.75" thickBot="1" x14ac:dyDescent="0.3">
      <c r="A125" s="542" t="s">
        <v>547</v>
      </c>
      <c r="B125" s="451"/>
      <c r="C125" s="452" t="e">
        <f>C124/B124-1</f>
        <v>#DIV/0!</v>
      </c>
      <c r="D125" s="452" t="e">
        <f t="shared" ref="D125" si="16">D124/C124-1</f>
        <v>#DIV/0!</v>
      </c>
      <c r="E125" s="452" t="e">
        <f>E124/D124-1</f>
        <v>#DIV/0!</v>
      </c>
    </row>
    <row r="126" spans="1:5" ht="15.75" thickBot="1" x14ac:dyDescent="0.3">
      <c r="A126" s="532" t="s">
        <v>28</v>
      </c>
      <c r="B126" s="449">
        <f>B54</f>
        <v>1600</v>
      </c>
      <c r="C126" s="449">
        <f>C54</f>
        <v>1600</v>
      </c>
      <c r="D126" s="449">
        <f>D54</f>
        <v>1600</v>
      </c>
      <c r="E126" s="449">
        <f>E54</f>
        <v>1600</v>
      </c>
    </row>
    <row r="127" spans="1:5" ht="15.75" thickBot="1" x14ac:dyDescent="0.3">
      <c r="A127" s="542" t="s">
        <v>548</v>
      </c>
      <c r="B127" s="451"/>
      <c r="C127" s="452">
        <f>C126/B126-1</f>
        <v>0</v>
      </c>
      <c r="D127" s="452">
        <f t="shared" ref="D127" si="17">D126/C126-1</f>
        <v>0</v>
      </c>
      <c r="E127" s="452">
        <f>E126/D126-1</f>
        <v>0</v>
      </c>
    </row>
    <row r="128" spans="1:5" ht="24.75" thickBot="1" x14ac:dyDescent="0.3">
      <c r="A128" s="532" t="s">
        <v>29</v>
      </c>
      <c r="B128" s="449">
        <f>B57</f>
        <v>500</v>
      </c>
      <c r="C128" s="449">
        <f>C57</f>
        <v>500</v>
      </c>
      <c r="D128" s="449">
        <f>D57</f>
        <v>500</v>
      </c>
      <c r="E128" s="449">
        <f>E57</f>
        <v>500</v>
      </c>
    </row>
    <row r="129" spans="1:5" ht="24.75" thickBot="1" x14ac:dyDescent="0.3">
      <c r="A129" s="542" t="s">
        <v>549</v>
      </c>
      <c r="B129" s="451"/>
      <c r="C129" s="452">
        <f>C128/B128-1</f>
        <v>0</v>
      </c>
      <c r="D129" s="452">
        <f t="shared" ref="D129" si="18">D128/C128-1</f>
        <v>0</v>
      </c>
      <c r="E129" s="452">
        <f>E128/D128-1</f>
        <v>0</v>
      </c>
    </row>
    <row r="130" spans="1:5" ht="15.75" thickBot="1" x14ac:dyDescent="0.3">
      <c r="A130" s="532" t="s">
        <v>55</v>
      </c>
      <c r="B130" s="449">
        <f>B85+B106</f>
        <v>0</v>
      </c>
      <c r="C130" s="449">
        <f>C85+C106</f>
        <v>0</v>
      </c>
      <c r="D130" s="449">
        <f>D85+D106</f>
        <v>0</v>
      </c>
      <c r="E130" s="449">
        <f>E85+E106</f>
        <v>0</v>
      </c>
    </row>
    <row r="131" spans="1:5" ht="24.75" thickBot="1" x14ac:dyDescent="0.3">
      <c r="A131" s="542" t="s">
        <v>550</v>
      </c>
      <c r="B131" s="451"/>
      <c r="C131" s="452" t="e">
        <f>C130/B130-1</f>
        <v>#DIV/0!</v>
      </c>
      <c r="D131" s="452" t="e">
        <f t="shared" ref="D131" si="19">D130/C130-1</f>
        <v>#DIV/0!</v>
      </c>
      <c r="E131" s="452" t="e">
        <f>E130/D130-1</f>
        <v>#DIV/0!</v>
      </c>
    </row>
    <row r="132" spans="1:5" ht="15.75" thickBot="1" x14ac:dyDescent="0.3">
      <c r="A132" s="532" t="s">
        <v>56</v>
      </c>
      <c r="B132" s="449">
        <f>B86+B107</f>
        <v>1000</v>
      </c>
      <c r="C132" s="449">
        <f>C86+C107</f>
        <v>2000</v>
      </c>
      <c r="D132" s="449">
        <f>D86+D107</f>
        <v>2000</v>
      </c>
      <c r="E132" s="449">
        <f>E86+E107</f>
        <v>2000</v>
      </c>
    </row>
    <row r="133" spans="1:5" ht="15.75" thickBot="1" x14ac:dyDescent="0.3">
      <c r="A133" s="542" t="s">
        <v>551</v>
      </c>
      <c r="B133" s="451"/>
      <c r="C133" s="452">
        <f>C132/B132-1</f>
        <v>1</v>
      </c>
      <c r="D133" s="452">
        <f t="shared" ref="D133" si="20">D132/C132-1</f>
        <v>0</v>
      </c>
      <c r="E133" s="452">
        <f>E132/D132-1</f>
        <v>0</v>
      </c>
    </row>
    <row r="134" spans="1:5" x14ac:dyDescent="0.25">
      <c r="A134" s="2358" t="s">
        <v>1269</v>
      </c>
      <c r="B134" s="2361"/>
      <c r="C134" s="2362"/>
      <c r="D134" s="2362"/>
      <c r="E134" s="2363"/>
    </row>
    <row r="135" spans="1:5" x14ac:dyDescent="0.25">
      <c r="A135" s="2359"/>
      <c r="B135" s="2364"/>
      <c r="C135" s="2365"/>
      <c r="D135" s="2365"/>
      <c r="E135" s="2366"/>
    </row>
    <row r="136" spans="1:5" ht="15.75" thickBot="1" x14ac:dyDescent="0.3">
      <c r="A136" s="2360"/>
      <c r="B136" s="2367"/>
      <c r="C136" s="2368"/>
      <c r="D136" s="2368"/>
      <c r="E136" s="2369"/>
    </row>
    <row r="137" spans="1:5" ht="15.75" thickBot="1" x14ac:dyDescent="0.3">
      <c r="A137" s="534" t="s">
        <v>31</v>
      </c>
      <c r="B137" s="459">
        <f>IF(B114-B113=0,0,"Error")</f>
        <v>0</v>
      </c>
      <c r="C137" s="459">
        <f t="shared" ref="C137:E137" si="21">IF(C114-C113=0,0,"Error")</f>
        <v>0</v>
      </c>
      <c r="D137" s="459">
        <f t="shared" si="21"/>
        <v>0</v>
      </c>
      <c r="E137" s="459">
        <f t="shared" si="21"/>
        <v>0</v>
      </c>
    </row>
  </sheetData>
  <mergeCells count="46">
    <mergeCell ref="B7:E7"/>
    <mergeCell ref="A1:E1"/>
    <mergeCell ref="A2:E2"/>
    <mergeCell ref="A3:E3"/>
    <mergeCell ref="B5:E5"/>
    <mergeCell ref="B6:E6"/>
    <mergeCell ref="A28:A29"/>
    <mergeCell ref="A8:E8"/>
    <mergeCell ref="A9:E11"/>
    <mergeCell ref="B12:E12"/>
    <mergeCell ref="A13:A14"/>
    <mergeCell ref="B16:E16"/>
    <mergeCell ref="A17:E17"/>
    <mergeCell ref="A23:E23"/>
    <mergeCell ref="A24:E24"/>
    <mergeCell ref="B25:E25"/>
    <mergeCell ref="B26:E26"/>
    <mergeCell ref="B27:E27"/>
    <mergeCell ref="A36:E36"/>
    <mergeCell ref="A37:A38"/>
    <mergeCell ref="A61:A63"/>
    <mergeCell ref="B61:E63"/>
    <mergeCell ref="A65:A66"/>
    <mergeCell ref="B65:E66"/>
    <mergeCell ref="B91:E91"/>
    <mergeCell ref="A68:E68"/>
    <mergeCell ref="A69:E69"/>
    <mergeCell ref="B70:E70"/>
    <mergeCell ref="B71:E71"/>
    <mergeCell ref="B72:E72"/>
    <mergeCell ref="B73:E73"/>
    <mergeCell ref="A74:A75"/>
    <mergeCell ref="A82:E82"/>
    <mergeCell ref="A83:A84"/>
    <mergeCell ref="A88:A90"/>
    <mergeCell ref="B88:E90"/>
    <mergeCell ref="A109:A111"/>
    <mergeCell ref="B109:E111"/>
    <mergeCell ref="A134:A136"/>
    <mergeCell ref="B134:E136"/>
    <mergeCell ref="B92:E92"/>
    <mergeCell ref="B93:E93"/>
    <mergeCell ref="B94:E94"/>
    <mergeCell ref="A95:A96"/>
    <mergeCell ref="A103:E103"/>
    <mergeCell ref="A104:A105"/>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9"/>
  <sheetViews>
    <sheetView zoomScaleNormal="100" workbookViewId="0">
      <selection activeCell="H26" sqref="H26"/>
    </sheetView>
  </sheetViews>
  <sheetFormatPr defaultRowHeight="12.75" x14ac:dyDescent="0.2"/>
  <cols>
    <col min="1" max="1" width="26.7109375" style="1179" customWidth="1"/>
    <col min="2" max="4" width="11.7109375" style="1179" customWidth="1"/>
    <col min="5" max="5" width="12.5703125" style="1179" customWidth="1"/>
    <col min="6" max="6" width="10.7109375" style="1179" customWidth="1"/>
    <col min="7" max="16384" width="9.140625" style="1179"/>
  </cols>
  <sheetData>
    <row r="1" spans="1:6" ht="15.75" x14ac:dyDescent="0.25">
      <c r="A1" s="2435" t="s">
        <v>151</v>
      </c>
      <c r="B1" s="2435"/>
      <c r="C1" s="2435"/>
      <c r="D1" s="2435"/>
      <c r="E1" s="2435"/>
    </row>
    <row r="2" spans="1:6" ht="50.25" customHeight="1" x14ac:dyDescent="0.25">
      <c r="A2" s="2436" t="s">
        <v>1372</v>
      </c>
      <c r="B2" s="2436"/>
      <c r="C2" s="2436"/>
      <c r="D2" s="2436"/>
      <c r="E2" s="2436"/>
      <c r="F2" s="1180"/>
    </row>
    <row r="3" spans="1:6" ht="15" x14ac:dyDescent="0.25">
      <c r="A3" s="2437" t="s">
        <v>882</v>
      </c>
      <c r="B3" s="2437"/>
      <c r="C3" s="2437"/>
      <c r="D3" s="2437"/>
      <c r="E3" s="2437"/>
      <c r="F3" s="1181"/>
    </row>
    <row r="4" spans="1:6" ht="13.5" thickBot="1" x14ac:dyDescent="0.25"/>
    <row r="5" spans="1:6" ht="13.5" thickBot="1" x14ac:dyDescent="0.25">
      <c r="A5" s="1182" t="s">
        <v>0</v>
      </c>
      <c r="B5" s="2438" t="s">
        <v>151</v>
      </c>
      <c r="C5" s="2438"/>
      <c r="D5" s="2438"/>
      <c r="E5" s="2438"/>
    </row>
    <row r="6" spans="1:6" ht="13.5" thickBot="1" x14ac:dyDescent="0.25">
      <c r="A6" s="1182" t="s">
        <v>1</v>
      </c>
      <c r="B6" s="2439" t="s">
        <v>2</v>
      </c>
      <c r="C6" s="2440"/>
      <c r="D6" s="2440"/>
      <c r="E6" s="2441"/>
    </row>
    <row r="7" spans="1:6" ht="13.5" thickBot="1" x14ac:dyDescent="0.25">
      <c r="A7" s="1182" t="s">
        <v>3</v>
      </c>
      <c r="B7" s="2432" t="s">
        <v>843</v>
      </c>
      <c r="C7" s="2433"/>
      <c r="D7" s="2433"/>
      <c r="E7" s="2434"/>
    </row>
    <row r="8" spans="1:6" ht="13.5" thickBot="1" x14ac:dyDescent="0.25">
      <c r="A8" s="2413" t="s">
        <v>4</v>
      </c>
      <c r="B8" s="2414"/>
      <c r="C8" s="2414"/>
      <c r="D8" s="2414"/>
      <c r="E8" s="2415"/>
    </row>
    <row r="9" spans="1:6" x14ac:dyDescent="0.2">
      <c r="A9" s="2416" t="s">
        <v>310</v>
      </c>
      <c r="B9" s="2417"/>
      <c r="C9" s="2417"/>
      <c r="D9" s="2417"/>
      <c r="E9" s="2418"/>
    </row>
    <row r="10" spans="1:6" x14ac:dyDescent="0.2">
      <c r="A10" s="2419"/>
      <c r="B10" s="2420"/>
      <c r="C10" s="2420"/>
      <c r="D10" s="2420"/>
      <c r="E10" s="2421"/>
    </row>
    <row r="11" spans="1:6" ht="13.5" thickBot="1" x14ac:dyDescent="0.25">
      <c r="A11" s="2422"/>
      <c r="B11" s="2423"/>
      <c r="C11" s="2423"/>
      <c r="D11" s="2423"/>
      <c r="E11" s="2424"/>
    </row>
    <row r="12" spans="1:6" ht="26.25" thickBot="1" x14ac:dyDescent="0.25">
      <c r="A12" s="1183" t="s">
        <v>5</v>
      </c>
      <c r="B12" s="2425" t="s">
        <v>311</v>
      </c>
      <c r="C12" s="2426"/>
      <c r="D12" s="2426"/>
      <c r="E12" s="2427"/>
    </row>
    <row r="13" spans="1:6" x14ac:dyDescent="0.2">
      <c r="A13" s="2428" t="s">
        <v>6</v>
      </c>
      <c r="B13" s="1184">
        <v>2020</v>
      </c>
      <c r="C13" s="1184">
        <v>2021</v>
      </c>
      <c r="D13" s="1184">
        <v>2022</v>
      </c>
      <c r="E13" s="1184">
        <v>2023</v>
      </c>
    </row>
    <row r="14" spans="1:6" ht="13.5" thickBot="1" x14ac:dyDescent="0.25">
      <c r="A14" s="2429"/>
      <c r="B14" s="1185" t="s">
        <v>7</v>
      </c>
      <c r="C14" s="1185" t="s">
        <v>8</v>
      </c>
      <c r="D14" s="1185" t="s">
        <v>8</v>
      </c>
      <c r="E14" s="1185" t="s">
        <v>8</v>
      </c>
    </row>
    <row r="15" spans="1:6" ht="26.25" thickBot="1" x14ac:dyDescent="0.25">
      <c r="A15" s="1186" t="s">
        <v>312</v>
      </c>
      <c r="B15" s="1187">
        <v>0.25</v>
      </c>
      <c r="C15" s="1187" t="s">
        <v>150</v>
      </c>
      <c r="D15" s="1187" t="s">
        <v>150</v>
      </c>
      <c r="E15" s="1187" t="s">
        <v>150</v>
      </c>
    </row>
    <row r="16" spans="1:6" ht="13.5" thickBot="1" x14ac:dyDescent="0.25">
      <c r="A16" s="1186"/>
      <c r="B16" s="1188"/>
      <c r="C16" s="1188"/>
      <c r="D16" s="1188"/>
      <c r="E16" s="1187"/>
    </row>
    <row r="17" spans="1:6" ht="24.75" thickBot="1" x14ac:dyDescent="0.25">
      <c r="A17" s="1189" t="s">
        <v>9</v>
      </c>
      <c r="B17" s="2430" t="s">
        <v>313</v>
      </c>
      <c r="C17" s="2425"/>
      <c r="D17" s="2425"/>
      <c r="E17" s="2431"/>
    </row>
    <row r="18" spans="1:6" ht="13.5" thickBot="1" x14ac:dyDescent="0.25">
      <c r="A18" s="2432" t="s">
        <v>10</v>
      </c>
      <c r="B18" s="2433"/>
      <c r="C18" s="2433"/>
      <c r="D18" s="2433"/>
      <c r="E18" s="2434"/>
    </row>
    <row r="19" spans="1:6" ht="39" thickBot="1" x14ac:dyDescent="0.25">
      <c r="A19" s="1190" t="s">
        <v>314</v>
      </c>
      <c r="B19" s="1191">
        <v>0.98</v>
      </c>
      <c r="C19" s="1187" t="s">
        <v>62</v>
      </c>
      <c r="D19" s="1187" t="s">
        <v>62</v>
      </c>
      <c r="E19" s="1187" t="s">
        <v>62</v>
      </c>
    </row>
    <row r="20" spans="1:6" ht="39" thickBot="1" x14ac:dyDescent="0.25">
      <c r="A20" s="1190" t="s">
        <v>315</v>
      </c>
      <c r="B20" s="1191">
        <v>0.2</v>
      </c>
      <c r="C20" s="1187" t="s">
        <v>150</v>
      </c>
      <c r="D20" s="1187" t="s">
        <v>150</v>
      </c>
      <c r="E20" s="1187" t="s">
        <v>150</v>
      </c>
    </row>
    <row r="21" spans="1:6" ht="13.5" thickBot="1" x14ac:dyDescent="0.25">
      <c r="A21" s="1192"/>
      <c r="B21" s="1193"/>
      <c r="C21" s="1194"/>
      <c r="D21" s="1193"/>
      <c r="E21" s="1195"/>
    </row>
    <row r="22" spans="1:6" ht="13.5" thickBot="1" x14ac:dyDescent="0.25">
      <c r="A22" s="2404" t="s">
        <v>11</v>
      </c>
      <c r="B22" s="2405"/>
      <c r="C22" s="2405"/>
      <c r="D22" s="2405"/>
      <c r="E22" s="2406"/>
    </row>
    <row r="23" spans="1:6" ht="13.5" thickBot="1" x14ac:dyDescent="0.25">
      <c r="A23" s="2400" t="s">
        <v>12</v>
      </c>
      <c r="B23" s="2401"/>
      <c r="C23" s="2401"/>
      <c r="D23" s="2401"/>
      <c r="E23" s="2402"/>
    </row>
    <row r="24" spans="1:6" ht="13.5" thickBot="1" x14ac:dyDescent="0.25">
      <c r="A24" s="1196" t="s">
        <v>70</v>
      </c>
      <c r="B24" s="2407" t="s">
        <v>316</v>
      </c>
      <c r="C24" s="2408"/>
      <c r="D24" s="2408"/>
      <c r="E24" s="2409"/>
    </row>
    <row r="25" spans="1:6" ht="13.5" thickBot="1" x14ac:dyDescent="0.25">
      <c r="A25" s="1197" t="s">
        <v>14</v>
      </c>
      <c r="B25" s="2407" t="s">
        <v>594</v>
      </c>
      <c r="C25" s="2408"/>
      <c r="D25" s="2408"/>
      <c r="E25" s="2409"/>
    </row>
    <row r="26" spans="1:6" ht="13.5" thickBot="1" x14ac:dyDescent="0.25">
      <c r="A26" s="1197" t="s">
        <v>15</v>
      </c>
      <c r="B26" s="2410" t="s">
        <v>317</v>
      </c>
      <c r="C26" s="2411"/>
      <c r="D26" s="2411"/>
      <c r="E26" s="2412"/>
    </row>
    <row r="27" spans="1:6" x14ac:dyDescent="0.2">
      <c r="A27" s="2395"/>
      <c r="B27" s="1198">
        <v>2020</v>
      </c>
      <c r="C27" s="1198">
        <v>2021</v>
      </c>
      <c r="D27" s="1198">
        <v>2022</v>
      </c>
      <c r="E27" s="1198">
        <v>2023</v>
      </c>
    </row>
    <row r="28" spans="1:6" ht="13.5" thickBot="1" x14ac:dyDescent="0.25">
      <c r="A28" s="2396"/>
      <c r="B28" s="1199" t="s">
        <v>7</v>
      </c>
      <c r="C28" s="1199" t="s">
        <v>8</v>
      </c>
      <c r="D28" s="1199" t="s">
        <v>8</v>
      </c>
      <c r="E28" s="1199" t="s">
        <v>8</v>
      </c>
    </row>
    <row r="29" spans="1:6" ht="13.5" thickBot="1" x14ac:dyDescent="0.25">
      <c r="A29" s="1197" t="s">
        <v>16</v>
      </c>
      <c r="B29" s="1200">
        <v>200</v>
      </c>
      <c r="C29" s="1200">
        <v>207</v>
      </c>
      <c r="D29" s="1200">
        <v>210</v>
      </c>
      <c r="E29" s="1200">
        <v>210</v>
      </c>
      <c r="F29" s="1201"/>
    </row>
    <row r="30" spans="1:6" ht="13.5" thickBot="1" x14ac:dyDescent="0.25">
      <c r="A30" s="1197" t="s">
        <v>17</v>
      </c>
      <c r="B30" s="1200">
        <f>B59</f>
        <v>54566</v>
      </c>
      <c r="C30" s="1200">
        <f t="shared" ref="C30:E30" si="0">C59</f>
        <v>57769</v>
      </c>
      <c r="D30" s="1200">
        <f t="shared" si="0"/>
        <v>58800</v>
      </c>
      <c r="E30" s="1200">
        <f t="shared" si="0"/>
        <v>59800</v>
      </c>
    </row>
    <row r="31" spans="1:6" ht="13.5" thickBot="1" x14ac:dyDescent="0.25">
      <c r="A31" s="1197" t="s">
        <v>18</v>
      </c>
      <c r="B31" s="1200">
        <f>B30/B29</f>
        <v>272.83</v>
      </c>
      <c r="C31" s="1200">
        <f t="shared" ref="C31:E31" si="1">C30/C29</f>
        <v>279.07729468599035</v>
      </c>
      <c r="D31" s="1200">
        <f t="shared" si="1"/>
        <v>280</v>
      </c>
      <c r="E31" s="1200">
        <f t="shared" si="1"/>
        <v>284.76190476190476</v>
      </c>
    </row>
    <row r="32" spans="1:6" ht="13.5" thickBot="1" x14ac:dyDescent="0.25">
      <c r="A32" s="1197" t="s">
        <v>19</v>
      </c>
      <c r="B32" s="1202" t="s">
        <v>20</v>
      </c>
      <c r="C32" s="1203">
        <f>C29/B29-1</f>
        <v>3.499999999999992E-2</v>
      </c>
      <c r="D32" s="1203">
        <f t="shared" ref="D32:E34" si="2">D29/C29-1</f>
        <v>1.449275362318847E-2</v>
      </c>
      <c r="E32" s="1203">
        <f t="shared" si="2"/>
        <v>0</v>
      </c>
    </row>
    <row r="33" spans="1:5" ht="13.5" thickBot="1" x14ac:dyDescent="0.25">
      <c r="A33" s="1197" t="s">
        <v>21</v>
      </c>
      <c r="B33" s="1202" t="s">
        <v>20</v>
      </c>
      <c r="C33" s="1203">
        <f>C30/B30-1</f>
        <v>5.8699556500384942E-2</v>
      </c>
      <c r="D33" s="1203">
        <f t="shared" si="2"/>
        <v>1.7846942131592991E-2</v>
      </c>
      <c r="E33" s="1203">
        <f t="shared" si="2"/>
        <v>1.7006802721088343E-2</v>
      </c>
    </row>
    <row r="34" spans="1:5" ht="13.5" thickBot="1" x14ac:dyDescent="0.25">
      <c r="A34" s="1197" t="s">
        <v>22</v>
      </c>
      <c r="B34" s="1202" t="s">
        <v>20</v>
      </c>
      <c r="C34" s="1203">
        <f>C31/B31-1</f>
        <v>2.2898122222594131E-2</v>
      </c>
      <c r="D34" s="1203">
        <f t="shared" si="2"/>
        <v>3.3062715297131895E-3</v>
      </c>
      <c r="E34" s="1203">
        <f t="shared" si="2"/>
        <v>1.7006802721088343E-2</v>
      </c>
    </row>
    <row r="35" spans="1:5" ht="13.5" thickBot="1" x14ac:dyDescent="0.25">
      <c r="A35" s="2397" t="s">
        <v>199</v>
      </c>
      <c r="B35" s="2398"/>
      <c r="C35" s="2398"/>
      <c r="D35" s="2398"/>
      <c r="E35" s="2399"/>
    </row>
    <row r="36" spans="1:5" x14ac:dyDescent="0.2">
      <c r="A36" s="2395"/>
      <c r="B36" s="1198">
        <v>2020</v>
      </c>
      <c r="C36" s="1198">
        <v>2021</v>
      </c>
      <c r="D36" s="1198">
        <v>2022</v>
      </c>
      <c r="E36" s="1198">
        <v>2023</v>
      </c>
    </row>
    <row r="37" spans="1:5" ht="13.5" thickBot="1" x14ac:dyDescent="0.25">
      <c r="A37" s="2396"/>
      <c r="B37" s="1199" t="s">
        <v>7</v>
      </c>
      <c r="C37" s="1199" t="s">
        <v>8</v>
      </c>
      <c r="D37" s="1199" t="s">
        <v>8</v>
      </c>
      <c r="E37" s="1199" t="s">
        <v>8</v>
      </c>
    </row>
    <row r="38" spans="1:5" ht="13.5" thickBot="1" x14ac:dyDescent="0.25">
      <c r="A38" s="1204" t="s">
        <v>23</v>
      </c>
      <c r="B38" s="1205">
        <v>36100</v>
      </c>
      <c r="C38" s="1205">
        <v>36100</v>
      </c>
      <c r="D38" s="1205">
        <v>36100</v>
      </c>
      <c r="E38" s="1205">
        <v>36100</v>
      </c>
    </row>
    <row r="39" spans="1:5" ht="13.5" thickBot="1" x14ac:dyDescent="0.25">
      <c r="A39" s="1206" t="s">
        <v>175</v>
      </c>
      <c r="B39" s="1207">
        <f>B38</f>
        <v>36100</v>
      </c>
      <c r="C39" s="1207">
        <f t="shared" ref="C39:E39" si="3">C38</f>
        <v>36100</v>
      </c>
      <c r="D39" s="1207">
        <f t="shared" si="3"/>
        <v>36100</v>
      </c>
      <c r="E39" s="1207">
        <f t="shared" si="3"/>
        <v>36100</v>
      </c>
    </row>
    <row r="40" spans="1:5" ht="13.5" thickBot="1" x14ac:dyDescent="0.25">
      <c r="A40" s="1206" t="s">
        <v>176</v>
      </c>
      <c r="B40" s="1207"/>
      <c r="C40" s="1208"/>
      <c r="D40" s="1208"/>
      <c r="E40" s="1208"/>
    </row>
    <row r="41" spans="1:5" ht="24.75" thickBot="1" x14ac:dyDescent="0.25">
      <c r="A41" s="1204" t="s">
        <v>24</v>
      </c>
      <c r="B41" s="1205">
        <v>6250</v>
      </c>
      <c r="C41" s="1205">
        <v>6250</v>
      </c>
      <c r="D41" s="1205">
        <f>C41</f>
        <v>6250</v>
      </c>
      <c r="E41" s="1205">
        <f>D41</f>
        <v>6250</v>
      </c>
    </row>
    <row r="42" spans="1:5" ht="13.5" thickBot="1" x14ac:dyDescent="0.25">
      <c r="A42" s="1206" t="s">
        <v>175</v>
      </c>
      <c r="B42" s="1207">
        <f>B41</f>
        <v>6250</v>
      </c>
      <c r="C42" s="1207">
        <f t="shared" ref="C42:E42" si="4">C41</f>
        <v>6250</v>
      </c>
      <c r="D42" s="1207">
        <f t="shared" si="4"/>
        <v>6250</v>
      </c>
      <c r="E42" s="1207">
        <f t="shared" si="4"/>
        <v>6250</v>
      </c>
    </row>
    <row r="43" spans="1:5" ht="13.5" thickBot="1" x14ac:dyDescent="0.25">
      <c r="A43" s="1206" t="s">
        <v>176</v>
      </c>
      <c r="B43" s="1207"/>
      <c r="C43" s="1205"/>
      <c r="D43" s="1205"/>
      <c r="E43" s="1205"/>
    </row>
    <row r="44" spans="1:5" ht="13.5" thickBot="1" x14ac:dyDescent="0.25">
      <c r="A44" s="1204" t="s">
        <v>25</v>
      </c>
      <c r="B44" s="1207">
        <v>11770</v>
      </c>
      <c r="C44" s="1205">
        <v>14979</v>
      </c>
      <c r="D44" s="1205">
        <v>16010</v>
      </c>
      <c r="E44" s="1205">
        <v>17010</v>
      </c>
    </row>
    <row r="45" spans="1:5" ht="13.5" thickBot="1" x14ac:dyDescent="0.25">
      <c r="A45" s="1206" t="s">
        <v>175</v>
      </c>
      <c r="B45" s="1207">
        <f>B44</f>
        <v>11770</v>
      </c>
      <c r="C45" s="1207">
        <f t="shared" ref="C45" si="5">C44</f>
        <v>14979</v>
      </c>
      <c r="D45" s="1207">
        <f>D44</f>
        <v>16010</v>
      </c>
      <c r="E45" s="1205">
        <f>E44</f>
        <v>17010</v>
      </c>
    </row>
    <row r="46" spans="1:5" ht="13.5" thickBot="1" x14ac:dyDescent="0.25">
      <c r="A46" s="1206" t="s">
        <v>176</v>
      </c>
      <c r="B46" s="1207"/>
      <c r="C46" s="1205"/>
      <c r="D46" s="1205"/>
      <c r="E46" s="1205"/>
    </row>
    <row r="47" spans="1:5" ht="13.5" thickBot="1" x14ac:dyDescent="0.25">
      <c r="A47" s="1204" t="s">
        <v>26</v>
      </c>
      <c r="B47" s="1207"/>
      <c r="C47" s="1205"/>
      <c r="D47" s="1205"/>
      <c r="E47" s="1205"/>
    </row>
    <row r="48" spans="1:5" ht="13.5" thickBot="1" x14ac:dyDescent="0.25">
      <c r="A48" s="1206" t="s">
        <v>175</v>
      </c>
      <c r="B48" s="1207"/>
      <c r="C48" s="1205"/>
      <c r="D48" s="1205"/>
      <c r="E48" s="1205"/>
    </row>
    <row r="49" spans="1:5" ht="13.5" thickBot="1" x14ac:dyDescent="0.25">
      <c r="A49" s="1206" t="s">
        <v>176</v>
      </c>
      <c r="B49" s="1207"/>
      <c r="C49" s="1205"/>
      <c r="D49" s="1205"/>
      <c r="E49" s="1205"/>
    </row>
    <row r="50" spans="1:5" ht="13.5" thickBot="1" x14ac:dyDescent="0.25">
      <c r="A50" s="1204" t="s">
        <v>27</v>
      </c>
      <c r="B50" s="1207"/>
      <c r="C50" s="1205"/>
      <c r="D50" s="1205"/>
      <c r="E50" s="1205"/>
    </row>
    <row r="51" spans="1:5" ht="13.5" thickBot="1" x14ac:dyDescent="0.25">
      <c r="A51" s="1206" t="s">
        <v>175</v>
      </c>
      <c r="B51" s="1207"/>
      <c r="C51" s="1205"/>
      <c r="D51" s="1205"/>
      <c r="E51" s="1205"/>
    </row>
    <row r="52" spans="1:5" ht="13.5" thickBot="1" x14ac:dyDescent="0.25">
      <c r="A52" s="1206" t="s">
        <v>176</v>
      </c>
      <c r="B52" s="1207"/>
      <c r="C52" s="1205"/>
      <c r="D52" s="1205"/>
      <c r="E52" s="1205"/>
    </row>
    <row r="53" spans="1:5" ht="13.5" thickBot="1" x14ac:dyDescent="0.25">
      <c r="A53" s="1204" t="s">
        <v>28</v>
      </c>
      <c r="B53" s="1207">
        <v>106</v>
      </c>
      <c r="C53" s="1205">
        <v>200</v>
      </c>
      <c r="D53" s="1205">
        <v>200</v>
      </c>
      <c r="E53" s="1205">
        <v>200</v>
      </c>
    </row>
    <row r="54" spans="1:5" ht="13.5" thickBot="1" x14ac:dyDescent="0.25">
      <c r="A54" s="1206" t="s">
        <v>175</v>
      </c>
      <c r="B54" s="1207">
        <f>B53</f>
        <v>106</v>
      </c>
      <c r="C54" s="1207">
        <f t="shared" ref="C54:E54" si="6">C53</f>
        <v>200</v>
      </c>
      <c r="D54" s="1207">
        <f t="shared" si="6"/>
        <v>200</v>
      </c>
      <c r="E54" s="1207">
        <f t="shared" si="6"/>
        <v>200</v>
      </c>
    </row>
    <row r="55" spans="1:5" ht="13.5" thickBot="1" x14ac:dyDescent="0.25">
      <c r="A55" s="1206" t="s">
        <v>176</v>
      </c>
      <c r="B55" s="1207"/>
      <c r="C55" s="1205"/>
      <c r="D55" s="1205"/>
      <c r="E55" s="1205"/>
    </row>
    <row r="56" spans="1:5" ht="24.75" thickBot="1" x14ac:dyDescent="0.25">
      <c r="A56" s="1204" t="s">
        <v>29</v>
      </c>
      <c r="B56" s="1207">
        <v>340</v>
      </c>
      <c r="C56" s="1205">
        <v>240</v>
      </c>
      <c r="D56" s="1205">
        <v>240</v>
      </c>
      <c r="E56" s="1205">
        <v>240</v>
      </c>
    </row>
    <row r="57" spans="1:5" ht="13.5" thickBot="1" x14ac:dyDescent="0.25">
      <c r="A57" s="1206" t="s">
        <v>175</v>
      </c>
      <c r="B57" s="1207">
        <f>B56</f>
        <v>340</v>
      </c>
      <c r="C57" s="1207">
        <f t="shared" ref="C57:E57" si="7">C56</f>
        <v>240</v>
      </c>
      <c r="D57" s="1207">
        <f t="shared" si="7"/>
        <v>240</v>
      </c>
      <c r="E57" s="1207">
        <f t="shared" si="7"/>
        <v>240</v>
      </c>
    </row>
    <row r="58" spans="1:5" ht="13.5" thickBot="1" x14ac:dyDescent="0.25">
      <c r="A58" s="1204" t="s">
        <v>176</v>
      </c>
      <c r="B58" s="1207"/>
      <c r="C58" s="1209"/>
      <c r="D58" s="1210"/>
      <c r="E58" s="1210"/>
    </row>
    <row r="59" spans="1:5" ht="13.5" thickBot="1" x14ac:dyDescent="0.25">
      <c r="A59" s="1196" t="s">
        <v>71</v>
      </c>
      <c r="B59" s="1207">
        <f>B56+B53+B50+B47+B44+B41+B38</f>
        <v>54566</v>
      </c>
      <c r="C59" s="1207">
        <f t="shared" ref="C59:E59" si="8">C56+C53+C50+C47+C44+C41+C38</f>
        <v>57769</v>
      </c>
      <c r="D59" s="1207">
        <f t="shared" si="8"/>
        <v>58800</v>
      </c>
      <c r="E59" s="1211">
        <f t="shared" si="8"/>
        <v>59800</v>
      </c>
    </row>
    <row r="60" spans="1:5" ht="13.5" thickBot="1" x14ac:dyDescent="0.25">
      <c r="A60" s="1196" t="s">
        <v>31</v>
      </c>
      <c r="B60" s="1212">
        <f>IF(B59-B30=0,0,"Error")</f>
        <v>0</v>
      </c>
      <c r="C60" s="1212">
        <f>IF(C59-C30=0,0,"Error")</f>
        <v>0</v>
      </c>
      <c r="D60" s="1212">
        <f>IF(D59-D30=0,0,"Error")</f>
        <v>0</v>
      </c>
      <c r="E60" s="1212">
        <f>IF(E59-E30=0,0,"Error")</f>
        <v>0</v>
      </c>
    </row>
    <row r="61" spans="1:5" ht="13.5" thickBot="1" x14ac:dyDescent="0.25">
      <c r="A61" s="2400" t="s">
        <v>38</v>
      </c>
      <c r="B61" s="2401"/>
      <c r="C61" s="2401"/>
      <c r="D61" s="2401"/>
      <c r="E61" s="2402"/>
    </row>
    <row r="62" spans="1:5" ht="13.5" thickBot="1" x14ac:dyDescent="0.25">
      <c r="A62" s="2400" t="s">
        <v>39</v>
      </c>
      <c r="B62" s="2401"/>
      <c r="C62" s="2401"/>
      <c r="D62" s="2401"/>
      <c r="E62" s="2402"/>
    </row>
    <row r="63" spans="1:5" ht="13.5" thickBot="1" x14ac:dyDescent="0.25">
      <c r="A63" s="1196" t="s">
        <v>52</v>
      </c>
      <c r="B63" s="2385" t="s">
        <v>318</v>
      </c>
      <c r="C63" s="2403"/>
      <c r="D63" s="2387"/>
      <c r="E63" s="2388"/>
    </row>
    <row r="64" spans="1:5" ht="45.75" thickBot="1" x14ac:dyDescent="0.25">
      <c r="A64" s="1196" t="s">
        <v>319</v>
      </c>
      <c r="B64" s="1213" t="s">
        <v>595</v>
      </c>
      <c r="C64" s="1214" t="s">
        <v>180</v>
      </c>
      <c r="D64" s="2387" t="s">
        <v>596</v>
      </c>
      <c r="E64" s="2388"/>
    </row>
    <row r="65" spans="1:5" ht="13.5" thickBot="1" x14ac:dyDescent="0.25">
      <c r="A65" s="1215"/>
      <c r="B65" s="2385"/>
      <c r="C65" s="2386"/>
      <c r="D65" s="2387"/>
      <c r="E65" s="2388"/>
    </row>
    <row r="66" spans="1:5" ht="13.5" thickBot="1" x14ac:dyDescent="0.25">
      <c r="A66" s="1197" t="s">
        <v>14</v>
      </c>
      <c r="B66" s="2389" t="s">
        <v>597</v>
      </c>
      <c r="C66" s="2390"/>
      <c r="D66" s="2390"/>
      <c r="E66" s="2391"/>
    </row>
    <row r="67" spans="1:5" ht="13.5" thickBot="1" x14ac:dyDescent="0.25">
      <c r="A67" s="1197" t="s">
        <v>15</v>
      </c>
      <c r="B67" s="2392" t="s">
        <v>320</v>
      </c>
      <c r="C67" s="2393"/>
      <c r="D67" s="2393"/>
      <c r="E67" s="2394"/>
    </row>
    <row r="68" spans="1:5" x14ac:dyDescent="0.2">
      <c r="A68" s="2395"/>
      <c r="B68" s="1198">
        <v>2020</v>
      </c>
      <c r="C68" s="1198">
        <v>2021</v>
      </c>
      <c r="D68" s="1198">
        <v>2022</v>
      </c>
      <c r="E68" s="1198">
        <v>2023</v>
      </c>
    </row>
    <row r="69" spans="1:5" ht="13.5" thickBot="1" x14ac:dyDescent="0.25">
      <c r="A69" s="2396"/>
      <c r="B69" s="1199" t="s">
        <v>7</v>
      </c>
      <c r="C69" s="1199" t="s">
        <v>8</v>
      </c>
      <c r="D69" s="1199" t="s">
        <v>8</v>
      </c>
      <c r="E69" s="1199" t="s">
        <v>8</v>
      </c>
    </row>
    <row r="70" spans="1:5" ht="13.5" thickBot="1" x14ac:dyDescent="0.25">
      <c r="A70" s="1197" t="s">
        <v>16</v>
      </c>
      <c r="B70" s="1200">
        <v>0</v>
      </c>
      <c r="C70" s="1200">
        <v>10</v>
      </c>
      <c r="D70" s="1200">
        <v>10</v>
      </c>
      <c r="E70" s="1200">
        <v>10</v>
      </c>
    </row>
    <row r="71" spans="1:5" ht="13.5" thickBot="1" x14ac:dyDescent="0.25">
      <c r="A71" s="1197" t="s">
        <v>17</v>
      </c>
      <c r="B71" s="1200">
        <v>0</v>
      </c>
      <c r="C71" s="1200">
        <v>2000</v>
      </c>
      <c r="D71" s="1200">
        <v>2000</v>
      </c>
      <c r="E71" s="1200">
        <v>2000</v>
      </c>
    </row>
    <row r="72" spans="1:5" ht="13.5" thickBot="1" x14ac:dyDescent="0.25">
      <c r="A72" s="1197" t="s">
        <v>18</v>
      </c>
      <c r="B72" s="1200" t="e">
        <f>B71/B70</f>
        <v>#DIV/0!</v>
      </c>
      <c r="C72" s="1200">
        <f t="shared" ref="C72:E72" si="9">C71/C70</f>
        <v>200</v>
      </c>
      <c r="D72" s="1200">
        <f t="shared" si="9"/>
        <v>200</v>
      </c>
      <c r="E72" s="1200">
        <f t="shared" si="9"/>
        <v>200</v>
      </c>
    </row>
    <row r="73" spans="1:5" ht="13.5" thickBot="1" x14ac:dyDescent="0.25">
      <c r="A73" s="1197" t="s">
        <v>19</v>
      </c>
      <c r="B73" s="1202" t="s">
        <v>20</v>
      </c>
      <c r="C73" s="1203" t="e">
        <f>C70/B70-1</f>
        <v>#DIV/0!</v>
      </c>
      <c r="D73" s="1203">
        <f t="shared" ref="D73:E75" si="10">D70/C70-1</f>
        <v>0</v>
      </c>
      <c r="E73" s="1203">
        <f t="shared" si="10"/>
        <v>0</v>
      </c>
    </row>
    <row r="74" spans="1:5" ht="13.5" thickBot="1" x14ac:dyDescent="0.25">
      <c r="A74" s="1197" t="s">
        <v>21</v>
      </c>
      <c r="B74" s="1202" t="s">
        <v>20</v>
      </c>
      <c r="C74" s="1203" t="e">
        <f>C71/B71-1</f>
        <v>#DIV/0!</v>
      </c>
      <c r="D74" s="1203">
        <f t="shared" si="10"/>
        <v>0</v>
      </c>
      <c r="E74" s="1203">
        <f t="shared" si="10"/>
        <v>0</v>
      </c>
    </row>
    <row r="75" spans="1:5" ht="13.5" thickBot="1" x14ac:dyDescent="0.25">
      <c r="A75" s="1197" t="s">
        <v>22</v>
      </c>
      <c r="B75" s="1202" t="s">
        <v>20</v>
      </c>
      <c r="C75" s="1203" t="e">
        <f>C72/B72-1</f>
        <v>#DIV/0!</v>
      </c>
      <c r="D75" s="1203">
        <f t="shared" si="10"/>
        <v>0</v>
      </c>
      <c r="E75" s="1203">
        <f t="shared" si="10"/>
        <v>0</v>
      </c>
    </row>
    <row r="76" spans="1:5" ht="13.5" thickBot="1" x14ac:dyDescent="0.25">
      <c r="A76" s="2397" t="s">
        <v>598</v>
      </c>
      <c r="B76" s="2398"/>
      <c r="C76" s="2398"/>
      <c r="D76" s="2398"/>
      <c r="E76" s="2399"/>
    </row>
    <row r="77" spans="1:5" x14ac:dyDescent="0.2">
      <c r="A77" s="2395"/>
      <c r="B77" s="1198">
        <v>2020</v>
      </c>
      <c r="C77" s="1198">
        <v>2021</v>
      </c>
      <c r="D77" s="1198">
        <v>2022</v>
      </c>
      <c r="E77" s="1198">
        <v>2023</v>
      </c>
    </row>
    <row r="78" spans="1:5" ht="13.5" thickBot="1" x14ac:dyDescent="0.25">
      <c r="A78" s="2396"/>
      <c r="B78" s="1199" t="s">
        <v>7</v>
      </c>
      <c r="C78" s="1199" t="s">
        <v>8</v>
      </c>
      <c r="D78" s="1199" t="s">
        <v>8</v>
      </c>
      <c r="E78" s="1199" t="s">
        <v>8</v>
      </c>
    </row>
    <row r="79" spans="1:5" ht="13.5" thickBot="1" x14ac:dyDescent="0.25">
      <c r="A79" s="1204" t="s">
        <v>41</v>
      </c>
      <c r="B79" s="1205"/>
      <c r="C79" s="1205"/>
      <c r="D79" s="1205"/>
      <c r="E79" s="1205"/>
    </row>
    <row r="80" spans="1:5" ht="13.5" thickBot="1" x14ac:dyDescent="0.25">
      <c r="A80" s="1204" t="s">
        <v>42</v>
      </c>
      <c r="B80" s="1207">
        <v>0</v>
      </c>
      <c r="C80" s="1205">
        <v>2000</v>
      </c>
      <c r="D80" s="1205">
        <v>2000</v>
      </c>
      <c r="E80" s="1205">
        <v>2000</v>
      </c>
    </row>
    <row r="81" spans="1:6" ht="13.5" thickBot="1" x14ac:dyDescent="0.25">
      <c r="A81" s="1216" t="s">
        <v>72</v>
      </c>
      <c r="B81" s="1207">
        <f>B80+B79</f>
        <v>0</v>
      </c>
      <c r="C81" s="1207">
        <f t="shared" ref="C81:E81" si="11">C80+C79</f>
        <v>2000</v>
      </c>
      <c r="D81" s="1207">
        <f t="shared" si="11"/>
        <v>2000</v>
      </c>
      <c r="E81" s="1207">
        <f t="shared" si="11"/>
        <v>2000</v>
      </c>
    </row>
    <row r="82" spans="1:6" x14ac:dyDescent="0.2">
      <c r="A82" s="1217"/>
      <c r="B82" s="1198"/>
      <c r="C82" s="1198"/>
      <c r="D82" s="1198"/>
      <c r="E82" s="1198"/>
    </row>
    <row r="83" spans="1:6" ht="13.5" thickBot="1" x14ac:dyDescent="0.25">
      <c r="A83" s="1218"/>
      <c r="B83" s="1219"/>
      <c r="C83" s="1219"/>
      <c r="D83" s="1219"/>
      <c r="E83" s="1219"/>
    </row>
    <row r="84" spans="1:6" ht="36.75" thickBot="1" x14ac:dyDescent="0.25">
      <c r="A84" s="1189" t="s">
        <v>53</v>
      </c>
      <c r="B84" s="1220">
        <f>+B30+B81</f>
        <v>54566</v>
      </c>
      <c r="C84" s="1220">
        <f>+C30+C81</f>
        <v>59769</v>
      </c>
      <c r="D84" s="1220">
        <f>+D30+D81</f>
        <v>60800</v>
      </c>
      <c r="E84" s="1220">
        <f>+E30+E81</f>
        <v>61800</v>
      </c>
    </row>
    <row r="85" spans="1:6" ht="24.75" thickBot="1" x14ac:dyDescent="0.25">
      <c r="A85" s="1189" t="s">
        <v>54</v>
      </c>
      <c r="B85" s="1220">
        <f>+B81+B59</f>
        <v>54566</v>
      </c>
      <c r="C85" s="1220">
        <f>+C81+C59</f>
        <v>59769</v>
      </c>
      <c r="D85" s="1220">
        <f>+D81+D59</f>
        <v>60800</v>
      </c>
      <c r="E85" s="1220">
        <f>+E81+E59</f>
        <v>61800</v>
      </c>
    </row>
    <row r="86" spans="1:6" ht="13.5" thickBot="1" x14ac:dyDescent="0.25">
      <c r="A86" s="1204" t="s">
        <v>23</v>
      </c>
      <c r="B86" s="1221">
        <f>B87+B88</f>
        <v>36100</v>
      </c>
      <c r="C86" s="1221">
        <f t="shared" ref="C86:E86" si="12">C87+C88</f>
        <v>36100</v>
      </c>
      <c r="D86" s="1221">
        <f t="shared" si="12"/>
        <v>36100</v>
      </c>
      <c r="E86" s="1221">
        <f t="shared" si="12"/>
        <v>36100</v>
      </c>
    </row>
    <row r="87" spans="1:6" ht="13.5" thickBot="1" x14ac:dyDescent="0.25">
      <c r="A87" s="1206" t="s">
        <v>175</v>
      </c>
      <c r="B87" s="1207">
        <f t="shared" ref="B87:E88" si="13">B39</f>
        <v>36100</v>
      </c>
      <c r="C87" s="1207">
        <f t="shared" si="13"/>
        <v>36100</v>
      </c>
      <c r="D87" s="1207">
        <f t="shared" si="13"/>
        <v>36100</v>
      </c>
      <c r="E87" s="1207">
        <f t="shared" si="13"/>
        <v>36100</v>
      </c>
    </row>
    <row r="88" spans="1:6" ht="13.5" thickBot="1" x14ac:dyDescent="0.25">
      <c r="A88" s="1206" t="s">
        <v>193</v>
      </c>
      <c r="B88" s="1207">
        <f t="shared" si="13"/>
        <v>0</v>
      </c>
      <c r="C88" s="1207">
        <f t="shared" si="13"/>
        <v>0</v>
      </c>
      <c r="D88" s="1207">
        <f t="shared" si="13"/>
        <v>0</v>
      </c>
      <c r="E88" s="1207">
        <f t="shared" si="13"/>
        <v>0</v>
      </c>
      <c r="F88" s="1222"/>
    </row>
    <row r="89" spans="1:6" ht="24.75" thickBot="1" x14ac:dyDescent="0.25">
      <c r="A89" s="1204" t="s">
        <v>24</v>
      </c>
      <c r="B89" s="1221">
        <f>B90+B91</f>
        <v>6250</v>
      </c>
      <c r="C89" s="1221">
        <f t="shared" ref="C89:E89" si="14">C90+C91</f>
        <v>6250</v>
      </c>
      <c r="D89" s="1221">
        <f t="shared" si="14"/>
        <v>6250</v>
      </c>
      <c r="E89" s="1221">
        <f t="shared" si="14"/>
        <v>6250</v>
      </c>
    </row>
    <row r="90" spans="1:6" ht="13.5" thickBot="1" x14ac:dyDescent="0.25">
      <c r="A90" s="1206" t="s">
        <v>175</v>
      </c>
      <c r="B90" s="1205">
        <f t="shared" ref="B90:E91" si="15">B42</f>
        <v>6250</v>
      </c>
      <c r="C90" s="1205">
        <f t="shared" si="15"/>
        <v>6250</v>
      </c>
      <c r="D90" s="1205">
        <f t="shared" si="15"/>
        <v>6250</v>
      </c>
      <c r="E90" s="1205">
        <f t="shared" si="15"/>
        <v>6250</v>
      </c>
    </row>
    <row r="91" spans="1:6" ht="13.5" thickBot="1" x14ac:dyDescent="0.25">
      <c r="A91" s="1206" t="s">
        <v>193</v>
      </c>
      <c r="B91" s="1207">
        <f t="shared" si="15"/>
        <v>0</v>
      </c>
      <c r="C91" s="1207">
        <f t="shared" si="15"/>
        <v>0</v>
      </c>
      <c r="D91" s="1207">
        <f t="shared" si="15"/>
        <v>0</v>
      </c>
      <c r="E91" s="1207">
        <f t="shared" si="15"/>
        <v>0</v>
      </c>
    </row>
    <row r="92" spans="1:6" ht="13.5" thickBot="1" x14ac:dyDescent="0.25">
      <c r="A92" s="1204" t="s">
        <v>25</v>
      </c>
      <c r="B92" s="1221">
        <f>B93+B94</f>
        <v>11770</v>
      </c>
      <c r="C92" s="1221">
        <f t="shared" ref="C92:E92" si="16">C93+C94</f>
        <v>14979</v>
      </c>
      <c r="D92" s="1221">
        <f t="shared" si="16"/>
        <v>16010</v>
      </c>
      <c r="E92" s="1221">
        <f t="shared" si="16"/>
        <v>17010</v>
      </c>
    </row>
    <row r="93" spans="1:6" ht="13.5" thickBot="1" x14ac:dyDescent="0.25">
      <c r="A93" s="1206" t="s">
        <v>175</v>
      </c>
      <c r="B93" s="1207">
        <f t="shared" ref="B93:E94" si="17">B45</f>
        <v>11770</v>
      </c>
      <c r="C93" s="1207">
        <f t="shared" si="17"/>
        <v>14979</v>
      </c>
      <c r="D93" s="1207">
        <f t="shared" si="17"/>
        <v>16010</v>
      </c>
      <c r="E93" s="1207">
        <f t="shared" si="17"/>
        <v>17010</v>
      </c>
    </row>
    <row r="94" spans="1:6" ht="13.5" thickBot="1" x14ac:dyDescent="0.25">
      <c r="A94" s="1206" t="s">
        <v>193</v>
      </c>
      <c r="B94" s="1207">
        <f t="shared" si="17"/>
        <v>0</v>
      </c>
      <c r="C94" s="1207">
        <f t="shared" si="17"/>
        <v>0</v>
      </c>
      <c r="D94" s="1207">
        <f t="shared" si="17"/>
        <v>0</v>
      </c>
      <c r="E94" s="1207">
        <f t="shared" si="17"/>
        <v>0</v>
      </c>
    </row>
    <row r="95" spans="1:6" ht="13.5" thickBot="1" x14ac:dyDescent="0.25">
      <c r="A95" s="1204" t="s">
        <v>26</v>
      </c>
      <c r="B95" s="1221">
        <f>B96+B97</f>
        <v>0</v>
      </c>
      <c r="C95" s="1221">
        <f t="shared" ref="C95:E95" si="18">C96+C97</f>
        <v>0</v>
      </c>
      <c r="D95" s="1221">
        <f t="shared" si="18"/>
        <v>0</v>
      </c>
      <c r="E95" s="1221">
        <f t="shared" si="18"/>
        <v>0</v>
      </c>
    </row>
    <row r="96" spans="1:6" ht="13.5" thickBot="1" x14ac:dyDescent="0.25">
      <c r="A96" s="1206" t="s">
        <v>175</v>
      </c>
      <c r="B96" s="1205">
        <f t="shared" ref="B96:E97" si="19">B48</f>
        <v>0</v>
      </c>
      <c r="C96" s="1205">
        <f t="shared" si="19"/>
        <v>0</v>
      </c>
      <c r="D96" s="1205">
        <f t="shared" si="19"/>
        <v>0</v>
      </c>
      <c r="E96" s="1205">
        <f t="shared" si="19"/>
        <v>0</v>
      </c>
    </row>
    <row r="97" spans="1:5" ht="13.5" thickBot="1" x14ac:dyDescent="0.25">
      <c r="A97" s="1206" t="s">
        <v>193</v>
      </c>
      <c r="B97" s="1207">
        <f t="shared" si="19"/>
        <v>0</v>
      </c>
      <c r="C97" s="1207">
        <f t="shared" si="19"/>
        <v>0</v>
      </c>
      <c r="D97" s="1207">
        <f t="shared" si="19"/>
        <v>0</v>
      </c>
      <c r="E97" s="1207">
        <f t="shared" si="19"/>
        <v>0</v>
      </c>
    </row>
    <row r="98" spans="1:5" ht="13.5" thickBot="1" x14ac:dyDescent="0.25">
      <c r="A98" s="1204" t="s">
        <v>27</v>
      </c>
      <c r="B98" s="1221">
        <f>B99+B100</f>
        <v>0</v>
      </c>
      <c r="C98" s="1221">
        <f t="shared" ref="C98:E98" si="20">C99+C100</f>
        <v>0</v>
      </c>
      <c r="D98" s="1221">
        <f t="shared" si="20"/>
        <v>0</v>
      </c>
      <c r="E98" s="1221">
        <f t="shared" si="20"/>
        <v>0</v>
      </c>
    </row>
    <row r="99" spans="1:5" ht="13.5" thickBot="1" x14ac:dyDescent="0.25">
      <c r="A99" s="1206" t="s">
        <v>175</v>
      </c>
      <c r="B99" s="1205">
        <f t="shared" ref="B99:E100" si="21">B51</f>
        <v>0</v>
      </c>
      <c r="C99" s="1205">
        <f t="shared" si="21"/>
        <v>0</v>
      </c>
      <c r="D99" s="1205">
        <f t="shared" si="21"/>
        <v>0</v>
      </c>
      <c r="E99" s="1205">
        <f t="shared" si="21"/>
        <v>0</v>
      </c>
    </row>
    <row r="100" spans="1:5" ht="13.5" thickBot="1" x14ac:dyDescent="0.25">
      <c r="A100" s="1206" t="s">
        <v>193</v>
      </c>
      <c r="B100" s="1207">
        <f t="shared" si="21"/>
        <v>0</v>
      </c>
      <c r="C100" s="1207">
        <f t="shared" si="21"/>
        <v>0</v>
      </c>
      <c r="D100" s="1207">
        <f t="shared" si="21"/>
        <v>0</v>
      </c>
      <c r="E100" s="1207">
        <f t="shared" si="21"/>
        <v>0</v>
      </c>
    </row>
    <row r="101" spans="1:5" ht="13.5" thickBot="1" x14ac:dyDescent="0.25">
      <c r="A101" s="1204" t="s">
        <v>28</v>
      </c>
      <c r="B101" s="1221">
        <f>B102+B103</f>
        <v>106</v>
      </c>
      <c r="C101" s="1221">
        <f>C102+C103</f>
        <v>200</v>
      </c>
      <c r="D101" s="1221">
        <f t="shared" ref="D101:E101" si="22">D102+D103</f>
        <v>200</v>
      </c>
      <c r="E101" s="1221">
        <f t="shared" si="22"/>
        <v>200</v>
      </c>
    </row>
    <row r="102" spans="1:5" ht="13.5" thickBot="1" x14ac:dyDescent="0.25">
      <c r="A102" s="1206" t="s">
        <v>175</v>
      </c>
      <c r="B102" s="1205">
        <f t="shared" ref="B102:E103" si="23">B54</f>
        <v>106</v>
      </c>
      <c r="C102" s="1205">
        <f t="shared" si="23"/>
        <v>200</v>
      </c>
      <c r="D102" s="1205">
        <f t="shared" si="23"/>
        <v>200</v>
      </c>
      <c r="E102" s="1205">
        <f t="shared" si="23"/>
        <v>200</v>
      </c>
    </row>
    <row r="103" spans="1:5" ht="13.5" thickBot="1" x14ac:dyDescent="0.25">
      <c r="A103" s="1206" t="s">
        <v>193</v>
      </c>
      <c r="B103" s="1207">
        <f t="shared" si="23"/>
        <v>0</v>
      </c>
      <c r="C103" s="1207">
        <f t="shared" si="23"/>
        <v>0</v>
      </c>
      <c r="D103" s="1207">
        <f t="shared" si="23"/>
        <v>0</v>
      </c>
      <c r="E103" s="1207">
        <f t="shared" si="23"/>
        <v>0</v>
      </c>
    </row>
    <row r="104" spans="1:5" ht="24.75" thickBot="1" x14ac:dyDescent="0.25">
      <c r="A104" s="1204" t="s">
        <v>29</v>
      </c>
      <c r="B104" s="1221">
        <f>B105+B106</f>
        <v>340</v>
      </c>
      <c r="C104" s="1221">
        <f t="shared" ref="C104:E104" si="24">C105+C106</f>
        <v>240</v>
      </c>
      <c r="D104" s="1221">
        <f t="shared" si="24"/>
        <v>240</v>
      </c>
      <c r="E104" s="1221">
        <f t="shared" si="24"/>
        <v>240</v>
      </c>
    </row>
    <row r="105" spans="1:5" ht="13.5" thickBot="1" x14ac:dyDescent="0.25">
      <c r="A105" s="1206" t="s">
        <v>175</v>
      </c>
      <c r="B105" s="1205">
        <f>B57</f>
        <v>340</v>
      </c>
      <c r="C105" s="1205">
        <f t="shared" ref="C105:E106" si="25">C57</f>
        <v>240</v>
      </c>
      <c r="D105" s="1205">
        <f t="shared" si="25"/>
        <v>240</v>
      </c>
      <c r="E105" s="1205">
        <f t="shared" si="25"/>
        <v>240</v>
      </c>
    </row>
    <row r="106" spans="1:5" ht="13.5" thickBot="1" x14ac:dyDescent="0.25">
      <c r="A106" s="1206" t="s">
        <v>193</v>
      </c>
      <c r="B106" s="1207">
        <f>B58</f>
        <v>0</v>
      </c>
      <c r="C106" s="1207">
        <f t="shared" si="25"/>
        <v>0</v>
      </c>
      <c r="D106" s="1207">
        <f t="shared" si="25"/>
        <v>0</v>
      </c>
      <c r="E106" s="1207">
        <f t="shared" si="25"/>
        <v>0</v>
      </c>
    </row>
    <row r="107" spans="1:5" ht="13.5" thickBot="1" x14ac:dyDescent="0.25">
      <c r="A107" s="1204" t="s">
        <v>55</v>
      </c>
      <c r="B107" s="1205">
        <f>B79</f>
        <v>0</v>
      </c>
      <c r="C107" s="1205">
        <f t="shared" ref="C107:E108" si="26">C79</f>
        <v>0</v>
      </c>
      <c r="D107" s="1205">
        <f t="shared" si="26"/>
        <v>0</v>
      </c>
      <c r="E107" s="1205">
        <f t="shared" si="26"/>
        <v>0</v>
      </c>
    </row>
    <row r="108" spans="1:5" ht="13.5" thickBot="1" x14ac:dyDescent="0.25">
      <c r="A108" s="1204" t="s">
        <v>56</v>
      </c>
      <c r="B108" s="1205">
        <f>B80</f>
        <v>0</v>
      </c>
      <c r="C108" s="1205">
        <f t="shared" si="26"/>
        <v>2000</v>
      </c>
      <c r="D108" s="1205">
        <f t="shared" si="26"/>
        <v>2000</v>
      </c>
      <c r="E108" s="1205">
        <f t="shared" si="26"/>
        <v>2000</v>
      </c>
    </row>
    <row r="109" spans="1:5" ht="13.5" thickBot="1" x14ac:dyDescent="0.25">
      <c r="A109" s="1223" t="s">
        <v>31</v>
      </c>
      <c r="B109" s="1212">
        <f>IF(B85-B84=0,0,"Error")</f>
        <v>0</v>
      </c>
      <c r="C109" s="1212">
        <f>IF(C85-C84=0,0,"Error")</f>
        <v>0</v>
      </c>
      <c r="D109" s="1212">
        <f>IF(D85-D84=0,0,"Error")</f>
        <v>0</v>
      </c>
      <c r="E109" s="1212">
        <f>IF(E85-E84=0,0,"Error")</f>
        <v>0</v>
      </c>
    </row>
  </sheetData>
  <mergeCells count="30">
    <mergeCell ref="B7:E7"/>
    <mergeCell ref="A1:E1"/>
    <mergeCell ref="A2:E2"/>
    <mergeCell ref="A3:E3"/>
    <mergeCell ref="B5:E5"/>
    <mergeCell ref="B6:E6"/>
    <mergeCell ref="A27:A28"/>
    <mergeCell ref="A8:E8"/>
    <mergeCell ref="A9:E11"/>
    <mergeCell ref="B12:E12"/>
    <mergeCell ref="A13:A14"/>
    <mergeCell ref="B17:E17"/>
    <mergeCell ref="A18:E18"/>
    <mergeCell ref="A22:E22"/>
    <mergeCell ref="A23:E23"/>
    <mergeCell ref="B24:E24"/>
    <mergeCell ref="B25:E25"/>
    <mergeCell ref="B26:E26"/>
    <mergeCell ref="A77:A78"/>
    <mergeCell ref="A35:E35"/>
    <mergeCell ref="A36:A37"/>
    <mergeCell ref="A61:E61"/>
    <mergeCell ref="A62:E62"/>
    <mergeCell ref="B63:E63"/>
    <mergeCell ref="D64:E64"/>
    <mergeCell ref="B65:E65"/>
    <mergeCell ref="B66:E66"/>
    <mergeCell ref="B67:E67"/>
    <mergeCell ref="A68:A69"/>
    <mergeCell ref="A76:E7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190"/>
  <sheetViews>
    <sheetView workbookViewId="0">
      <selection activeCell="J27" sqref="J27"/>
    </sheetView>
  </sheetViews>
  <sheetFormatPr defaultRowHeight="15" x14ac:dyDescent="0.25"/>
  <cols>
    <col min="1" max="1" width="28.28515625" style="298" customWidth="1"/>
    <col min="2" max="4" width="15.85546875" style="298" customWidth="1"/>
    <col min="5" max="5" width="16" style="298" customWidth="1"/>
    <col min="6" max="6" width="0.140625" style="298" customWidth="1"/>
    <col min="7" max="7" width="6.7109375" style="298" customWidth="1"/>
    <col min="8" max="8" width="18.28515625" style="298" customWidth="1"/>
    <col min="9" max="9" width="10.7109375" style="298" customWidth="1"/>
    <col min="10" max="10" width="17.42578125" style="298" customWidth="1"/>
    <col min="11" max="16384" width="9.140625" style="298"/>
  </cols>
  <sheetData>
    <row r="1" spans="1:10" ht="20.100000000000001" customHeight="1" x14ac:dyDescent="0.25">
      <c r="A1" s="1787" t="s">
        <v>679</v>
      </c>
      <c r="B1" s="1788"/>
      <c r="C1" s="1788"/>
      <c r="D1" s="1788"/>
      <c r="E1" s="1788"/>
      <c r="F1" s="297"/>
      <c r="G1" s="297"/>
      <c r="H1" s="297"/>
      <c r="I1" s="297"/>
      <c r="J1" s="297"/>
    </row>
    <row r="2" spans="1:10" ht="24.95" customHeight="1" x14ac:dyDescent="0.25">
      <c r="A2" s="1789" t="s">
        <v>680</v>
      </c>
      <c r="B2" s="1790"/>
      <c r="C2" s="1790"/>
      <c r="D2" s="1790"/>
      <c r="E2" s="1790"/>
      <c r="F2" s="1790"/>
      <c r="G2" s="297"/>
      <c r="H2" s="297"/>
      <c r="I2" s="297"/>
      <c r="J2" s="297"/>
    </row>
    <row r="3" spans="1:10" ht="14.1" customHeight="1" x14ac:dyDescent="0.25">
      <c r="A3" s="299" t="s">
        <v>681</v>
      </c>
      <c r="B3" s="1791" t="s">
        <v>1270</v>
      </c>
      <c r="C3" s="1792"/>
      <c r="D3" s="1792"/>
      <c r="E3" s="1792"/>
      <c r="F3" s="1792"/>
      <c r="G3" s="297"/>
      <c r="H3" s="297"/>
      <c r="I3" s="297"/>
      <c r="J3" s="297"/>
    </row>
    <row r="4" spans="1:10" ht="14.1" customHeight="1" x14ac:dyDescent="0.25">
      <c r="A4" s="299" t="s">
        <v>683</v>
      </c>
      <c r="B4" s="1791" t="s">
        <v>1271</v>
      </c>
      <c r="C4" s="1792"/>
      <c r="D4" s="1792"/>
      <c r="E4" s="1792"/>
      <c r="F4" s="1792"/>
      <c r="G4" s="297"/>
      <c r="H4" s="297"/>
      <c r="I4" s="297"/>
      <c r="J4" s="297"/>
    </row>
    <row r="5" spans="1:10" ht="14.1" customHeight="1" x14ac:dyDescent="0.25">
      <c r="A5" s="299" t="s">
        <v>0</v>
      </c>
      <c r="B5" s="1791" t="s">
        <v>1272</v>
      </c>
      <c r="C5" s="1792"/>
      <c r="D5" s="1792"/>
      <c r="E5" s="1792"/>
      <c r="F5" s="1792"/>
      <c r="G5" s="297"/>
      <c r="H5" s="297"/>
      <c r="I5" s="297"/>
      <c r="J5" s="297"/>
    </row>
    <row r="6" spans="1:10" ht="14.1" customHeight="1" x14ac:dyDescent="0.25">
      <c r="A6" s="299" t="s">
        <v>1</v>
      </c>
      <c r="B6" s="1791" t="s">
        <v>1273</v>
      </c>
      <c r="C6" s="1792"/>
      <c r="D6" s="1792"/>
      <c r="E6" s="1792"/>
      <c r="F6" s="1792"/>
      <c r="G6" s="297"/>
      <c r="H6" s="297"/>
      <c r="I6" s="297"/>
      <c r="J6" s="297"/>
    </row>
    <row r="7" spans="1:10" ht="14.1" customHeight="1" x14ac:dyDescent="0.25">
      <c r="A7" s="299" t="s">
        <v>3</v>
      </c>
      <c r="B7" s="1794" t="s">
        <v>684</v>
      </c>
      <c r="C7" s="1795"/>
      <c r="D7" s="1795"/>
      <c r="E7" s="1795"/>
      <c r="F7" s="1795"/>
      <c r="G7" s="297"/>
      <c r="H7" s="297"/>
      <c r="I7" s="297"/>
      <c r="J7" s="297"/>
    </row>
    <row r="8" spans="1:10" ht="14.1" customHeight="1" x14ac:dyDescent="0.25">
      <c r="A8" s="1796" t="s">
        <v>4</v>
      </c>
      <c r="B8" s="1797"/>
      <c r="C8" s="1797"/>
      <c r="D8" s="1797"/>
      <c r="E8" s="1797"/>
      <c r="F8" s="1797"/>
      <c r="G8" s="297"/>
      <c r="H8" s="297"/>
      <c r="I8" s="297"/>
      <c r="J8" s="297"/>
    </row>
    <row r="9" spans="1:10" ht="20.100000000000001" customHeight="1" x14ac:dyDescent="0.25">
      <c r="A9" s="1798" t="s">
        <v>1274</v>
      </c>
      <c r="B9" s="1799"/>
      <c r="C9" s="1799"/>
      <c r="D9" s="1799"/>
      <c r="E9" s="1799"/>
      <c r="F9" s="1799"/>
      <c r="G9" s="297"/>
      <c r="H9" s="297"/>
      <c r="I9" s="297"/>
      <c r="J9" s="297"/>
    </row>
    <row r="10" spans="1:10" ht="30.95" customHeight="1" x14ac:dyDescent="0.25">
      <c r="A10" s="300" t="s">
        <v>5</v>
      </c>
      <c r="B10" s="1800" t="s">
        <v>1275</v>
      </c>
      <c r="C10" s="1801"/>
      <c r="D10" s="1801"/>
      <c r="E10" s="1801"/>
      <c r="F10" s="1801"/>
      <c r="G10" s="297"/>
      <c r="H10" s="297"/>
      <c r="I10" s="297"/>
      <c r="J10" s="297"/>
    </row>
    <row r="11" spans="1:10" ht="27.95" customHeight="1" x14ac:dyDescent="0.25">
      <c r="A11" s="310" t="s">
        <v>6</v>
      </c>
      <c r="B11" s="338">
        <v>2020</v>
      </c>
      <c r="C11" s="338">
        <v>2021</v>
      </c>
      <c r="D11" s="338">
        <v>2022</v>
      </c>
      <c r="E11" s="1808">
        <v>2023</v>
      </c>
      <c r="F11" s="1809"/>
      <c r="G11" s="297"/>
      <c r="H11" s="297"/>
      <c r="I11" s="297"/>
      <c r="J11" s="297"/>
    </row>
    <row r="12" spans="1:10" ht="14.1" customHeight="1" x14ac:dyDescent="0.25">
      <c r="A12" s="339"/>
      <c r="B12" s="340" t="s">
        <v>7</v>
      </c>
      <c r="C12" s="340" t="s">
        <v>8</v>
      </c>
      <c r="D12" s="340" t="s">
        <v>8</v>
      </c>
      <c r="E12" s="1810" t="s">
        <v>8</v>
      </c>
      <c r="F12" s="1811"/>
      <c r="G12" s="297"/>
      <c r="H12" s="297"/>
      <c r="I12" s="297"/>
      <c r="J12" s="297"/>
    </row>
    <row r="13" spans="1:10" ht="14.1" customHeight="1" x14ac:dyDescent="0.25">
      <c r="A13" s="310" t="s">
        <v>1276</v>
      </c>
      <c r="B13" s="334" t="s">
        <v>1277</v>
      </c>
      <c r="C13" s="334" t="s">
        <v>74</v>
      </c>
      <c r="D13" s="334" t="s">
        <v>74</v>
      </c>
      <c r="E13" s="1793" t="s">
        <v>74</v>
      </c>
      <c r="F13" s="1764"/>
      <c r="G13" s="297"/>
      <c r="H13" s="297"/>
      <c r="I13" s="297"/>
      <c r="J13" s="297"/>
    </row>
    <row r="14" spans="1:10" ht="32.1" customHeight="1" x14ac:dyDescent="0.25">
      <c r="A14" s="300" t="s">
        <v>357</v>
      </c>
      <c r="B14" s="1800" t="s">
        <v>1278</v>
      </c>
      <c r="C14" s="1801"/>
      <c r="D14" s="1801"/>
      <c r="E14" s="1801"/>
      <c r="F14" s="1801"/>
      <c r="G14" s="297"/>
      <c r="H14" s="297"/>
      <c r="I14" s="297"/>
      <c r="J14" s="297"/>
    </row>
    <row r="15" spans="1:10" ht="27.95" customHeight="1" x14ac:dyDescent="0.25">
      <c r="A15" s="310" t="s">
        <v>743</v>
      </c>
      <c r="B15" s="333" t="s">
        <v>112</v>
      </c>
      <c r="C15" s="333" t="s">
        <v>112</v>
      </c>
      <c r="D15" s="333" t="s">
        <v>112</v>
      </c>
      <c r="E15" s="1802" t="s">
        <v>112</v>
      </c>
      <c r="F15" s="1803"/>
      <c r="G15" s="297"/>
      <c r="H15" s="297"/>
      <c r="I15" s="297"/>
      <c r="J15" s="297"/>
    </row>
    <row r="16" spans="1:10" ht="20.100000000000001" customHeight="1" x14ac:dyDescent="0.25">
      <c r="A16" s="310" t="s">
        <v>1279</v>
      </c>
      <c r="B16" s="334" t="s">
        <v>687</v>
      </c>
      <c r="C16" s="334" t="s">
        <v>74</v>
      </c>
      <c r="D16" s="334" t="s">
        <v>74</v>
      </c>
      <c r="E16" s="1793" t="s">
        <v>74</v>
      </c>
      <c r="F16" s="1764"/>
      <c r="G16" s="297"/>
      <c r="H16" s="297"/>
      <c r="I16" s="297"/>
      <c r="J16" s="297"/>
    </row>
    <row r="17" spans="1:10" ht="14.1" customHeight="1" x14ac:dyDescent="0.25">
      <c r="A17" s="1785" t="s">
        <v>440</v>
      </c>
      <c r="B17" s="1786"/>
      <c r="C17" s="1786"/>
      <c r="D17" s="1786"/>
      <c r="E17" s="1786"/>
      <c r="F17" s="1786"/>
      <c r="G17" s="297"/>
      <c r="H17" s="297"/>
      <c r="I17" s="297"/>
      <c r="J17" s="297"/>
    </row>
    <row r="18" spans="1:10" ht="14.1" customHeight="1" x14ac:dyDescent="0.25">
      <c r="A18" s="301" t="s">
        <v>1280</v>
      </c>
      <c r="B18" s="1785" t="s">
        <v>1281</v>
      </c>
      <c r="C18" s="1786"/>
      <c r="D18" s="1786"/>
      <c r="E18" s="1786"/>
      <c r="F18" s="1786"/>
      <c r="G18" s="297"/>
      <c r="H18" s="297"/>
      <c r="I18" s="297"/>
      <c r="J18" s="297"/>
    </row>
    <row r="19" spans="1:10" ht="14.1" customHeight="1" x14ac:dyDescent="0.25">
      <c r="A19" s="302" t="s">
        <v>688</v>
      </c>
      <c r="B19" s="1781" t="s">
        <v>1282</v>
      </c>
      <c r="C19" s="1782"/>
      <c r="D19" s="1782"/>
      <c r="E19" s="1782"/>
      <c r="F19" s="1782"/>
      <c r="G19" s="297"/>
      <c r="H19" s="297"/>
      <c r="I19" s="297"/>
      <c r="J19" s="297"/>
    </row>
    <row r="20" spans="1:10" ht="14.1" customHeight="1" x14ac:dyDescent="0.25">
      <c r="A20" s="303" t="s">
        <v>689</v>
      </c>
      <c r="B20" s="1783" t="s">
        <v>1283</v>
      </c>
      <c r="C20" s="1784"/>
      <c r="D20" s="1784"/>
      <c r="E20" s="1784"/>
      <c r="F20" s="1784"/>
      <c r="G20" s="297"/>
      <c r="H20" s="297"/>
      <c r="I20" s="297"/>
      <c r="J20" s="297"/>
    </row>
    <row r="21" spans="1:10" ht="14.1" customHeight="1" x14ac:dyDescent="0.25">
      <c r="A21" s="303" t="s">
        <v>15</v>
      </c>
      <c r="B21" s="1783" t="s">
        <v>1284</v>
      </c>
      <c r="C21" s="1784"/>
      <c r="D21" s="1784"/>
      <c r="E21" s="1784"/>
      <c r="F21" s="1784"/>
      <c r="G21" s="297"/>
      <c r="H21" s="297"/>
      <c r="I21" s="297"/>
      <c r="J21" s="297"/>
    </row>
    <row r="22" spans="1:10" ht="15" customHeight="1" x14ac:dyDescent="0.25">
      <c r="A22" s="304"/>
      <c r="B22" s="306">
        <v>2020</v>
      </c>
      <c r="C22" s="306">
        <v>2021</v>
      </c>
      <c r="D22" s="306">
        <v>2022</v>
      </c>
      <c r="E22" s="1776">
        <v>2023</v>
      </c>
      <c r="F22" s="1777"/>
      <c r="G22" s="297"/>
      <c r="H22" s="297"/>
      <c r="I22" s="297"/>
      <c r="J22" s="297"/>
    </row>
    <row r="23" spans="1:10" ht="15" customHeight="1" x14ac:dyDescent="0.25">
      <c r="A23" s="307"/>
      <c r="B23" s="309" t="s">
        <v>7</v>
      </c>
      <c r="C23" s="309" t="s">
        <v>8</v>
      </c>
      <c r="D23" s="309" t="s">
        <v>8</v>
      </c>
      <c r="E23" s="1778" t="s">
        <v>8</v>
      </c>
      <c r="F23" s="1779"/>
      <c r="G23" s="297"/>
      <c r="H23" s="297"/>
      <c r="I23" s="297"/>
      <c r="J23" s="297"/>
    </row>
    <row r="24" spans="1:10" ht="14.1" customHeight="1" x14ac:dyDescent="0.25">
      <c r="A24" s="310" t="s">
        <v>16</v>
      </c>
      <c r="B24" s="312">
        <v>0</v>
      </c>
      <c r="C24" s="312">
        <v>50</v>
      </c>
      <c r="D24" s="312">
        <v>50</v>
      </c>
      <c r="E24" s="1763">
        <v>50</v>
      </c>
      <c r="F24" s="1764"/>
      <c r="G24" s="297"/>
      <c r="H24" s="297"/>
      <c r="I24" s="297"/>
      <c r="J24" s="297"/>
    </row>
    <row r="25" spans="1:10" ht="14.1" customHeight="1" x14ac:dyDescent="0.25">
      <c r="A25" s="310" t="s">
        <v>17</v>
      </c>
      <c r="B25" s="312">
        <v>0</v>
      </c>
      <c r="C25" s="312">
        <v>19700000</v>
      </c>
      <c r="D25" s="312">
        <v>22700000</v>
      </c>
      <c r="E25" s="1763">
        <v>22700000</v>
      </c>
      <c r="F25" s="1764"/>
      <c r="G25" s="297"/>
      <c r="H25" s="297"/>
      <c r="I25" s="297"/>
      <c r="J25" s="297"/>
    </row>
    <row r="26" spans="1:10" ht="14.1" customHeight="1" x14ac:dyDescent="0.25">
      <c r="A26" s="310" t="s">
        <v>18</v>
      </c>
      <c r="B26" s="312">
        <v>0</v>
      </c>
      <c r="C26" s="314">
        <v>394000</v>
      </c>
      <c r="D26" s="314">
        <v>454000</v>
      </c>
      <c r="E26" s="1780">
        <v>454000</v>
      </c>
      <c r="F26" s="1764"/>
      <c r="G26" s="297"/>
      <c r="H26" s="297"/>
      <c r="I26" s="297"/>
      <c r="J26" s="297"/>
    </row>
    <row r="27" spans="1:10" ht="14.1" customHeight="1" x14ac:dyDescent="0.25">
      <c r="A27" s="310" t="s">
        <v>696</v>
      </c>
      <c r="B27" s="312"/>
      <c r="C27" s="314"/>
      <c r="D27" s="316">
        <v>0</v>
      </c>
      <c r="E27" s="1773">
        <v>0</v>
      </c>
      <c r="F27" s="1764"/>
      <c r="G27" s="297"/>
      <c r="H27" s="297"/>
      <c r="I27" s="297"/>
      <c r="J27" s="297"/>
    </row>
    <row r="28" spans="1:10" ht="14.1" customHeight="1" x14ac:dyDescent="0.25">
      <c r="A28" s="310" t="s">
        <v>697</v>
      </c>
      <c r="B28" s="312"/>
      <c r="C28" s="314"/>
      <c r="D28" s="316">
        <v>0.15229999999999999</v>
      </c>
      <c r="E28" s="1773">
        <v>0</v>
      </c>
      <c r="F28" s="1764"/>
      <c r="G28" s="297"/>
      <c r="H28" s="297"/>
      <c r="I28" s="297"/>
      <c r="J28" s="297"/>
    </row>
    <row r="29" spans="1:10" ht="14.1" customHeight="1" x14ac:dyDescent="0.25">
      <c r="A29" s="310" t="s">
        <v>22</v>
      </c>
      <c r="B29" s="312"/>
      <c r="C29" s="314"/>
      <c r="D29" s="316">
        <v>0.15229999999999999</v>
      </c>
      <c r="E29" s="1773">
        <v>0</v>
      </c>
      <c r="F29" s="1764"/>
      <c r="G29" s="297"/>
      <c r="H29" s="297"/>
      <c r="I29" s="297"/>
      <c r="J29" s="297"/>
    </row>
    <row r="30" spans="1:10" ht="14.1" customHeight="1" x14ac:dyDescent="0.25">
      <c r="A30" s="1774" t="s">
        <v>690</v>
      </c>
      <c r="B30" s="1775"/>
      <c r="C30" s="1775"/>
      <c r="D30" s="1775"/>
      <c r="E30" s="1775"/>
      <c r="F30" s="1775"/>
      <c r="G30" s="297"/>
      <c r="H30" s="297"/>
      <c r="I30" s="297"/>
      <c r="J30" s="297"/>
    </row>
    <row r="31" spans="1:10" ht="14.1" customHeight="1" x14ac:dyDescent="0.25">
      <c r="A31" s="304"/>
      <c r="B31" s="306">
        <v>2020</v>
      </c>
      <c r="C31" s="317">
        <v>2021</v>
      </c>
      <c r="D31" s="306">
        <v>2022</v>
      </c>
      <c r="E31" s="1776">
        <v>2023</v>
      </c>
      <c r="F31" s="1777"/>
      <c r="G31" s="297"/>
      <c r="H31" s="297"/>
      <c r="I31" s="297"/>
      <c r="J31" s="297"/>
    </row>
    <row r="32" spans="1:10" ht="14.1" customHeight="1" x14ac:dyDescent="0.25">
      <c r="A32" s="318"/>
      <c r="B32" s="309" t="s">
        <v>7</v>
      </c>
      <c r="C32" s="309" t="s">
        <v>8</v>
      </c>
      <c r="D32" s="309" t="s">
        <v>8</v>
      </c>
      <c r="E32" s="1778" t="s">
        <v>8</v>
      </c>
      <c r="F32" s="1779"/>
      <c r="G32" s="297"/>
      <c r="H32" s="297"/>
      <c r="I32" s="297"/>
      <c r="J32" s="297"/>
    </row>
    <row r="33" spans="1:10" ht="15.95" customHeight="1" x14ac:dyDescent="0.25">
      <c r="A33" s="307"/>
      <c r="B33" s="319"/>
      <c r="C33" s="319"/>
      <c r="D33" s="319"/>
      <c r="E33" s="319"/>
      <c r="F33" s="319"/>
      <c r="G33" s="320" t="s">
        <v>687</v>
      </c>
      <c r="H33" s="297"/>
      <c r="I33" s="297"/>
      <c r="J33" s="297"/>
    </row>
    <row r="34" spans="1:10" ht="14.1" customHeight="1" x14ac:dyDescent="0.25">
      <c r="A34" s="321" t="s">
        <v>698</v>
      </c>
      <c r="B34" s="323">
        <v>0</v>
      </c>
      <c r="C34" s="323">
        <v>0</v>
      </c>
      <c r="D34" s="323">
        <v>0</v>
      </c>
      <c r="E34" s="1769">
        <v>0</v>
      </c>
      <c r="F34" s="1770"/>
      <c r="G34" s="324"/>
      <c r="H34" s="297"/>
      <c r="I34" s="297"/>
      <c r="J34" s="297"/>
    </row>
    <row r="35" spans="1:10" ht="14.1" customHeight="1" x14ac:dyDescent="0.25">
      <c r="A35" s="321" t="s">
        <v>699</v>
      </c>
      <c r="B35" s="323">
        <v>0</v>
      </c>
      <c r="C35" s="323">
        <v>0</v>
      </c>
      <c r="D35" s="323">
        <v>0</v>
      </c>
      <c r="E35" s="1769">
        <v>0</v>
      </c>
      <c r="F35" s="1770"/>
      <c r="G35" s="297"/>
      <c r="H35" s="297"/>
      <c r="I35" s="297"/>
      <c r="J35" s="297"/>
    </row>
    <row r="36" spans="1:10" ht="14.1" customHeight="1" x14ac:dyDescent="0.25">
      <c r="A36" s="321" t="s">
        <v>700</v>
      </c>
      <c r="B36" s="323">
        <v>0</v>
      </c>
      <c r="C36" s="323">
        <v>19700000</v>
      </c>
      <c r="D36" s="323">
        <v>22700000</v>
      </c>
      <c r="E36" s="1769">
        <v>22700000</v>
      </c>
      <c r="F36" s="1770"/>
      <c r="G36" s="297"/>
      <c r="H36" s="297"/>
      <c r="I36" s="297"/>
      <c r="J36" s="297"/>
    </row>
    <row r="37" spans="1:10" ht="14.1" customHeight="1" x14ac:dyDescent="0.25">
      <c r="A37" s="321" t="s">
        <v>701</v>
      </c>
      <c r="B37" s="323">
        <v>0</v>
      </c>
      <c r="C37" s="323">
        <v>0</v>
      </c>
      <c r="D37" s="323">
        <v>0</v>
      </c>
      <c r="E37" s="1769">
        <v>0</v>
      </c>
      <c r="F37" s="1770"/>
      <c r="G37" s="297"/>
      <c r="H37" s="297"/>
      <c r="I37" s="297"/>
      <c r="J37" s="297"/>
    </row>
    <row r="38" spans="1:10" ht="14.1" customHeight="1" x14ac:dyDescent="0.25">
      <c r="A38" s="321" t="s">
        <v>702</v>
      </c>
      <c r="B38" s="323">
        <v>0</v>
      </c>
      <c r="C38" s="323">
        <v>0</v>
      </c>
      <c r="D38" s="323">
        <v>0</v>
      </c>
      <c r="E38" s="1769">
        <v>0</v>
      </c>
      <c r="F38" s="1770"/>
      <c r="G38" s="297"/>
      <c r="H38" s="297"/>
      <c r="I38" s="297"/>
      <c r="J38" s="297"/>
    </row>
    <row r="39" spans="1:10" ht="14.1" customHeight="1" x14ac:dyDescent="0.25">
      <c r="A39" s="321" t="s">
        <v>703</v>
      </c>
      <c r="B39" s="323">
        <v>0</v>
      </c>
      <c r="C39" s="323">
        <v>0</v>
      </c>
      <c r="D39" s="323">
        <v>0</v>
      </c>
      <c r="E39" s="1769">
        <v>0</v>
      </c>
      <c r="F39" s="1770"/>
      <c r="G39" s="297"/>
      <c r="H39" s="297"/>
      <c r="I39" s="297"/>
      <c r="J39" s="297"/>
    </row>
    <row r="40" spans="1:10" ht="14.1" customHeight="1" x14ac:dyDescent="0.25">
      <c r="A40" s="321" t="s">
        <v>704</v>
      </c>
      <c r="B40" s="323">
        <v>0</v>
      </c>
      <c r="C40" s="323">
        <v>0</v>
      </c>
      <c r="D40" s="323">
        <v>0</v>
      </c>
      <c r="E40" s="1769">
        <v>0</v>
      </c>
      <c r="F40" s="1770"/>
      <c r="G40" s="297"/>
      <c r="H40" s="297"/>
      <c r="I40" s="297"/>
      <c r="J40" s="297"/>
    </row>
    <row r="41" spans="1:10" ht="14.1" customHeight="1" x14ac:dyDescent="0.25">
      <c r="A41" s="321" t="s">
        <v>705</v>
      </c>
      <c r="B41" s="323">
        <v>0</v>
      </c>
      <c r="C41" s="323">
        <v>0</v>
      </c>
      <c r="D41" s="323">
        <v>0</v>
      </c>
      <c r="E41" s="1769">
        <v>0</v>
      </c>
      <c r="F41" s="1770"/>
      <c r="G41" s="297"/>
      <c r="H41" s="297"/>
      <c r="I41" s="297"/>
      <c r="J41" s="297"/>
    </row>
    <row r="42" spans="1:10" ht="14.1" customHeight="1" x14ac:dyDescent="0.25">
      <c r="A42" s="321" t="s">
        <v>706</v>
      </c>
      <c r="B42" s="323">
        <v>0</v>
      </c>
      <c r="C42" s="323">
        <v>0</v>
      </c>
      <c r="D42" s="323">
        <v>0</v>
      </c>
      <c r="E42" s="1769">
        <v>0</v>
      </c>
      <c r="F42" s="1770"/>
      <c r="G42" s="297"/>
      <c r="H42" s="297"/>
      <c r="I42" s="297"/>
      <c r="J42" s="297"/>
    </row>
    <row r="43" spans="1:10" ht="14.1" customHeight="1" x14ac:dyDescent="0.25">
      <c r="A43" s="321" t="s">
        <v>707</v>
      </c>
      <c r="B43" s="323">
        <v>0</v>
      </c>
      <c r="C43" s="323">
        <v>0</v>
      </c>
      <c r="D43" s="323">
        <v>0</v>
      </c>
      <c r="E43" s="1769">
        <v>0</v>
      </c>
      <c r="F43" s="1770"/>
      <c r="G43" s="297"/>
      <c r="H43" s="297"/>
      <c r="I43" s="297"/>
      <c r="J43" s="297"/>
    </row>
    <row r="44" spans="1:10" ht="14.1" customHeight="1" x14ac:dyDescent="0.25">
      <c r="A44" s="321" t="s">
        <v>708</v>
      </c>
      <c r="B44" s="323">
        <v>0</v>
      </c>
      <c r="C44" s="323">
        <v>0</v>
      </c>
      <c r="D44" s="323">
        <v>0</v>
      </c>
      <c r="E44" s="1769">
        <v>0</v>
      </c>
      <c r="F44" s="1770"/>
      <c r="G44" s="297"/>
      <c r="H44" s="297"/>
      <c r="I44" s="297"/>
      <c r="J44" s="297"/>
    </row>
    <row r="45" spans="1:10" ht="14.1" customHeight="1" x14ac:dyDescent="0.25">
      <c r="A45" s="321" t="s">
        <v>709</v>
      </c>
      <c r="B45" s="323">
        <v>0</v>
      </c>
      <c r="C45" s="323">
        <v>0</v>
      </c>
      <c r="D45" s="323">
        <v>0</v>
      </c>
      <c r="E45" s="1769">
        <v>0</v>
      </c>
      <c r="F45" s="1770"/>
      <c r="G45" s="297"/>
      <c r="H45" s="297"/>
      <c r="I45" s="297"/>
      <c r="J45" s="297"/>
    </row>
    <row r="46" spans="1:10" ht="14.1" customHeight="1" x14ac:dyDescent="0.25">
      <c r="A46" s="321" t="s">
        <v>710</v>
      </c>
      <c r="B46" s="323">
        <v>0</v>
      </c>
      <c r="C46" s="323">
        <v>0</v>
      </c>
      <c r="D46" s="323">
        <v>0</v>
      </c>
      <c r="E46" s="1769">
        <v>0</v>
      </c>
      <c r="F46" s="1770"/>
      <c r="G46" s="297"/>
      <c r="H46" s="297"/>
      <c r="I46" s="297"/>
      <c r="J46" s="297"/>
    </row>
    <row r="47" spans="1:10" ht="14.1" customHeight="1" x14ac:dyDescent="0.25">
      <c r="A47" s="321" t="s">
        <v>711</v>
      </c>
      <c r="B47" s="323">
        <v>0</v>
      </c>
      <c r="C47" s="323">
        <v>0</v>
      </c>
      <c r="D47" s="323">
        <v>0</v>
      </c>
      <c r="E47" s="1769">
        <v>0</v>
      </c>
      <c r="F47" s="1770"/>
      <c r="G47" s="297"/>
      <c r="H47" s="297"/>
      <c r="I47" s="297"/>
      <c r="J47" s="297"/>
    </row>
    <row r="48" spans="1:10" ht="14.1" customHeight="1" x14ac:dyDescent="0.25">
      <c r="A48" s="321" t="s">
        <v>712</v>
      </c>
      <c r="B48" s="323">
        <v>0</v>
      </c>
      <c r="C48" s="323">
        <v>0</v>
      </c>
      <c r="D48" s="323">
        <v>0</v>
      </c>
      <c r="E48" s="1769">
        <v>0</v>
      </c>
      <c r="F48" s="1770"/>
      <c r="G48" s="297"/>
      <c r="H48" s="297"/>
      <c r="I48" s="297"/>
      <c r="J48" s="297"/>
    </row>
    <row r="49" spans="1:10" ht="14.1" customHeight="1" x14ac:dyDescent="0.25">
      <c r="A49" s="321" t="s">
        <v>713</v>
      </c>
      <c r="B49" s="323">
        <v>0</v>
      </c>
      <c r="C49" s="323">
        <v>0</v>
      </c>
      <c r="D49" s="323">
        <v>0</v>
      </c>
      <c r="E49" s="1769">
        <v>0</v>
      </c>
      <c r="F49" s="1770"/>
      <c r="G49" s="297"/>
      <c r="H49" s="297"/>
      <c r="I49" s="297"/>
      <c r="J49" s="297"/>
    </row>
    <row r="50" spans="1:10" ht="14.1" customHeight="1" x14ac:dyDescent="0.25">
      <c r="A50" s="321" t="s">
        <v>714</v>
      </c>
      <c r="B50" s="323">
        <v>0</v>
      </c>
      <c r="C50" s="323">
        <v>0</v>
      </c>
      <c r="D50" s="323">
        <v>0</v>
      </c>
      <c r="E50" s="1769">
        <v>0</v>
      </c>
      <c r="F50" s="1770"/>
      <c r="G50" s="297"/>
      <c r="H50" s="297"/>
      <c r="I50" s="297"/>
      <c r="J50" s="297"/>
    </row>
    <row r="51" spans="1:10" ht="14.1" customHeight="1" x14ac:dyDescent="0.25">
      <c r="A51" s="321" t="s">
        <v>715</v>
      </c>
      <c r="B51" s="323">
        <v>0</v>
      </c>
      <c r="C51" s="323">
        <v>0</v>
      </c>
      <c r="D51" s="323">
        <v>0</v>
      </c>
      <c r="E51" s="1769">
        <v>0</v>
      </c>
      <c r="F51" s="1770"/>
      <c r="G51" s="297"/>
      <c r="H51" s="297"/>
      <c r="I51" s="297"/>
      <c r="J51" s="297"/>
    </row>
    <row r="52" spans="1:10" ht="14.1" customHeight="1" x14ac:dyDescent="0.25">
      <c r="A52" s="321" t="s">
        <v>716</v>
      </c>
      <c r="B52" s="323">
        <v>0</v>
      </c>
      <c r="C52" s="323">
        <v>0</v>
      </c>
      <c r="D52" s="323">
        <v>0</v>
      </c>
      <c r="E52" s="1769">
        <v>0</v>
      </c>
      <c r="F52" s="1770"/>
      <c r="G52" s="297"/>
      <c r="H52" s="297"/>
      <c r="I52" s="297"/>
      <c r="J52" s="297"/>
    </row>
    <row r="53" spans="1:10" ht="14.1" customHeight="1" x14ac:dyDescent="0.25">
      <c r="A53" s="321" t="s">
        <v>717</v>
      </c>
      <c r="B53" s="323">
        <v>0</v>
      </c>
      <c r="C53" s="323">
        <v>0</v>
      </c>
      <c r="D53" s="323">
        <v>0</v>
      </c>
      <c r="E53" s="1769">
        <v>0</v>
      </c>
      <c r="F53" s="1770"/>
      <c r="G53" s="297"/>
      <c r="H53" s="297"/>
      <c r="I53" s="297"/>
      <c r="J53" s="297"/>
    </row>
    <row r="54" spans="1:10" ht="14.1" customHeight="1" x14ac:dyDescent="0.25">
      <c r="A54" s="321" t="s">
        <v>718</v>
      </c>
      <c r="B54" s="323">
        <v>0</v>
      </c>
      <c r="C54" s="323">
        <v>0</v>
      </c>
      <c r="D54" s="323">
        <v>0</v>
      </c>
      <c r="E54" s="1769">
        <v>0</v>
      </c>
      <c r="F54" s="1770"/>
      <c r="G54" s="297"/>
      <c r="H54" s="297"/>
      <c r="I54" s="297"/>
      <c r="J54" s="297"/>
    </row>
    <row r="55" spans="1:10" ht="14.1" customHeight="1" x14ac:dyDescent="0.25">
      <c r="A55" s="321" t="s">
        <v>719</v>
      </c>
      <c r="B55" s="323">
        <v>0</v>
      </c>
      <c r="C55" s="323">
        <v>0</v>
      </c>
      <c r="D55" s="323">
        <v>0</v>
      </c>
      <c r="E55" s="1769">
        <v>0</v>
      </c>
      <c r="F55" s="1770"/>
      <c r="G55" s="297"/>
      <c r="H55" s="297"/>
      <c r="I55" s="297"/>
      <c r="J55" s="297"/>
    </row>
    <row r="56" spans="1:10" ht="14.1" customHeight="1" x14ac:dyDescent="0.25">
      <c r="A56" s="321" t="s">
        <v>720</v>
      </c>
      <c r="B56" s="323">
        <v>0</v>
      </c>
      <c r="C56" s="323">
        <v>0</v>
      </c>
      <c r="D56" s="323">
        <v>0</v>
      </c>
      <c r="E56" s="1769">
        <v>0</v>
      </c>
      <c r="F56" s="1770"/>
      <c r="G56" s="297"/>
      <c r="H56" s="297"/>
      <c r="I56" s="297"/>
      <c r="J56" s="297"/>
    </row>
    <row r="57" spans="1:10" ht="14.1" customHeight="1" x14ac:dyDescent="0.25">
      <c r="A57" s="321" t="s">
        <v>721</v>
      </c>
      <c r="B57" s="323">
        <v>0</v>
      </c>
      <c r="C57" s="323">
        <v>0</v>
      </c>
      <c r="D57" s="323">
        <v>0</v>
      </c>
      <c r="E57" s="1769">
        <v>0</v>
      </c>
      <c r="F57" s="1770"/>
      <c r="G57" s="297"/>
      <c r="H57" s="297"/>
      <c r="I57" s="297"/>
      <c r="J57" s="297"/>
    </row>
    <row r="58" spans="1:10" ht="14.1" customHeight="1" x14ac:dyDescent="0.25">
      <c r="A58" s="321" t="s">
        <v>722</v>
      </c>
      <c r="B58" s="323">
        <v>0</v>
      </c>
      <c r="C58" s="323">
        <v>0</v>
      </c>
      <c r="D58" s="323">
        <v>0</v>
      </c>
      <c r="E58" s="1769">
        <v>0</v>
      </c>
      <c r="F58" s="1770"/>
      <c r="G58" s="297"/>
      <c r="H58" s="297"/>
      <c r="I58" s="297"/>
      <c r="J58" s="297"/>
    </row>
    <row r="59" spans="1:10" ht="14.1" customHeight="1" x14ac:dyDescent="0.25">
      <c r="A59" s="321" t="s">
        <v>723</v>
      </c>
      <c r="B59" s="323">
        <v>0</v>
      </c>
      <c r="C59" s="323">
        <v>0</v>
      </c>
      <c r="D59" s="323">
        <v>0</v>
      </c>
      <c r="E59" s="1769">
        <v>0</v>
      </c>
      <c r="F59" s="1770"/>
      <c r="G59" s="297"/>
      <c r="H59" s="297"/>
      <c r="I59" s="297"/>
      <c r="J59" s="297"/>
    </row>
    <row r="60" spans="1:10" ht="14.1" customHeight="1" x14ac:dyDescent="0.25">
      <c r="A60" s="321" t="s">
        <v>724</v>
      </c>
      <c r="B60" s="323">
        <v>0</v>
      </c>
      <c r="C60" s="323">
        <v>0</v>
      </c>
      <c r="D60" s="323">
        <v>0</v>
      </c>
      <c r="E60" s="1769">
        <v>0</v>
      </c>
      <c r="F60" s="1770"/>
      <c r="G60" s="297"/>
      <c r="H60" s="297"/>
      <c r="I60" s="297"/>
      <c r="J60" s="297"/>
    </row>
    <row r="61" spans="1:10" ht="14.1" customHeight="1" x14ac:dyDescent="0.25">
      <c r="A61" s="321" t="s">
        <v>725</v>
      </c>
      <c r="B61" s="323">
        <v>0</v>
      </c>
      <c r="C61" s="323">
        <v>0</v>
      </c>
      <c r="D61" s="323">
        <v>0</v>
      </c>
      <c r="E61" s="1769">
        <v>0</v>
      </c>
      <c r="F61" s="1770"/>
      <c r="G61" s="297"/>
      <c r="H61" s="297"/>
      <c r="I61" s="297"/>
      <c r="J61" s="297"/>
    </row>
    <row r="62" spans="1:10" ht="14.1" customHeight="1" x14ac:dyDescent="0.25">
      <c r="A62" s="321" t="s">
        <v>726</v>
      </c>
      <c r="B62" s="323">
        <v>0</v>
      </c>
      <c r="C62" s="323">
        <v>0</v>
      </c>
      <c r="D62" s="323">
        <v>0</v>
      </c>
      <c r="E62" s="1769">
        <v>0</v>
      </c>
      <c r="F62" s="1770"/>
      <c r="G62" s="297"/>
      <c r="H62" s="297"/>
      <c r="I62" s="297"/>
      <c r="J62" s="297"/>
    </row>
    <row r="63" spans="1:10" ht="14.1" customHeight="1" x14ac:dyDescent="0.25">
      <c r="A63" s="321" t="s">
        <v>727</v>
      </c>
      <c r="B63" s="323">
        <v>0</v>
      </c>
      <c r="C63" s="323">
        <v>0</v>
      </c>
      <c r="D63" s="323">
        <v>0</v>
      </c>
      <c r="E63" s="1769">
        <v>0</v>
      </c>
      <c r="F63" s="1770"/>
      <c r="G63" s="297"/>
      <c r="H63" s="297"/>
      <c r="I63" s="297"/>
      <c r="J63" s="297"/>
    </row>
    <row r="64" spans="1:10" ht="14.1" customHeight="1" x14ac:dyDescent="0.25">
      <c r="A64" s="325" t="s">
        <v>192</v>
      </c>
      <c r="B64" s="323">
        <v>0</v>
      </c>
      <c r="C64" s="323">
        <v>19700000</v>
      </c>
      <c r="D64" s="323">
        <v>22700000</v>
      </c>
      <c r="E64" s="1769">
        <v>22700000</v>
      </c>
      <c r="F64" s="1770"/>
      <c r="G64" s="297"/>
      <c r="H64" s="297"/>
      <c r="I64" s="297"/>
      <c r="J64" s="297"/>
    </row>
    <row r="65" spans="1:10" ht="14.1" customHeight="1" x14ac:dyDescent="0.25">
      <c r="A65" s="302" t="s">
        <v>688</v>
      </c>
      <c r="B65" s="1781" t="s">
        <v>1285</v>
      </c>
      <c r="C65" s="1782"/>
      <c r="D65" s="1782"/>
      <c r="E65" s="1782"/>
      <c r="F65" s="1782"/>
      <c r="G65" s="297"/>
      <c r="H65" s="297"/>
      <c r="I65" s="297"/>
      <c r="J65" s="297"/>
    </row>
    <row r="66" spans="1:10" ht="14.1" customHeight="1" x14ac:dyDescent="0.25">
      <c r="A66" s="303" t="s">
        <v>689</v>
      </c>
      <c r="B66" s="1783" t="s">
        <v>687</v>
      </c>
      <c r="C66" s="1784"/>
      <c r="D66" s="1784"/>
      <c r="E66" s="1784"/>
      <c r="F66" s="1784"/>
      <c r="G66" s="297"/>
      <c r="H66" s="297"/>
      <c r="I66" s="297"/>
      <c r="J66" s="297"/>
    </row>
    <row r="67" spans="1:10" ht="14.1" customHeight="1" x14ac:dyDescent="0.25">
      <c r="A67" s="303" t="s">
        <v>15</v>
      </c>
      <c r="B67" s="1783" t="s">
        <v>1286</v>
      </c>
      <c r="C67" s="1784"/>
      <c r="D67" s="1784"/>
      <c r="E67" s="1784"/>
      <c r="F67" s="1784"/>
      <c r="G67" s="297"/>
      <c r="H67" s="297"/>
      <c r="I67" s="297"/>
      <c r="J67" s="297"/>
    </row>
    <row r="68" spans="1:10" ht="15" customHeight="1" x14ac:dyDescent="0.25">
      <c r="A68" s="304"/>
      <c r="B68" s="306">
        <v>2020</v>
      </c>
      <c r="C68" s="306">
        <v>2021</v>
      </c>
      <c r="D68" s="306">
        <v>2022</v>
      </c>
      <c r="E68" s="1776">
        <v>2023</v>
      </c>
      <c r="F68" s="1777"/>
      <c r="G68" s="297"/>
      <c r="H68" s="297"/>
      <c r="I68" s="297"/>
      <c r="J68" s="297"/>
    </row>
    <row r="69" spans="1:10" ht="15" customHeight="1" x14ac:dyDescent="0.25">
      <c r="A69" s="307"/>
      <c r="B69" s="309" t="s">
        <v>7</v>
      </c>
      <c r="C69" s="309" t="s">
        <v>8</v>
      </c>
      <c r="D69" s="309" t="s">
        <v>8</v>
      </c>
      <c r="E69" s="1778" t="s">
        <v>8</v>
      </c>
      <c r="F69" s="1779"/>
      <c r="G69" s="297"/>
      <c r="H69" s="297"/>
      <c r="I69" s="297"/>
      <c r="J69" s="297"/>
    </row>
    <row r="70" spans="1:10" ht="14.1" customHeight="1" x14ac:dyDescent="0.25">
      <c r="A70" s="310" t="s">
        <v>16</v>
      </c>
      <c r="B70" s="312">
        <v>0</v>
      </c>
      <c r="C70" s="312">
        <v>40</v>
      </c>
      <c r="D70" s="312">
        <v>40</v>
      </c>
      <c r="E70" s="1763">
        <v>40</v>
      </c>
      <c r="F70" s="1764"/>
      <c r="G70" s="297"/>
      <c r="H70" s="297"/>
      <c r="I70" s="297"/>
      <c r="J70" s="297"/>
    </row>
    <row r="71" spans="1:10" ht="14.1" customHeight="1" x14ac:dyDescent="0.25">
      <c r="A71" s="310" t="s">
        <v>17</v>
      </c>
      <c r="B71" s="312">
        <v>0</v>
      </c>
      <c r="C71" s="312">
        <v>116300000</v>
      </c>
      <c r="D71" s="312">
        <v>113300000</v>
      </c>
      <c r="E71" s="1763">
        <v>113300000</v>
      </c>
      <c r="F71" s="1764"/>
      <c r="G71" s="297"/>
      <c r="H71" s="297"/>
      <c r="I71" s="297"/>
      <c r="J71" s="297"/>
    </row>
    <row r="72" spans="1:10" ht="14.1" customHeight="1" x14ac:dyDescent="0.25">
      <c r="A72" s="310" t="s">
        <v>18</v>
      </c>
      <c r="B72" s="312">
        <v>0</v>
      </c>
      <c r="C72" s="314">
        <v>2907500</v>
      </c>
      <c r="D72" s="314">
        <v>2832500</v>
      </c>
      <c r="E72" s="1780">
        <v>2832500</v>
      </c>
      <c r="F72" s="1764"/>
      <c r="G72" s="297"/>
      <c r="H72" s="297"/>
      <c r="I72" s="297"/>
      <c r="J72" s="297"/>
    </row>
    <row r="73" spans="1:10" ht="14.1" customHeight="1" x14ac:dyDescent="0.25">
      <c r="A73" s="310" t="s">
        <v>696</v>
      </c>
      <c r="B73" s="312"/>
      <c r="C73" s="314"/>
      <c r="D73" s="316">
        <v>0</v>
      </c>
      <c r="E73" s="1773">
        <v>0</v>
      </c>
      <c r="F73" s="1764"/>
      <c r="G73" s="297"/>
      <c r="H73" s="297"/>
      <c r="I73" s="297"/>
      <c r="J73" s="297"/>
    </row>
    <row r="74" spans="1:10" ht="14.1" customHeight="1" x14ac:dyDescent="0.25">
      <c r="A74" s="310" t="s">
        <v>697</v>
      </c>
      <c r="B74" s="312"/>
      <c r="C74" s="314"/>
      <c r="D74" s="316">
        <v>-2.58E-2</v>
      </c>
      <c r="E74" s="1773">
        <v>0</v>
      </c>
      <c r="F74" s="1764"/>
      <c r="G74" s="297"/>
      <c r="H74" s="297"/>
      <c r="I74" s="297"/>
      <c r="J74" s="297"/>
    </row>
    <row r="75" spans="1:10" ht="14.1" customHeight="1" x14ac:dyDescent="0.25">
      <c r="A75" s="310" t="s">
        <v>22</v>
      </c>
      <c r="B75" s="312"/>
      <c r="C75" s="314"/>
      <c r="D75" s="316">
        <v>-2.58E-2</v>
      </c>
      <c r="E75" s="1773">
        <v>0</v>
      </c>
      <c r="F75" s="1764"/>
      <c r="G75" s="297"/>
      <c r="H75" s="297"/>
      <c r="I75" s="297"/>
      <c r="J75" s="297"/>
    </row>
    <row r="76" spans="1:10" ht="14.1" customHeight="1" x14ac:dyDescent="0.25">
      <c r="A76" s="1774" t="s">
        <v>690</v>
      </c>
      <c r="B76" s="1775"/>
      <c r="C76" s="1775"/>
      <c r="D76" s="1775"/>
      <c r="E76" s="1775"/>
      <c r="F76" s="1775"/>
      <c r="G76" s="297"/>
      <c r="H76" s="297"/>
      <c r="I76" s="297"/>
      <c r="J76" s="297"/>
    </row>
    <row r="77" spans="1:10" ht="14.1" customHeight="1" x14ac:dyDescent="0.25">
      <c r="A77" s="304"/>
      <c r="B77" s="306">
        <v>2020</v>
      </c>
      <c r="C77" s="317">
        <v>2021</v>
      </c>
      <c r="D77" s="306">
        <v>2022</v>
      </c>
      <c r="E77" s="1776">
        <v>2023</v>
      </c>
      <c r="F77" s="1777"/>
      <c r="G77" s="297"/>
      <c r="H77" s="297"/>
      <c r="I77" s="297"/>
      <c r="J77" s="297"/>
    </row>
    <row r="78" spans="1:10" ht="14.1" customHeight="1" x14ac:dyDescent="0.25">
      <c r="A78" s="318"/>
      <c r="B78" s="309" t="s">
        <v>7</v>
      </c>
      <c r="C78" s="309" t="s">
        <v>8</v>
      </c>
      <c r="D78" s="309" t="s">
        <v>8</v>
      </c>
      <c r="E78" s="1778" t="s">
        <v>8</v>
      </c>
      <c r="F78" s="1779"/>
      <c r="G78" s="297"/>
      <c r="H78" s="297"/>
      <c r="I78" s="297"/>
      <c r="J78" s="297"/>
    </row>
    <row r="79" spans="1:10" ht="15.95" customHeight="1" x14ac:dyDescent="0.25">
      <c r="A79" s="307"/>
      <c r="B79" s="319"/>
      <c r="C79" s="319"/>
      <c r="D79" s="319"/>
      <c r="E79" s="319"/>
      <c r="F79" s="319"/>
      <c r="G79" s="320" t="s">
        <v>687</v>
      </c>
      <c r="H79" s="297"/>
      <c r="I79" s="297"/>
      <c r="J79" s="297"/>
    </row>
    <row r="80" spans="1:10" ht="14.1" customHeight="1" x14ac:dyDescent="0.25">
      <c r="A80" s="321" t="s">
        <v>698</v>
      </c>
      <c r="B80" s="323">
        <v>0</v>
      </c>
      <c r="C80" s="323">
        <v>71000000</v>
      </c>
      <c r="D80" s="323">
        <v>68000000</v>
      </c>
      <c r="E80" s="1769">
        <v>68000000</v>
      </c>
      <c r="F80" s="1770"/>
      <c r="G80" s="324"/>
      <c r="H80" s="297"/>
      <c r="I80" s="297"/>
      <c r="J80" s="297"/>
    </row>
    <row r="81" spans="1:10" ht="14.1" customHeight="1" x14ac:dyDescent="0.25">
      <c r="A81" s="321" t="s">
        <v>699</v>
      </c>
      <c r="B81" s="323">
        <v>0</v>
      </c>
      <c r="C81" s="323">
        <v>12000000</v>
      </c>
      <c r="D81" s="323">
        <v>12000000</v>
      </c>
      <c r="E81" s="1769">
        <v>12000000</v>
      </c>
      <c r="F81" s="1770"/>
      <c r="G81" s="297"/>
      <c r="H81" s="297"/>
      <c r="I81" s="297"/>
      <c r="J81" s="297"/>
    </row>
    <row r="82" spans="1:10" ht="14.1" customHeight="1" x14ac:dyDescent="0.25">
      <c r="A82" s="321" t="s">
        <v>700</v>
      </c>
      <c r="B82" s="323">
        <v>0</v>
      </c>
      <c r="C82" s="323">
        <v>0</v>
      </c>
      <c r="D82" s="323">
        <v>0</v>
      </c>
      <c r="E82" s="1769">
        <v>0</v>
      </c>
      <c r="F82" s="1770"/>
      <c r="G82" s="297"/>
      <c r="H82" s="297"/>
      <c r="I82" s="297"/>
      <c r="J82" s="297"/>
    </row>
    <row r="83" spans="1:10" ht="14.1" customHeight="1" x14ac:dyDescent="0.25">
      <c r="A83" s="321" t="s">
        <v>701</v>
      </c>
      <c r="B83" s="323">
        <v>0</v>
      </c>
      <c r="C83" s="323">
        <v>0</v>
      </c>
      <c r="D83" s="323">
        <v>0</v>
      </c>
      <c r="E83" s="1769">
        <v>0</v>
      </c>
      <c r="F83" s="1770"/>
      <c r="G83" s="297"/>
      <c r="H83" s="297"/>
      <c r="I83" s="297"/>
      <c r="J83" s="297"/>
    </row>
    <row r="84" spans="1:10" ht="14.1" customHeight="1" x14ac:dyDescent="0.25">
      <c r="A84" s="321" t="s">
        <v>702</v>
      </c>
      <c r="B84" s="323">
        <v>0</v>
      </c>
      <c r="C84" s="323">
        <v>0</v>
      </c>
      <c r="D84" s="323">
        <v>0</v>
      </c>
      <c r="E84" s="1769">
        <v>0</v>
      </c>
      <c r="F84" s="1770"/>
      <c r="G84" s="297"/>
      <c r="H84" s="297"/>
      <c r="I84" s="297"/>
      <c r="J84" s="297"/>
    </row>
    <row r="85" spans="1:10" ht="14.1" customHeight="1" x14ac:dyDescent="0.25">
      <c r="A85" s="321" t="s">
        <v>703</v>
      </c>
      <c r="B85" s="323">
        <v>0</v>
      </c>
      <c r="C85" s="323">
        <v>0</v>
      </c>
      <c r="D85" s="323">
        <v>0</v>
      </c>
      <c r="E85" s="1769">
        <v>0</v>
      </c>
      <c r="F85" s="1770"/>
      <c r="G85" s="297"/>
      <c r="H85" s="297"/>
      <c r="I85" s="297"/>
      <c r="J85" s="297"/>
    </row>
    <row r="86" spans="1:10" ht="14.1" customHeight="1" x14ac:dyDescent="0.25">
      <c r="A86" s="321" t="s">
        <v>704</v>
      </c>
      <c r="B86" s="323">
        <v>0</v>
      </c>
      <c r="C86" s="323">
        <v>0</v>
      </c>
      <c r="D86" s="323">
        <v>0</v>
      </c>
      <c r="E86" s="1769">
        <v>0</v>
      </c>
      <c r="F86" s="1770"/>
      <c r="G86" s="297"/>
      <c r="H86" s="297"/>
      <c r="I86" s="297"/>
      <c r="J86" s="297"/>
    </row>
    <row r="87" spans="1:10" ht="14.1" customHeight="1" x14ac:dyDescent="0.25">
      <c r="A87" s="321" t="s">
        <v>705</v>
      </c>
      <c r="B87" s="323">
        <v>0</v>
      </c>
      <c r="C87" s="323">
        <v>0</v>
      </c>
      <c r="D87" s="323">
        <v>0</v>
      </c>
      <c r="E87" s="1769">
        <v>0</v>
      </c>
      <c r="F87" s="1770"/>
      <c r="G87" s="297"/>
      <c r="H87" s="297"/>
      <c r="I87" s="297"/>
      <c r="J87" s="297"/>
    </row>
    <row r="88" spans="1:10" ht="14.1" customHeight="1" x14ac:dyDescent="0.25">
      <c r="A88" s="321" t="s">
        <v>706</v>
      </c>
      <c r="B88" s="323">
        <v>0</v>
      </c>
      <c r="C88" s="323">
        <v>300000</v>
      </c>
      <c r="D88" s="323">
        <v>300000</v>
      </c>
      <c r="E88" s="1769">
        <v>300000</v>
      </c>
      <c r="F88" s="1770"/>
      <c r="G88" s="297"/>
      <c r="H88" s="297"/>
      <c r="I88" s="297"/>
      <c r="J88" s="297"/>
    </row>
    <row r="89" spans="1:10" ht="14.1" customHeight="1" x14ac:dyDescent="0.25">
      <c r="A89" s="321" t="s">
        <v>707</v>
      </c>
      <c r="B89" s="323">
        <v>0</v>
      </c>
      <c r="C89" s="323">
        <v>0</v>
      </c>
      <c r="D89" s="323">
        <v>0</v>
      </c>
      <c r="E89" s="1769">
        <v>0</v>
      </c>
      <c r="F89" s="1770"/>
      <c r="G89" s="297"/>
      <c r="H89" s="297"/>
      <c r="I89" s="297"/>
      <c r="J89" s="297"/>
    </row>
    <row r="90" spans="1:10" ht="14.1" customHeight="1" x14ac:dyDescent="0.25">
      <c r="A90" s="321" t="s">
        <v>708</v>
      </c>
      <c r="B90" s="323">
        <v>0</v>
      </c>
      <c r="C90" s="323">
        <v>33000000</v>
      </c>
      <c r="D90" s="323">
        <v>33000000</v>
      </c>
      <c r="E90" s="1769">
        <v>33000000</v>
      </c>
      <c r="F90" s="1770"/>
      <c r="G90" s="297"/>
      <c r="H90" s="297"/>
      <c r="I90" s="297"/>
      <c r="J90" s="297"/>
    </row>
    <row r="91" spans="1:10" ht="14.1" customHeight="1" x14ac:dyDescent="0.25">
      <c r="A91" s="321" t="s">
        <v>709</v>
      </c>
      <c r="B91" s="323">
        <v>0</v>
      </c>
      <c r="C91" s="323">
        <v>0</v>
      </c>
      <c r="D91" s="323">
        <v>0</v>
      </c>
      <c r="E91" s="1769">
        <v>0</v>
      </c>
      <c r="F91" s="1770"/>
      <c r="G91" s="297"/>
      <c r="H91" s="297"/>
      <c r="I91" s="297"/>
      <c r="J91" s="297"/>
    </row>
    <row r="92" spans="1:10" ht="14.1" customHeight="1" x14ac:dyDescent="0.25">
      <c r="A92" s="321" t="s">
        <v>710</v>
      </c>
      <c r="B92" s="323">
        <v>0</v>
      </c>
      <c r="C92" s="323">
        <v>0</v>
      </c>
      <c r="D92" s="323">
        <v>0</v>
      </c>
      <c r="E92" s="1769">
        <v>0</v>
      </c>
      <c r="F92" s="1770"/>
      <c r="G92" s="297"/>
      <c r="H92" s="297"/>
      <c r="I92" s="297"/>
      <c r="J92" s="297"/>
    </row>
    <row r="93" spans="1:10" ht="14.1" customHeight="1" x14ac:dyDescent="0.25">
      <c r="A93" s="321" t="s">
        <v>711</v>
      </c>
      <c r="B93" s="323">
        <v>0</v>
      </c>
      <c r="C93" s="323">
        <v>0</v>
      </c>
      <c r="D93" s="323">
        <v>0</v>
      </c>
      <c r="E93" s="1769">
        <v>0</v>
      </c>
      <c r="F93" s="1770"/>
      <c r="G93" s="297"/>
      <c r="H93" s="297"/>
      <c r="I93" s="297"/>
      <c r="J93" s="297"/>
    </row>
    <row r="94" spans="1:10" ht="14.1" customHeight="1" x14ac:dyDescent="0.25">
      <c r="A94" s="321" t="s">
        <v>712</v>
      </c>
      <c r="B94" s="323">
        <v>0</v>
      </c>
      <c r="C94" s="323">
        <v>0</v>
      </c>
      <c r="D94" s="323">
        <v>0</v>
      </c>
      <c r="E94" s="1769">
        <v>0</v>
      </c>
      <c r="F94" s="1770"/>
      <c r="G94" s="297"/>
      <c r="H94" s="297"/>
      <c r="I94" s="297"/>
      <c r="J94" s="297"/>
    </row>
    <row r="95" spans="1:10" ht="14.1" customHeight="1" x14ac:dyDescent="0.25">
      <c r="A95" s="321" t="s">
        <v>713</v>
      </c>
      <c r="B95" s="323">
        <v>0</v>
      </c>
      <c r="C95" s="323">
        <v>0</v>
      </c>
      <c r="D95" s="323">
        <v>0</v>
      </c>
      <c r="E95" s="1769">
        <v>0</v>
      </c>
      <c r="F95" s="1770"/>
      <c r="G95" s="297"/>
      <c r="H95" s="297"/>
      <c r="I95" s="297"/>
      <c r="J95" s="297"/>
    </row>
    <row r="96" spans="1:10" ht="14.1" customHeight="1" x14ac:dyDescent="0.25">
      <c r="A96" s="321" t="s">
        <v>714</v>
      </c>
      <c r="B96" s="323">
        <v>0</v>
      </c>
      <c r="C96" s="323">
        <v>0</v>
      </c>
      <c r="D96" s="323">
        <v>0</v>
      </c>
      <c r="E96" s="1769">
        <v>0</v>
      </c>
      <c r="F96" s="1770"/>
      <c r="G96" s="297"/>
      <c r="H96" s="297"/>
      <c r="I96" s="297"/>
      <c r="J96" s="297"/>
    </row>
    <row r="97" spans="1:10" ht="14.1" customHeight="1" x14ac:dyDescent="0.25">
      <c r="A97" s="321" t="s">
        <v>715</v>
      </c>
      <c r="B97" s="323">
        <v>0</v>
      </c>
      <c r="C97" s="323">
        <v>0</v>
      </c>
      <c r="D97" s="323">
        <v>0</v>
      </c>
      <c r="E97" s="1769">
        <v>0</v>
      </c>
      <c r="F97" s="1770"/>
      <c r="G97" s="297"/>
      <c r="H97" s="297"/>
      <c r="I97" s="297"/>
      <c r="J97" s="297"/>
    </row>
    <row r="98" spans="1:10" ht="14.1" customHeight="1" x14ac:dyDescent="0.25">
      <c r="A98" s="321" t="s">
        <v>716</v>
      </c>
      <c r="B98" s="323">
        <v>0</v>
      </c>
      <c r="C98" s="323">
        <v>0</v>
      </c>
      <c r="D98" s="323">
        <v>0</v>
      </c>
      <c r="E98" s="1769">
        <v>0</v>
      </c>
      <c r="F98" s="1770"/>
      <c r="G98" s="297"/>
      <c r="H98" s="297"/>
      <c r="I98" s="297"/>
      <c r="J98" s="297"/>
    </row>
    <row r="99" spans="1:10" ht="14.1" customHeight="1" x14ac:dyDescent="0.25">
      <c r="A99" s="321" t="s">
        <v>717</v>
      </c>
      <c r="B99" s="323">
        <v>0</v>
      </c>
      <c r="C99" s="323">
        <v>0</v>
      </c>
      <c r="D99" s="323">
        <v>0</v>
      </c>
      <c r="E99" s="1769">
        <v>0</v>
      </c>
      <c r="F99" s="1770"/>
      <c r="G99" s="297"/>
      <c r="H99" s="297"/>
      <c r="I99" s="297"/>
      <c r="J99" s="297"/>
    </row>
    <row r="100" spans="1:10" ht="14.1" customHeight="1" x14ac:dyDescent="0.25">
      <c r="A100" s="321" t="s">
        <v>718</v>
      </c>
      <c r="B100" s="323">
        <v>0</v>
      </c>
      <c r="C100" s="323">
        <v>0</v>
      </c>
      <c r="D100" s="323">
        <v>0</v>
      </c>
      <c r="E100" s="1769">
        <v>0</v>
      </c>
      <c r="F100" s="1770"/>
      <c r="G100" s="297"/>
      <c r="H100" s="297"/>
      <c r="I100" s="297"/>
      <c r="J100" s="297"/>
    </row>
    <row r="101" spans="1:10" ht="14.1" customHeight="1" x14ac:dyDescent="0.25">
      <c r="A101" s="321" t="s">
        <v>719</v>
      </c>
      <c r="B101" s="323">
        <v>0</v>
      </c>
      <c r="C101" s="323">
        <v>0</v>
      </c>
      <c r="D101" s="323">
        <v>0</v>
      </c>
      <c r="E101" s="1769">
        <v>0</v>
      </c>
      <c r="F101" s="1770"/>
      <c r="G101" s="297"/>
      <c r="H101" s="297"/>
      <c r="I101" s="297"/>
      <c r="J101" s="297"/>
    </row>
    <row r="102" spans="1:10" ht="14.1" customHeight="1" x14ac:dyDescent="0.25">
      <c r="A102" s="321" t="s">
        <v>720</v>
      </c>
      <c r="B102" s="323">
        <v>0</v>
      </c>
      <c r="C102" s="323">
        <v>0</v>
      </c>
      <c r="D102" s="323">
        <v>0</v>
      </c>
      <c r="E102" s="1769">
        <v>0</v>
      </c>
      <c r="F102" s="1770"/>
      <c r="G102" s="297"/>
      <c r="H102" s="297"/>
      <c r="I102" s="297"/>
      <c r="J102" s="297"/>
    </row>
    <row r="103" spans="1:10" ht="14.1" customHeight="1" x14ac:dyDescent="0.25">
      <c r="A103" s="321" t="s">
        <v>721</v>
      </c>
      <c r="B103" s="323">
        <v>0</v>
      </c>
      <c r="C103" s="323">
        <v>0</v>
      </c>
      <c r="D103" s="323">
        <v>0</v>
      </c>
      <c r="E103" s="1769">
        <v>0</v>
      </c>
      <c r="F103" s="1770"/>
      <c r="G103" s="297"/>
      <c r="H103" s="297"/>
      <c r="I103" s="297"/>
      <c r="J103" s="297"/>
    </row>
    <row r="104" spans="1:10" ht="14.1" customHeight="1" x14ac:dyDescent="0.25">
      <c r="A104" s="321" t="s">
        <v>722</v>
      </c>
      <c r="B104" s="323">
        <v>0</v>
      </c>
      <c r="C104" s="323">
        <v>0</v>
      </c>
      <c r="D104" s="323">
        <v>0</v>
      </c>
      <c r="E104" s="1769">
        <v>0</v>
      </c>
      <c r="F104" s="1770"/>
      <c r="G104" s="297"/>
      <c r="H104" s="297"/>
      <c r="I104" s="297"/>
      <c r="J104" s="297"/>
    </row>
    <row r="105" spans="1:10" ht="14.1" customHeight="1" x14ac:dyDescent="0.25">
      <c r="A105" s="321" t="s">
        <v>723</v>
      </c>
      <c r="B105" s="323">
        <v>0</v>
      </c>
      <c r="C105" s="323">
        <v>0</v>
      </c>
      <c r="D105" s="323">
        <v>0</v>
      </c>
      <c r="E105" s="1769">
        <v>0</v>
      </c>
      <c r="F105" s="1770"/>
      <c r="G105" s="297"/>
      <c r="H105" s="297"/>
      <c r="I105" s="297"/>
      <c r="J105" s="297"/>
    </row>
    <row r="106" spans="1:10" ht="14.1" customHeight="1" x14ac:dyDescent="0.25">
      <c r="A106" s="321" t="s">
        <v>724</v>
      </c>
      <c r="B106" s="323">
        <v>0</v>
      </c>
      <c r="C106" s="323">
        <v>0</v>
      </c>
      <c r="D106" s="323">
        <v>0</v>
      </c>
      <c r="E106" s="1769">
        <v>0</v>
      </c>
      <c r="F106" s="1770"/>
      <c r="G106" s="297"/>
      <c r="H106" s="297"/>
      <c r="I106" s="297"/>
      <c r="J106" s="297"/>
    </row>
    <row r="107" spans="1:10" ht="14.1" customHeight="1" x14ac:dyDescent="0.25">
      <c r="A107" s="321" t="s">
        <v>725</v>
      </c>
      <c r="B107" s="323">
        <v>0</v>
      </c>
      <c r="C107" s="323">
        <v>0</v>
      </c>
      <c r="D107" s="323">
        <v>0</v>
      </c>
      <c r="E107" s="1769">
        <v>0</v>
      </c>
      <c r="F107" s="1770"/>
      <c r="G107" s="297"/>
      <c r="H107" s="297"/>
      <c r="I107" s="297"/>
      <c r="J107" s="297"/>
    </row>
    <row r="108" spans="1:10" ht="14.1" customHeight="1" x14ac:dyDescent="0.25">
      <c r="A108" s="321" t="s">
        <v>726</v>
      </c>
      <c r="B108" s="323">
        <v>0</v>
      </c>
      <c r="C108" s="323">
        <v>0</v>
      </c>
      <c r="D108" s="323">
        <v>0</v>
      </c>
      <c r="E108" s="1769">
        <v>0</v>
      </c>
      <c r="F108" s="1770"/>
      <c r="G108" s="297"/>
      <c r="H108" s="297"/>
      <c r="I108" s="297"/>
      <c r="J108" s="297"/>
    </row>
    <row r="109" spans="1:10" ht="14.1" customHeight="1" x14ac:dyDescent="0.25">
      <c r="A109" s="321" t="s">
        <v>727</v>
      </c>
      <c r="B109" s="323">
        <v>0</v>
      </c>
      <c r="C109" s="323">
        <v>0</v>
      </c>
      <c r="D109" s="323">
        <v>0</v>
      </c>
      <c r="E109" s="1769">
        <v>0</v>
      </c>
      <c r="F109" s="1770"/>
      <c r="G109" s="297"/>
      <c r="H109" s="297"/>
      <c r="I109" s="297"/>
      <c r="J109" s="297"/>
    </row>
    <row r="110" spans="1:10" ht="14.1" customHeight="1" x14ac:dyDescent="0.25">
      <c r="A110" s="325" t="s">
        <v>192</v>
      </c>
      <c r="B110" s="323">
        <v>0</v>
      </c>
      <c r="C110" s="323">
        <v>116300000</v>
      </c>
      <c r="D110" s="323">
        <v>113300000</v>
      </c>
      <c r="E110" s="1769">
        <v>113300000</v>
      </c>
      <c r="F110" s="1770"/>
      <c r="G110" s="297"/>
      <c r="H110" s="297"/>
      <c r="I110" s="297"/>
      <c r="J110" s="297"/>
    </row>
    <row r="111" spans="1:10" ht="14.1" customHeight="1" x14ac:dyDescent="0.25">
      <c r="A111" s="1785" t="s">
        <v>45</v>
      </c>
      <c r="B111" s="1786"/>
      <c r="C111" s="1786"/>
      <c r="D111" s="1786"/>
      <c r="E111" s="1786"/>
      <c r="F111" s="1786"/>
      <c r="G111" s="297"/>
      <c r="H111" s="297"/>
      <c r="I111" s="297"/>
      <c r="J111" s="297"/>
    </row>
    <row r="112" spans="1:10" ht="14.1" customHeight="1" x14ac:dyDescent="0.25">
      <c r="A112" s="301" t="s">
        <v>1287</v>
      </c>
      <c r="B112" s="1785" t="s">
        <v>1288</v>
      </c>
      <c r="C112" s="1786"/>
      <c r="D112" s="1786"/>
      <c r="E112" s="1786"/>
      <c r="F112" s="1786"/>
      <c r="G112" s="297"/>
      <c r="H112" s="297"/>
      <c r="I112" s="297"/>
      <c r="J112" s="297"/>
    </row>
    <row r="113" spans="1:10" ht="14.1" customHeight="1" x14ac:dyDescent="0.25">
      <c r="A113" s="302" t="s">
        <v>688</v>
      </c>
      <c r="B113" s="1781" t="s">
        <v>1289</v>
      </c>
      <c r="C113" s="1782"/>
      <c r="D113" s="1782"/>
      <c r="E113" s="1782"/>
      <c r="F113" s="1782"/>
      <c r="G113" s="297"/>
      <c r="H113" s="297"/>
      <c r="I113" s="297"/>
      <c r="J113" s="297"/>
    </row>
    <row r="114" spans="1:10" ht="14.1" customHeight="1" x14ac:dyDescent="0.25">
      <c r="A114" s="303" t="s">
        <v>689</v>
      </c>
      <c r="B114" s="1783" t="s">
        <v>1290</v>
      </c>
      <c r="C114" s="1784"/>
      <c r="D114" s="1784"/>
      <c r="E114" s="1784"/>
      <c r="F114" s="1784"/>
      <c r="G114" s="297"/>
      <c r="H114" s="297"/>
      <c r="I114" s="297"/>
      <c r="J114" s="297"/>
    </row>
    <row r="115" spans="1:10" ht="14.1" customHeight="1" x14ac:dyDescent="0.25">
      <c r="A115" s="303" t="s">
        <v>15</v>
      </c>
      <c r="B115" s="1783" t="s">
        <v>184</v>
      </c>
      <c r="C115" s="1784"/>
      <c r="D115" s="1784"/>
      <c r="E115" s="1784"/>
      <c r="F115" s="1784"/>
      <c r="G115" s="297"/>
      <c r="H115" s="297"/>
      <c r="I115" s="297"/>
      <c r="J115" s="297"/>
    </row>
    <row r="116" spans="1:10" ht="15" customHeight="1" x14ac:dyDescent="0.25">
      <c r="A116" s="304"/>
      <c r="B116" s="306">
        <v>2020</v>
      </c>
      <c r="C116" s="306">
        <v>2021</v>
      </c>
      <c r="D116" s="306">
        <v>2022</v>
      </c>
      <c r="E116" s="1776">
        <v>2023</v>
      </c>
      <c r="F116" s="1777"/>
      <c r="G116" s="297"/>
      <c r="H116" s="297"/>
      <c r="I116" s="297"/>
      <c r="J116" s="297"/>
    </row>
    <row r="117" spans="1:10" ht="15" customHeight="1" x14ac:dyDescent="0.25">
      <c r="A117" s="307"/>
      <c r="B117" s="309" t="s">
        <v>7</v>
      </c>
      <c r="C117" s="309" t="s">
        <v>8</v>
      </c>
      <c r="D117" s="309" t="s">
        <v>8</v>
      </c>
      <c r="E117" s="1778" t="s">
        <v>8</v>
      </c>
      <c r="F117" s="1779"/>
      <c r="G117" s="297"/>
      <c r="H117" s="297"/>
      <c r="I117" s="297"/>
      <c r="J117" s="297"/>
    </row>
    <row r="118" spans="1:10" ht="14.1" customHeight="1" x14ac:dyDescent="0.25">
      <c r="A118" s="310" t="s">
        <v>16</v>
      </c>
      <c r="B118" s="312">
        <v>0</v>
      </c>
      <c r="C118" s="312">
        <v>10</v>
      </c>
      <c r="D118" s="312">
        <v>10</v>
      </c>
      <c r="E118" s="1763">
        <v>10</v>
      </c>
      <c r="F118" s="1764"/>
      <c r="G118" s="297"/>
      <c r="H118" s="297"/>
      <c r="I118" s="297"/>
      <c r="J118" s="297"/>
    </row>
    <row r="119" spans="1:10" ht="14.1" customHeight="1" x14ac:dyDescent="0.25">
      <c r="A119" s="310" t="s">
        <v>17</v>
      </c>
      <c r="B119" s="312">
        <v>0</v>
      </c>
      <c r="C119" s="312">
        <v>1500000</v>
      </c>
      <c r="D119" s="312">
        <v>1500000</v>
      </c>
      <c r="E119" s="1763">
        <v>1500000</v>
      </c>
      <c r="F119" s="1764"/>
      <c r="G119" s="297"/>
      <c r="H119" s="297"/>
      <c r="I119" s="297"/>
      <c r="J119" s="297"/>
    </row>
    <row r="120" spans="1:10" ht="14.1" customHeight="1" x14ac:dyDescent="0.25">
      <c r="A120" s="310" t="s">
        <v>18</v>
      </c>
      <c r="B120" s="312">
        <v>0</v>
      </c>
      <c r="C120" s="314">
        <v>150000</v>
      </c>
      <c r="D120" s="314">
        <v>150000</v>
      </c>
      <c r="E120" s="1780">
        <v>150000</v>
      </c>
      <c r="F120" s="1764"/>
      <c r="G120" s="297"/>
      <c r="H120" s="297"/>
      <c r="I120" s="297"/>
      <c r="J120" s="297"/>
    </row>
    <row r="121" spans="1:10" ht="14.1" customHeight="1" x14ac:dyDescent="0.25">
      <c r="A121" s="310" t="s">
        <v>696</v>
      </c>
      <c r="B121" s="312"/>
      <c r="C121" s="314"/>
      <c r="D121" s="316">
        <v>0</v>
      </c>
      <c r="E121" s="1773">
        <v>0</v>
      </c>
      <c r="F121" s="1764"/>
      <c r="G121" s="297"/>
      <c r="H121" s="297"/>
      <c r="I121" s="297"/>
      <c r="J121" s="297"/>
    </row>
    <row r="122" spans="1:10" ht="14.1" customHeight="1" x14ac:dyDescent="0.25">
      <c r="A122" s="310" t="s">
        <v>697</v>
      </c>
      <c r="B122" s="312"/>
      <c r="C122" s="314"/>
      <c r="D122" s="316">
        <v>0</v>
      </c>
      <c r="E122" s="1773">
        <v>0</v>
      </c>
      <c r="F122" s="1764"/>
      <c r="G122" s="297"/>
      <c r="H122" s="297"/>
      <c r="I122" s="297"/>
      <c r="J122" s="297"/>
    </row>
    <row r="123" spans="1:10" ht="14.1" customHeight="1" x14ac:dyDescent="0.25">
      <c r="A123" s="310" t="s">
        <v>22</v>
      </c>
      <c r="B123" s="312"/>
      <c r="C123" s="314"/>
      <c r="D123" s="316">
        <v>0</v>
      </c>
      <c r="E123" s="1773">
        <v>0</v>
      </c>
      <c r="F123" s="1764"/>
      <c r="G123" s="297"/>
      <c r="H123" s="297"/>
      <c r="I123" s="297"/>
      <c r="J123" s="297"/>
    </row>
    <row r="124" spans="1:10" ht="14.1" customHeight="1" x14ac:dyDescent="0.25">
      <c r="A124" s="1774" t="s">
        <v>690</v>
      </c>
      <c r="B124" s="1775"/>
      <c r="C124" s="1775"/>
      <c r="D124" s="1775"/>
      <c r="E124" s="1775"/>
      <c r="F124" s="1775"/>
      <c r="G124" s="297"/>
      <c r="H124" s="297"/>
      <c r="I124" s="297"/>
      <c r="J124" s="297"/>
    </row>
    <row r="125" spans="1:10" ht="14.1" customHeight="1" x14ac:dyDescent="0.25">
      <c r="A125" s="304"/>
      <c r="B125" s="306">
        <v>2020</v>
      </c>
      <c r="C125" s="317">
        <v>2021</v>
      </c>
      <c r="D125" s="306">
        <v>2022</v>
      </c>
      <c r="E125" s="1776">
        <v>2023</v>
      </c>
      <c r="F125" s="1777"/>
      <c r="G125" s="297"/>
      <c r="H125" s="297"/>
      <c r="I125" s="297"/>
      <c r="J125" s="297"/>
    </row>
    <row r="126" spans="1:10" ht="14.1" customHeight="1" x14ac:dyDescent="0.25">
      <c r="A126" s="318"/>
      <c r="B126" s="309" t="s">
        <v>7</v>
      </c>
      <c r="C126" s="309" t="s">
        <v>8</v>
      </c>
      <c r="D126" s="309" t="s">
        <v>8</v>
      </c>
      <c r="E126" s="1778" t="s">
        <v>8</v>
      </c>
      <c r="F126" s="1779"/>
      <c r="G126" s="297"/>
      <c r="H126" s="297"/>
      <c r="I126" s="297"/>
      <c r="J126" s="297"/>
    </row>
    <row r="127" spans="1:10" ht="15.95" customHeight="1" x14ac:dyDescent="0.25">
      <c r="A127" s="307"/>
      <c r="B127" s="319"/>
      <c r="C127" s="319"/>
      <c r="D127" s="319"/>
      <c r="E127" s="319"/>
      <c r="F127" s="319"/>
      <c r="G127" s="320" t="s">
        <v>687</v>
      </c>
      <c r="H127" s="297"/>
      <c r="I127" s="297"/>
      <c r="J127" s="297"/>
    </row>
    <row r="128" spans="1:10" ht="14.1" customHeight="1" x14ac:dyDescent="0.25">
      <c r="A128" s="321" t="s">
        <v>698</v>
      </c>
      <c r="B128" s="323">
        <v>0</v>
      </c>
      <c r="C128" s="323">
        <v>0</v>
      </c>
      <c r="D128" s="323">
        <v>0</v>
      </c>
      <c r="E128" s="1769">
        <v>0</v>
      </c>
      <c r="F128" s="1770"/>
      <c r="G128" s="324"/>
      <c r="H128" s="297"/>
      <c r="I128" s="297"/>
      <c r="J128" s="297"/>
    </row>
    <row r="129" spans="1:10" ht="14.1" customHeight="1" x14ac:dyDescent="0.25">
      <c r="A129" s="321" t="s">
        <v>699</v>
      </c>
      <c r="B129" s="323">
        <v>0</v>
      </c>
      <c r="C129" s="323">
        <v>0</v>
      </c>
      <c r="D129" s="323">
        <v>0</v>
      </c>
      <c r="E129" s="1769">
        <v>0</v>
      </c>
      <c r="F129" s="1770"/>
      <c r="G129" s="297"/>
      <c r="H129" s="297"/>
      <c r="I129" s="297"/>
      <c r="J129" s="297"/>
    </row>
    <row r="130" spans="1:10" ht="14.1" customHeight="1" x14ac:dyDescent="0.25">
      <c r="A130" s="321" t="s">
        <v>700</v>
      </c>
      <c r="B130" s="323">
        <v>0</v>
      </c>
      <c r="C130" s="323">
        <v>0</v>
      </c>
      <c r="D130" s="323">
        <v>0</v>
      </c>
      <c r="E130" s="1769">
        <v>0</v>
      </c>
      <c r="F130" s="1770"/>
      <c r="G130" s="297"/>
      <c r="H130" s="297"/>
      <c r="I130" s="297"/>
      <c r="J130" s="297"/>
    </row>
    <row r="131" spans="1:10" ht="14.1" customHeight="1" x14ac:dyDescent="0.25">
      <c r="A131" s="321" t="s">
        <v>701</v>
      </c>
      <c r="B131" s="323">
        <v>0</v>
      </c>
      <c r="C131" s="323">
        <v>0</v>
      </c>
      <c r="D131" s="323">
        <v>0</v>
      </c>
      <c r="E131" s="1769">
        <v>0</v>
      </c>
      <c r="F131" s="1770"/>
      <c r="G131" s="297"/>
      <c r="H131" s="297"/>
      <c r="I131" s="297"/>
      <c r="J131" s="297"/>
    </row>
    <row r="132" spans="1:10" ht="14.1" customHeight="1" x14ac:dyDescent="0.25">
      <c r="A132" s="321" t="s">
        <v>702</v>
      </c>
      <c r="B132" s="323">
        <v>0</v>
      </c>
      <c r="C132" s="323">
        <v>0</v>
      </c>
      <c r="D132" s="323">
        <v>0</v>
      </c>
      <c r="E132" s="1769">
        <v>0</v>
      </c>
      <c r="F132" s="1770"/>
      <c r="G132" s="297"/>
      <c r="H132" s="297"/>
      <c r="I132" s="297"/>
      <c r="J132" s="297"/>
    </row>
    <row r="133" spans="1:10" ht="14.1" customHeight="1" x14ac:dyDescent="0.25">
      <c r="A133" s="321" t="s">
        <v>703</v>
      </c>
      <c r="B133" s="323">
        <v>0</v>
      </c>
      <c r="C133" s="323">
        <v>0</v>
      </c>
      <c r="D133" s="323">
        <v>0</v>
      </c>
      <c r="E133" s="1769">
        <v>0</v>
      </c>
      <c r="F133" s="1770"/>
      <c r="G133" s="297"/>
      <c r="H133" s="297"/>
      <c r="I133" s="297"/>
      <c r="J133" s="297"/>
    </row>
    <row r="134" spans="1:10" ht="14.1" customHeight="1" x14ac:dyDescent="0.25">
      <c r="A134" s="321" t="s">
        <v>704</v>
      </c>
      <c r="B134" s="323">
        <v>0</v>
      </c>
      <c r="C134" s="323">
        <v>0</v>
      </c>
      <c r="D134" s="323">
        <v>0</v>
      </c>
      <c r="E134" s="1769">
        <v>0</v>
      </c>
      <c r="F134" s="1770"/>
      <c r="G134" s="297"/>
      <c r="H134" s="297"/>
      <c r="I134" s="297"/>
      <c r="J134" s="297"/>
    </row>
    <row r="135" spans="1:10" ht="14.1" customHeight="1" x14ac:dyDescent="0.25">
      <c r="A135" s="321" t="s">
        <v>705</v>
      </c>
      <c r="B135" s="323">
        <v>0</v>
      </c>
      <c r="C135" s="323">
        <v>0</v>
      </c>
      <c r="D135" s="323">
        <v>0</v>
      </c>
      <c r="E135" s="1769">
        <v>0</v>
      </c>
      <c r="F135" s="1770"/>
      <c r="G135" s="297"/>
      <c r="H135" s="297"/>
      <c r="I135" s="297"/>
      <c r="J135" s="297"/>
    </row>
    <row r="136" spans="1:10" ht="14.1" customHeight="1" x14ac:dyDescent="0.25">
      <c r="A136" s="321" t="s">
        <v>706</v>
      </c>
      <c r="B136" s="323">
        <v>0</v>
      </c>
      <c r="C136" s="323">
        <v>0</v>
      </c>
      <c r="D136" s="323">
        <v>0</v>
      </c>
      <c r="E136" s="1769">
        <v>0</v>
      </c>
      <c r="F136" s="1770"/>
      <c r="G136" s="297"/>
      <c r="H136" s="297"/>
      <c r="I136" s="297"/>
      <c r="J136" s="297"/>
    </row>
    <row r="137" spans="1:10" ht="14.1" customHeight="1" x14ac:dyDescent="0.25">
      <c r="A137" s="321" t="s">
        <v>707</v>
      </c>
      <c r="B137" s="323">
        <v>0</v>
      </c>
      <c r="C137" s="323">
        <v>0</v>
      </c>
      <c r="D137" s="323">
        <v>0</v>
      </c>
      <c r="E137" s="1769">
        <v>0</v>
      </c>
      <c r="F137" s="1770"/>
      <c r="G137" s="297"/>
      <c r="H137" s="297"/>
      <c r="I137" s="297"/>
      <c r="J137" s="297"/>
    </row>
    <row r="138" spans="1:10" ht="14.1" customHeight="1" x14ac:dyDescent="0.25">
      <c r="A138" s="321" t="s">
        <v>708</v>
      </c>
      <c r="B138" s="323">
        <v>0</v>
      </c>
      <c r="C138" s="323">
        <v>0</v>
      </c>
      <c r="D138" s="323">
        <v>0</v>
      </c>
      <c r="E138" s="1769">
        <v>0</v>
      </c>
      <c r="F138" s="1770"/>
      <c r="G138" s="297"/>
      <c r="H138" s="297"/>
      <c r="I138" s="297"/>
      <c r="J138" s="297"/>
    </row>
    <row r="139" spans="1:10" ht="14.1" customHeight="1" x14ac:dyDescent="0.25">
      <c r="A139" s="321" t="s">
        <v>709</v>
      </c>
      <c r="B139" s="323">
        <v>0</v>
      </c>
      <c r="C139" s="323">
        <v>0</v>
      </c>
      <c r="D139" s="323">
        <v>0</v>
      </c>
      <c r="E139" s="1769">
        <v>0</v>
      </c>
      <c r="F139" s="1770"/>
      <c r="G139" s="297"/>
      <c r="H139" s="297"/>
      <c r="I139" s="297"/>
      <c r="J139" s="297"/>
    </row>
    <row r="140" spans="1:10" ht="14.1" customHeight="1" x14ac:dyDescent="0.25">
      <c r="A140" s="321" t="s">
        <v>710</v>
      </c>
      <c r="B140" s="323">
        <v>0</v>
      </c>
      <c r="C140" s="323">
        <v>0</v>
      </c>
      <c r="D140" s="323">
        <v>0</v>
      </c>
      <c r="E140" s="1769">
        <v>0</v>
      </c>
      <c r="F140" s="1770"/>
      <c r="G140" s="297"/>
      <c r="H140" s="297"/>
      <c r="I140" s="297"/>
      <c r="J140" s="297"/>
    </row>
    <row r="141" spans="1:10" ht="14.1" customHeight="1" x14ac:dyDescent="0.25">
      <c r="A141" s="321" t="s">
        <v>711</v>
      </c>
      <c r="B141" s="323">
        <v>0</v>
      </c>
      <c r="C141" s="323">
        <v>0</v>
      </c>
      <c r="D141" s="323">
        <v>0</v>
      </c>
      <c r="E141" s="1769">
        <v>0</v>
      </c>
      <c r="F141" s="1770"/>
      <c r="G141" s="297"/>
      <c r="H141" s="297"/>
      <c r="I141" s="297"/>
      <c r="J141" s="297"/>
    </row>
    <row r="142" spans="1:10" ht="14.1" customHeight="1" x14ac:dyDescent="0.25">
      <c r="A142" s="321" t="s">
        <v>712</v>
      </c>
      <c r="B142" s="323">
        <v>0</v>
      </c>
      <c r="C142" s="323">
        <v>0</v>
      </c>
      <c r="D142" s="323">
        <v>0</v>
      </c>
      <c r="E142" s="1769">
        <v>0</v>
      </c>
      <c r="F142" s="1770"/>
      <c r="G142" s="297"/>
      <c r="H142" s="297"/>
      <c r="I142" s="297"/>
      <c r="J142" s="297"/>
    </row>
    <row r="143" spans="1:10" ht="14.1" customHeight="1" x14ac:dyDescent="0.25">
      <c r="A143" s="321" t="s">
        <v>713</v>
      </c>
      <c r="B143" s="323">
        <v>0</v>
      </c>
      <c r="C143" s="323">
        <v>0</v>
      </c>
      <c r="D143" s="323">
        <v>0</v>
      </c>
      <c r="E143" s="1769">
        <v>0</v>
      </c>
      <c r="F143" s="1770"/>
      <c r="G143" s="297"/>
      <c r="H143" s="297"/>
      <c r="I143" s="297"/>
      <c r="J143" s="297"/>
    </row>
    <row r="144" spans="1:10" ht="14.1" customHeight="1" x14ac:dyDescent="0.25">
      <c r="A144" s="321" t="s">
        <v>714</v>
      </c>
      <c r="B144" s="323">
        <v>0</v>
      </c>
      <c r="C144" s="323">
        <v>1500000</v>
      </c>
      <c r="D144" s="323">
        <v>1500000</v>
      </c>
      <c r="E144" s="1769">
        <v>1500000</v>
      </c>
      <c r="F144" s="1770"/>
      <c r="G144" s="297"/>
      <c r="H144" s="297"/>
      <c r="I144" s="297"/>
      <c r="J144" s="297"/>
    </row>
    <row r="145" spans="1:10" ht="14.1" customHeight="1" x14ac:dyDescent="0.25">
      <c r="A145" s="321" t="s">
        <v>715</v>
      </c>
      <c r="B145" s="323">
        <v>0</v>
      </c>
      <c r="C145" s="323">
        <v>0</v>
      </c>
      <c r="D145" s="323">
        <v>0</v>
      </c>
      <c r="E145" s="1769">
        <v>0</v>
      </c>
      <c r="F145" s="1770"/>
      <c r="G145" s="297"/>
      <c r="H145" s="297"/>
      <c r="I145" s="297"/>
      <c r="J145" s="297"/>
    </row>
    <row r="146" spans="1:10" ht="14.1" customHeight="1" x14ac:dyDescent="0.25">
      <c r="A146" s="321" t="s">
        <v>716</v>
      </c>
      <c r="B146" s="323">
        <v>0</v>
      </c>
      <c r="C146" s="323">
        <v>0</v>
      </c>
      <c r="D146" s="323">
        <v>0</v>
      </c>
      <c r="E146" s="1769">
        <v>0</v>
      </c>
      <c r="F146" s="1770"/>
      <c r="G146" s="297"/>
      <c r="H146" s="297"/>
      <c r="I146" s="297"/>
      <c r="J146" s="297"/>
    </row>
    <row r="147" spans="1:10" ht="14.1" customHeight="1" x14ac:dyDescent="0.25">
      <c r="A147" s="321" t="s">
        <v>717</v>
      </c>
      <c r="B147" s="323">
        <v>0</v>
      </c>
      <c r="C147" s="323">
        <v>0</v>
      </c>
      <c r="D147" s="323">
        <v>0</v>
      </c>
      <c r="E147" s="1769">
        <v>0</v>
      </c>
      <c r="F147" s="1770"/>
      <c r="G147" s="297"/>
      <c r="H147" s="297"/>
      <c r="I147" s="297"/>
      <c r="J147" s="297"/>
    </row>
    <row r="148" spans="1:10" ht="14.1" customHeight="1" x14ac:dyDescent="0.25">
      <c r="A148" s="321" t="s">
        <v>718</v>
      </c>
      <c r="B148" s="323">
        <v>0</v>
      </c>
      <c r="C148" s="323">
        <v>0</v>
      </c>
      <c r="D148" s="323">
        <v>0</v>
      </c>
      <c r="E148" s="1769">
        <v>0</v>
      </c>
      <c r="F148" s="1770"/>
      <c r="G148" s="297"/>
      <c r="H148" s="297"/>
      <c r="I148" s="297"/>
      <c r="J148" s="297"/>
    </row>
    <row r="149" spans="1:10" ht="14.1" customHeight="1" x14ac:dyDescent="0.25">
      <c r="A149" s="321" t="s">
        <v>719</v>
      </c>
      <c r="B149" s="323">
        <v>0</v>
      </c>
      <c r="C149" s="323">
        <v>0</v>
      </c>
      <c r="D149" s="323">
        <v>0</v>
      </c>
      <c r="E149" s="1769">
        <v>0</v>
      </c>
      <c r="F149" s="1770"/>
      <c r="G149" s="297"/>
      <c r="H149" s="297"/>
      <c r="I149" s="297"/>
      <c r="J149" s="297"/>
    </row>
    <row r="150" spans="1:10" ht="14.1" customHeight="1" x14ac:dyDescent="0.25">
      <c r="A150" s="321" t="s">
        <v>720</v>
      </c>
      <c r="B150" s="323">
        <v>0</v>
      </c>
      <c r="C150" s="323">
        <v>0</v>
      </c>
      <c r="D150" s="323">
        <v>0</v>
      </c>
      <c r="E150" s="1769">
        <v>0</v>
      </c>
      <c r="F150" s="1770"/>
      <c r="G150" s="297"/>
      <c r="H150" s="297"/>
      <c r="I150" s="297"/>
      <c r="J150" s="297"/>
    </row>
    <row r="151" spans="1:10" ht="14.1" customHeight="1" x14ac:dyDescent="0.25">
      <c r="A151" s="321" t="s">
        <v>721</v>
      </c>
      <c r="B151" s="323">
        <v>0</v>
      </c>
      <c r="C151" s="323">
        <v>0</v>
      </c>
      <c r="D151" s="323">
        <v>0</v>
      </c>
      <c r="E151" s="1769">
        <v>0</v>
      </c>
      <c r="F151" s="1770"/>
      <c r="G151" s="297"/>
      <c r="H151" s="297"/>
      <c r="I151" s="297"/>
      <c r="J151" s="297"/>
    </row>
    <row r="152" spans="1:10" ht="14.1" customHeight="1" x14ac:dyDescent="0.25">
      <c r="A152" s="321" t="s">
        <v>722</v>
      </c>
      <c r="B152" s="323">
        <v>0</v>
      </c>
      <c r="C152" s="323">
        <v>0</v>
      </c>
      <c r="D152" s="323">
        <v>0</v>
      </c>
      <c r="E152" s="1769">
        <v>0</v>
      </c>
      <c r="F152" s="1770"/>
      <c r="G152" s="297"/>
      <c r="H152" s="297"/>
      <c r="I152" s="297"/>
      <c r="J152" s="297"/>
    </row>
    <row r="153" spans="1:10" ht="14.1" customHeight="1" x14ac:dyDescent="0.25">
      <c r="A153" s="321" t="s">
        <v>723</v>
      </c>
      <c r="B153" s="323">
        <v>0</v>
      </c>
      <c r="C153" s="323">
        <v>0</v>
      </c>
      <c r="D153" s="323">
        <v>0</v>
      </c>
      <c r="E153" s="1769">
        <v>0</v>
      </c>
      <c r="F153" s="1770"/>
      <c r="G153" s="297"/>
      <c r="H153" s="297"/>
      <c r="I153" s="297"/>
      <c r="J153" s="297"/>
    </row>
    <row r="154" spans="1:10" ht="14.1" customHeight="1" x14ac:dyDescent="0.25">
      <c r="A154" s="321" t="s">
        <v>724</v>
      </c>
      <c r="B154" s="323">
        <v>0</v>
      </c>
      <c r="C154" s="323">
        <v>0</v>
      </c>
      <c r="D154" s="323">
        <v>0</v>
      </c>
      <c r="E154" s="1769">
        <v>0</v>
      </c>
      <c r="F154" s="1770"/>
      <c r="G154" s="297"/>
      <c r="H154" s="297"/>
      <c r="I154" s="297"/>
      <c r="J154" s="297"/>
    </row>
    <row r="155" spans="1:10" ht="14.1" customHeight="1" x14ac:dyDescent="0.25">
      <c r="A155" s="321" t="s">
        <v>725</v>
      </c>
      <c r="B155" s="323">
        <v>0</v>
      </c>
      <c r="C155" s="323">
        <v>0</v>
      </c>
      <c r="D155" s="323">
        <v>0</v>
      </c>
      <c r="E155" s="1769">
        <v>0</v>
      </c>
      <c r="F155" s="1770"/>
      <c r="G155" s="297"/>
      <c r="H155" s="297"/>
      <c r="I155" s="297"/>
      <c r="J155" s="297"/>
    </row>
    <row r="156" spans="1:10" ht="14.1" customHeight="1" x14ac:dyDescent="0.25">
      <c r="A156" s="321" t="s">
        <v>726</v>
      </c>
      <c r="B156" s="323">
        <v>0</v>
      </c>
      <c r="C156" s="323">
        <v>0</v>
      </c>
      <c r="D156" s="323">
        <v>0</v>
      </c>
      <c r="E156" s="1769">
        <v>0</v>
      </c>
      <c r="F156" s="1770"/>
      <c r="G156" s="297"/>
      <c r="H156" s="297"/>
      <c r="I156" s="297"/>
      <c r="J156" s="297"/>
    </row>
    <row r="157" spans="1:10" ht="14.1" customHeight="1" x14ac:dyDescent="0.25">
      <c r="A157" s="321" t="s">
        <v>727</v>
      </c>
      <c r="B157" s="323">
        <v>0</v>
      </c>
      <c r="C157" s="323">
        <v>0</v>
      </c>
      <c r="D157" s="323">
        <v>0</v>
      </c>
      <c r="E157" s="1769">
        <v>0</v>
      </c>
      <c r="F157" s="1770"/>
      <c r="G157" s="297"/>
      <c r="H157" s="297"/>
      <c r="I157" s="297"/>
      <c r="J157" s="297"/>
    </row>
    <row r="158" spans="1:10" ht="14.1" customHeight="1" x14ac:dyDescent="0.25">
      <c r="A158" s="325" t="s">
        <v>192</v>
      </c>
      <c r="B158" s="323">
        <v>0</v>
      </c>
      <c r="C158" s="323">
        <v>1500000</v>
      </c>
      <c r="D158" s="323">
        <v>1500000</v>
      </c>
      <c r="E158" s="1769">
        <v>1500000</v>
      </c>
      <c r="F158" s="1770"/>
      <c r="G158" s="297"/>
      <c r="H158" s="297"/>
      <c r="I158" s="297"/>
      <c r="J158" s="297"/>
    </row>
    <row r="159" spans="1:10" ht="15" customHeight="1" x14ac:dyDescent="0.25">
      <c r="A159" s="326" t="s">
        <v>687</v>
      </c>
      <c r="B159" s="328" t="s">
        <v>687</v>
      </c>
      <c r="C159" s="328" t="s">
        <v>687</v>
      </c>
      <c r="D159" s="328" t="s">
        <v>687</v>
      </c>
      <c r="E159" s="1771" t="s">
        <v>687</v>
      </c>
      <c r="F159" s="1772"/>
      <c r="G159" s="297"/>
      <c r="H159" s="297"/>
      <c r="I159" s="297"/>
      <c r="J159" s="297"/>
    </row>
    <row r="160" spans="1:10" ht="15" customHeight="1" x14ac:dyDescent="0.25">
      <c r="A160" s="300" t="s">
        <v>731</v>
      </c>
      <c r="B160" s="330">
        <v>0</v>
      </c>
      <c r="C160" s="330">
        <v>137500000</v>
      </c>
      <c r="D160" s="330">
        <v>137500000</v>
      </c>
      <c r="E160" s="1767">
        <v>137500000</v>
      </c>
      <c r="F160" s="1768"/>
      <c r="G160" s="297"/>
      <c r="H160" s="297"/>
      <c r="I160" s="297"/>
      <c r="J160" s="297"/>
    </row>
    <row r="161" spans="1:10" ht="15" customHeight="1" x14ac:dyDescent="0.25">
      <c r="A161" s="310" t="s">
        <v>698</v>
      </c>
      <c r="B161" s="312">
        <v>0</v>
      </c>
      <c r="C161" s="312">
        <v>71000000</v>
      </c>
      <c r="D161" s="312">
        <v>68000000</v>
      </c>
      <c r="E161" s="1763">
        <v>68000000</v>
      </c>
      <c r="F161" s="1764"/>
      <c r="G161" s="297"/>
      <c r="H161" s="297"/>
      <c r="I161" s="297"/>
      <c r="J161" s="297"/>
    </row>
    <row r="162" spans="1:10" ht="15" customHeight="1" x14ac:dyDescent="0.25">
      <c r="A162" s="310" t="s">
        <v>699</v>
      </c>
      <c r="B162" s="312">
        <v>0</v>
      </c>
      <c r="C162" s="312">
        <v>12000000</v>
      </c>
      <c r="D162" s="312">
        <v>12000000</v>
      </c>
      <c r="E162" s="1763">
        <v>12000000</v>
      </c>
      <c r="F162" s="1764"/>
      <c r="G162" s="297"/>
      <c r="H162" s="297"/>
      <c r="I162" s="297"/>
      <c r="J162" s="297"/>
    </row>
    <row r="163" spans="1:10" ht="15" customHeight="1" x14ac:dyDescent="0.25">
      <c r="A163" s="310" t="s">
        <v>700</v>
      </c>
      <c r="B163" s="312">
        <v>0</v>
      </c>
      <c r="C163" s="312">
        <v>19700000</v>
      </c>
      <c r="D163" s="312">
        <v>22700000</v>
      </c>
      <c r="E163" s="1763">
        <v>22700000</v>
      </c>
      <c r="F163" s="1764"/>
      <c r="G163" s="297"/>
      <c r="H163" s="297"/>
      <c r="I163" s="297"/>
      <c r="J163" s="297"/>
    </row>
    <row r="164" spans="1:10" ht="15" customHeight="1" x14ac:dyDescent="0.25">
      <c r="A164" s="310" t="s">
        <v>701</v>
      </c>
      <c r="B164" s="312">
        <v>0</v>
      </c>
      <c r="C164" s="312">
        <v>0</v>
      </c>
      <c r="D164" s="312">
        <v>0</v>
      </c>
      <c r="E164" s="1763">
        <v>0</v>
      </c>
      <c r="F164" s="1764"/>
      <c r="G164" s="297"/>
      <c r="H164" s="297"/>
      <c r="I164" s="297"/>
      <c r="J164" s="297"/>
    </row>
    <row r="165" spans="1:10" ht="15" customHeight="1" x14ac:dyDescent="0.25">
      <c r="A165" s="310" t="s">
        <v>702</v>
      </c>
      <c r="B165" s="312">
        <v>0</v>
      </c>
      <c r="C165" s="312">
        <v>0</v>
      </c>
      <c r="D165" s="312">
        <v>0</v>
      </c>
      <c r="E165" s="1763">
        <v>0</v>
      </c>
      <c r="F165" s="1764"/>
      <c r="G165" s="297"/>
      <c r="H165" s="297"/>
      <c r="I165" s="297"/>
      <c r="J165" s="297"/>
    </row>
    <row r="166" spans="1:10" ht="15" customHeight="1" x14ac:dyDescent="0.25">
      <c r="A166" s="310" t="s">
        <v>703</v>
      </c>
      <c r="B166" s="312">
        <v>0</v>
      </c>
      <c r="C166" s="312">
        <v>0</v>
      </c>
      <c r="D166" s="312">
        <v>0</v>
      </c>
      <c r="E166" s="1763">
        <v>0</v>
      </c>
      <c r="F166" s="1764"/>
      <c r="G166" s="297"/>
      <c r="H166" s="297"/>
      <c r="I166" s="297"/>
      <c r="J166" s="297"/>
    </row>
    <row r="167" spans="1:10" ht="20.100000000000001" customHeight="1" x14ac:dyDescent="0.25">
      <c r="A167" s="310" t="s">
        <v>732</v>
      </c>
      <c r="B167" s="332">
        <v>0</v>
      </c>
      <c r="C167" s="332">
        <v>0</v>
      </c>
      <c r="D167" s="332">
        <v>0</v>
      </c>
      <c r="E167" s="1765">
        <v>0</v>
      </c>
      <c r="F167" s="1766"/>
      <c r="G167" s="297"/>
      <c r="H167" s="297"/>
      <c r="I167" s="297"/>
      <c r="J167" s="297"/>
    </row>
    <row r="168" spans="1:10" ht="15" customHeight="1" x14ac:dyDescent="0.25">
      <c r="A168" s="310" t="s">
        <v>705</v>
      </c>
      <c r="B168" s="312">
        <v>0</v>
      </c>
      <c r="C168" s="312">
        <v>0</v>
      </c>
      <c r="D168" s="312">
        <v>0</v>
      </c>
      <c r="E168" s="1763">
        <v>0</v>
      </c>
      <c r="F168" s="1764"/>
      <c r="G168" s="297"/>
      <c r="H168" s="297"/>
      <c r="I168" s="297"/>
      <c r="J168" s="297"/>
    </row>
    <row r="169" spans="1:10" ht="15" customHeight="1" x14ac:dyDescent="0.25">
      <c r="A169" s="310" t="s">
        <v>706</v>
      </c>
      <c r="B169" s="312">
        <v>0</v>
      </c>
      <c r="C169" s="312">
        <v>300000</v>
      </c>
      <c r="D169" s="312">
        <v>300000</v>
      </c>
      <c r="E169" s="1763">
        <v>300000</v>
      </c>
      <c r="F169" s="1764"/>
      <c r="G169" s="297"/>
      <c r="H169" s="297"/>
      <c r="I169" s="297"/>
      <c r="J169" s="297"/>
    </row>
    <row r="170" spans="1:10" ht="15" customHeight="1" x14ac:dyDescent="0.25">
      <c r="A170" s="310" t="s">
        <v>707</v>
      </c>
      <c r="B170" s="312">
        <v>0</v>
      </c>
      <c r="C170" s="312">
        <v>0</v>
      </c>
      <c r="D170" s="312">
        <v>0</v>
      </c>
      <c r="E170" s="1763">
        <v>0</v>
      </c>
      <c r="F170" s="1764"/>
      <c r="G170" s="297"/>
      <c r="H170" s="297"/>
      <c r="I170" s="297"/>
      <c r="J170" s="297"/>
    </row>
    <row r="171" spans="1:10" ht="15" customHeight="1" x14ac:dyDescent="0.25">
      <c r="A171" s="310" t="s">
        <v>708</v>
      </c>
      <c r="B171" s="312">
        <v>0</v>
      </c>
      <c r="C171" s="312">
        <v>33000000</v>
      </c>
      <c r="D171" s="312">
        <v>33000000</v>
      </c>
      <c r="E171" s="1763">
        <v>33000000</v>
      </c>
      <c r="F171" s="1764"/>
      <c r="G171" s="297"/>
      <c r="H171" s="297"/>
      <c r="I171" s="297"/>
      <c r="J171" s="297"/>
    </row>
    <row r="172" spans="1:10" ht="15" customHeight="1" x14ac:dyDescent="0.25">
      <c r="A172" s="310" t="s">
        <v>709</v>
      </c>
      <c r="B172" s="312">
        <v>0</v>
      </c>
      <c r="C172" s="312">
        <v>0</v>
      </c>
      <c r="D172" s="312">
        <v>0</v>
      </c>
      <c r="E172" s="1763">
        <v>0</v>
      </c>
      <c r="F172" s="1764"/>
      <c r="G172" s="297"/>
      <c r="H172" s="297"/>
      <c r="I172" s="297"/>
      <c r="J172" s="297"/>
    </row>
    <row r="173" spans="1:10" ht="15" customHeight="1" x14ac:dyDescent="0.25">
      <c r="A173" s="310" t="s">
        <v>710</v>
      </c>
      <c r="B173" s="312">
        <v>0</v>
      </c>
      <c r="C173" s="312">
        <v>0</v>
      </c>
      <c r="D173" s="312">
        <v>0</v>
      </c>
      <c r="E173" s="1763">
        <v>0</v>
      </c>
      <c r="F173" s="1764"/>
      <c r="G173" s="297"/>
      <c r="H173" s="297"/>
      <c r="I173" s="297"/>
      <c r="J173" s="297"/>
    </row>
    <row r="174" spans="1:10" ht="20.100000000000001" customHeight="1" x14ac:dyDescent="0.25">
      <c r="A174" s="310" t="s">
        <v>733</v>
      </c>
      <c r="B174" s="332">
        <v>0</v>
      </c>
      <c r="C174" s="332">
        <v>0</v>
      </c>
      <c r="D174" s="332">
        <v>0</v>
      </c>
      <c r="E174" s="1765">
        <v>0</v>
      </c>
      <c r="F174" s="1766"/>
      <c r="G174" s="297"/>
      <c r="H174" s="297"/>
      <c r="I174" s="297"/>
      <c r="J174" s="297"/>
    </row>
    <row r="175" spans="1:10" ht="15" customHeight="1" x14ac:dyDescent="0.25">
      <c r="A175" s="310" t="s">
        <v>712</v>
      </c>
      <c r="B175" s="312">
        <v>0</v>
      </c>
      <c r="C175" s="312">
        <v>0</v>
      </c>
      <c r="D175" s="312">
        <v>0</v>
      </c>
      <c r="E175" s="1763">
        <v>0</v>
      </c>
      <c r="F175" s="1764"/>
      <c r="G175" s="297"/>
      <c r="H175" s="297"/>
      <c r="I175" s="297"/>
      <c r="J175" s="297"/>
    </row>
    <row r="176" spans="1:10" ht="15" customHeight="1" x14ac:dyDescent="0.25">
      <c r="A176" s="310" t="s">
        <v>713</v>
      </c>
      <c r="B176" s="312">
        <v>0</v>
      </c>
      <c r="C176" s="312">
        <v>0</v>
      </c>
      <c r="D176" s="312">
        <v>0</v>
      </c>
      <c r="E176" s="1763">
        <v>0</v>
      </c>
      <c r="F176" s="1764"/>
      <c r="G176" s="297"/>
      <c r="H176" s="297"/>
      <c r="I176" s="297"/>
      <c r="J176" s="297"/>
    </row>
    <row r="177" spans="1:10" ht="15" customHeight="1" x14ac:dyDescent="0.25">
      <c r="A177" s="310" t="s">
        <v>714</v>
      </c>
      <c r="B177" s="312">
        <v>0</v>
      </c>
      <c r="C177" s="312">
        <v>1500000</v>
      </c>
      <c r="D177" s="312">
        <v>1500000</v>
      </c>
      <c r="E177" s="1763">
        <v>1500000</v>
      </c>
      <c r="F177" s="1764"/>
      <c r="G177" s="297"/>
      <c r="H177" s="297"/>
      <c r="I177" s="297"/>
      <c r="J177" s="297"/>
    </row>
    <row r="178" spans="1:10" ht="20.100000000000001" customHeight="1" x14ac:dyDescent="0.25">
      <c r="A178" s="310" t="s">
        <v>734</v>
      </c>
      <c r="B178" s="332">
        <v>0</v>
      </c>
      <c r="C178" s="332">
        <v>0</v>
      </c>
      <c r="D178" s="332">
        <v>0</v>
      </c>
      <c r="E178" s="1765">
        <v>0</v>
      </c>
      <c r="F178" s="1766"/>
      <c r="G178" s="297"/>
      <c r="H178" s="297"/>
      <c r="I178" s="297"/>
      <c r="J178" s="297"/>
    </row>
    <row r="179" spans="1:10" ht="15" customHeight="1" x14ac:dyDescent="0.25">
      <c r="A179" s="310" t="s">
        <v>717</v>
      </c>
      <c r="B179" s="312">
        <v>0</v>
      </c>
      <c r="C179" s="312">
        <v>0</v>
      </c>
      <c r="D179" s="312">
        <v>0</v>
      </c>
      <c r="E179" s="1763">
        <v>0</v>
      </c>
      <c r="F179" s="1764"/>
      <c r="G179" s="297"/>
      <c r="H179" s="297"/>
      <c r="I179" s="297"/>
      <c r="J179" s="297"/>
    </row>
    <row r="180" spans="1:10" ht="20.100000000000001" customHeight="1" x14ac:dyDescent="0.25">
      <c r="A180" s="310" t="s">
        <v>735</v>
      </c>
      <c r="B180" s="332">
        <v>0</v>
      </c>
      <c r="C180" s="332">
        <v>0</v>
      </c>
      <c r="D180" s="332">
        <v>0</v>
      </c>
      <c r="E180" s="1765">
        <v>0</v>
      </c>
      <c r="F180" s="1766"/>
      <c r="G180" s="297"/>
      <c r="H180" s="297"/>
      <c r="I180" s="297"/>
      <c r="J180" s="297"/>
    </row>
    <row r="181" spans="1:10" ht="15" customHeight="1" x14ac:dyDescent="0.25">
      <c r="A181" s="310" t="s">
        <v>718</v>
      </c>
      <c r="B181" s="312">
        <v>0</v>
      </c>
      <c r="C181" s="312">
        <v>0</v>
      </c>
      <c r="D181" s="312">
        <v>0</v>
      </c>
      <c r="E181" s="1763">
        <v>0</v>
      </c>
      <c r="F181" s="1764"/>
      <c r="G181" s="297"/>
      <c r="H181" s="297"/>
      <c r="I181" s="297"/>
      <c r="J181" s="297"/>
    </row>
    <row r="182" spans="1:10" ht="15" customHeight="1" x14ac:dyDescent="0.25">
      <c r="A182" s="310" t="s">
        <v>719</v>
      </c>
      <c r="B182" s="312">
        <v>0</v>
      </c>
      <c r="C182" s="312">
        <v>0</v>
      </c>
      <c r="D182" s="312">
        <v>0</v>
      </c>
      <c r="E182" s="1763">
        <v>0</v>
      </c>
      <c r="F182" s="1764"/>
      <c r="G182" s="297"/>
      <c r="H182" s="297"/>
      <c r="I182" s="297"/>
      <c r="J182" s="297"/>
    </row>
    <row r="183" spans="1:10" ht="20.100000000000001" customHeight="1" x14ac:dyDescent="0.25">
      <c r="A183" s="310" t="s">
        <v>736</v>
      </c>
      <c r="B183" s="332">
        <v>0</v>
      </c>
      <c r="C183" s="332">
        <v>0</v>
      </c>
      <c r="D183" s="332">
        <v>0</v>
      </c>
      <c r="E183" s="1765">
        <v>0</v>
      </c>
      <c r="F183" s="1766"/>
      <c r="G183" s="297"/>
      <c r="H183" s="297"/>
      <c r="I183" s="297"/>
      <c r="J183" s="297"/>
    </row>
    <row r="184" spans="1:10" ht="15" customHeight="1" x14ac:dyDescent="0.25">
      <c r="A184" s="310" t="s">
        <v>721</v>
      </c>
      <c r="B184" s="312">
        <v>0</v>
      </c>
      <c r="C184" s="312">
        <v>0</v>
      </c>
      <c r="D184" s="312">
        <v>0</v>
      </c>
      <c r="E184" s="1763">
        <v>0</v>
      </c>
      <c r="F184" s="1764"/>
      <c r="G184" s="297"/>
      <c r="H184" s="297"/>
      <c r="I184" s="297"/>
      <c r="J184" s="297"/>
    </row>
    <row r="185" spans="1:10" ht="20.100000000000001" customHeight="1" x14ac:dyDescent="0.25">
      <c r="A185" s="310" t="s">
        <v>737</v>
      </c>
      <c r="B185" s="332">
        <v>0</v>
      </c>
      <c r="C185" s="332">
        <v>0</v>
      </c>
      <c r="D185" s="332">
        <v>0</v>
      </c>
      <c r="E185" s="1765">
        <v>0</v>
      </c>
      <c r="F185" s="1766"/>
      <c r="G185" s="297"/>
      <c r="H185" s="297"/>
      <c r="I185" s="297"/>
      <c r="J185" s="297"/>
    </row>
    <row r="186" spans="1:10" ht="15" customHeight="1" x14ac:dyDescent="0.25">
      <c r="A186" s="310" t="s">
        <v>723</v>
      </c>
      <c r="B186" s="312">
        <v>0</v>
      </c>
      <c r="C186" s="312">
        <v>0</v>
      </c>
      <c r="D186" s="312">
        <v>0</v>
      </c>
      <c r="E186" s="1763">
        <v>0</v>
      </c>
      <c r="F186" s="1764"/>
      <c r="G186" s="297"/>
      <c r="H186" s="297"/>
      <c r="I186" s="297"/>
      <c r="J186" s="297"/>
    </row>
    <row r="187" spans="1:10" ht="20.100000000000001" customHeight="1" x14ac:dyDescent="0.25">
      <c r="A187" s="310" t="s">
        <v>738</v>
      </c>
      <c r="B187" s="332">
        <v>0</v>
      </c>
      <c r="C187" s="332">
        <v>0</v>
      </c>
      <c r="D187" s="332">
        <v>0</v>
      </c>
      <c r="E187" s="1765">
        <v>0</v>
      </c>
      <c r="F187" s="1766"/>
      <c r="G187" s="297"/>
      <c r="H187" s="297"/>
      <c r="I187" s="297"/>
      <c r="J187" s="297"/>
    </row>
    <row r="188" spans="1:10" ht="15" customHeight="1" x14ac:dyDescent="0.25">
      <c r="A188" s="310" t="s">
        <v>725</v>
      </c>
      <c r="B188" s="312">
        <v>0</v>
      </c>
      <c r="C188" s="312">
        <v>0</v>
      </c>
      <c r="D188" s="312">
        <v>0</v>
      </c>
      <c r="E188" s="1763">
        <v>0</v>
      </c>
      <c r="F188" s="1764"/>
      <c r="G188" s="297"/>
      <c r="H188" s="297"/>
      <c r="I188" s="297"/>
      <c r="J188" s="297"/>
    </row>
    <row r="189" spans="1:10" ht="15" customHeight="1" x14ac:dyDescent="0.25">
      <c r="A189" s="310" t="s">
        <v>726</v>
      </c>
      <c r="B189" s="312">
        <v>0</v>
      </c>
      <c r="C189" s="312">
        <v>0</v>
      </c>
      <c r="D189" s="312">
        <v>0</v>
      </c>
      <c r="E189" s="1763">
        <v>0</v>
      </c>
      <c r="F189" s="1764"/>
      <c r="G189" s="297"/>
      <c r="H189" s="297"/>
      <c r="I189" s="297"/>
      <c r="J189" s="297"/>
    </row>
    <row r="190" spans="1:10" ht="15" customHeight="1" x14ac:dyDescent="0.25">
      <c r="A190" s="310" t="s">
        <v>727</v>
      </c>
      <c r="B190" s="312">
        <v>0</v>
      </c>
      <c r="C190" s="312">
        <v>0</v>
      </c>
      <c r="D190" s="312">
        <v>0</v>
      </c>
      <c r="E190" s="1763">
        <v>0</v>
      </c>
      <c r="F190" s="1764"/>
      <c r="G190" s="297"/>
      <c r="H190" s="297"/>
      <c r="I190" s="297"/>
      <c r="J190" s="297"/>
    </row>
  </sheetData>
  <mergeCells count="187">
    <mergeCell ref="A1:E1"/>
    <mergeCell ref="A2:F2"/>
    <mergeCell ref="B3:F3"/>
    <mergeCell ref="B4:F4"/>
    <mergeCell ref="B5:F5"/>
    <mergeCell ref="B6:F6"/>
    <mergeCell ref="E13:F13"/>
    <mergeCell ref="B14:F14"/>
    <mergeCell ref="E15:F15"/>
    <mergeCell ref="E16:F16"/>
    <mergeCell ref="A17:F17"/>
    <mergeCell ref="B18:F18"/>
    <mergeCell ref="B7:F7"/>
    <mergeCell ref="A8:F8"/>
    <mergeCell ref="A9:F9"/>
    <mergeCell ref="B10:F10"/>
    <mergeCell ref="E11:F11"/>
    <mergeCell ref="E12:F12"/>
    <mergeCell ref="E25:F25"/>
    <mergeCell ref="E26:F26"/>
    <mergeCell ref="E27:F27"/>
    <mergeCell ref="E28:F28"/>
    <mergeCell ref="E29:F29"/>
    <mergeCell ref="A30:F30"/>
    <mergeCell ref="B19:F19"/>
    <mergeCell ref="B20:F20"/>
    <mergeCell ref="B21:F21"/>
    <mergeCell ref="E22:F22"/>
    <mergeCell ref="E23:F23"/>
    <mergeCell ref="E24:F24"/>
    <mergeCell ref="E38:F38"/>
    <mergeCell ref="E39:F39"/>
    <mergeCell ref="E40:F40"/>
    <mergeCell ref="E41:F41"/>
    <mergeCell ref="E42:F42"/>
    <mergeCell ref="E43:F43"/>
    <mergeCell ref="E31:F31"/>
    <mergeCell ref="E32:F32"/>
    <mergeCell ref="E34:F34"/>
    <mergeCell ref="E35:F35"/>
    <mergeCell ref="E36:F36"/>
    <mergeCell ref="E37:F37"/>
    <mergeCell ref="E50:F50"/>
    <mergeCell ref="E51:F51"/>
    <mergeCell ref="E52:F52"/>
    <mergeCell ref="E53:F53"/>
    <mergeCell ref="E54:F54"/>
    <mergeCell ref="E55:F55"/>
    <mergeCell ref="E44:F44"/>
    <mergeCell ref="E45:F45"/>
    <mergeCell ref="E46:F46"/>
    <mergeCell ref="E47:F47"/>
    <mergeCell ref="E48:F48"/>
    <mergeCell ref="E49:F49"/>
    <mergeCell ref="E62:F62"/>
    <mergeCell ref="E63:F63"/>
    <mergeCell ref="E64:F64"/>
    <mergeCell ref="B65:F65"/>
    <mergeCell ref="B66:F66"/>
    <mergeCell ref="B67:F67"/>
    <mergeCell ref="E56:F56"/>
    <mergeCell ref="E57:F57"/>
    <mergeCell ref="E58:F58"/>
    <mergeCell ref="E59:F59"/>
    <mergeCell ref="E60:F60"/>
    <mergeCell ref="E61:F61"/>
    <mergeCell ref="E74:F74"/>
    <mergeCell ref="E75:F75"/>
    <mergeCell ref="A76:F76"/>
    <mergeCell ref="E77:F77"/>
    <mergeCell ref="E78:F78"/>
    <mergeCell ref="E80:F80"/>
    <mergeCell ref="E68:F68"/>
    <mergeCell ref="E69:F69"/>
    <mergeCell ref="E70:F70"/>
    <mergeCell ref="E71:F71"/>
    <mergeCell ref="E72:F72"/>
    <mergeCell ref="E73:F73"/>
    <mergeCell ref="E87:F87"/>
    <mergeCell ref="E88:F88"/>
    <mergeCell ref="E89:F89"/>
    <mergeCell ref="E90:F90"/>
    <mergeCell ref="E91:F91"/>
    <mergeCell ref="E92:F92"/>
    <mergeCell ref="E81:F81"/>
    <mergeCell ref="E82:F82"/>
    <mergeCell ref="E83:F83"/>
    <mergeCell ref="E84:F84"/>
    <mergeCell ref="E85:F85"/>
    <mergeCell ref="E86:F86"/>
    <mergeCell ref="E99:F99"/>
    <mergeCell ref="E100:F100"/>
    <mergeCell ref="E101:F101"/>
    <mergeCell ref="E102:F102"/>
    <mergeCell ref="E103:F103"/>
    <mergeCell ref="E104:F104"/>
    <mergeCell ref="E93:F93"/>
    <mergeCell ref="E94:F94"/>
    <mergeCell ref="E95:F95"/>
    <mergeCell ref="E96:F96"/>
    <mergeCell ref="E97:F97"/>
    <mergeCell ref="E98:F98"/>
    <mergeCell ref="A111:F111"/>
    <mergeCell ref="B112:F112"/>
    <mergeCell ref="B113:F113"/>
    <mergeCell ref="B114:F114"/>
    <mergeCell ref="B115:F115"/>
    <mergeCell ref="E116:F116"/>
    <mergeCell ref="E105:F105"/>
    <mergeCell ref="E106:F106"/>
    <mergeCell ref="E107:F107"/>
    <mergeCell ref="E108:F108"/>
    <mergeCell ref="E109:F109"/>
    <mergeCell ref="E110:F110"/>
    <mergeCell ref="E123:F123"/>
    <mergeCell ref="A124:F124"/>
    <mergeCell ref="E125:F125"/>
    <mergeCell ref="E126:F126"/>
    <mergeCell ref="E128:F128"/>
    <mergeCell ref="E129:F129"/>
    <mergeCell ref="E117:F117"/>
    <mergeCell ref="E118:F118"/>
    <mergeCell ref="E119:F119"/>
    <mergeCell ref="E120:F120"/>
    <mergeCell ref="E121:F121"/>
    <mergeCell ref="E122:F122"/>
    <mergeCell ref="E136:F136"/>
    <mergeCell ref="E137:F137"/>
    <mergeCell ref="E138:F138"/>
    <mergeCell ref="E139:F139"/>
    <mergeCell ref="E140:F140"/>
    <mergeCell ref="E141:F141"/>
    <mergeCell ref="E130:F130"/>
    <mergeCell ref="E131:F131"/>
    <mergeCell ref="E132:F132"/>
    <mergeCell ref="E133:F133"/>
    <mergeCell ref="E134:F134"/>
    <mergeCell ref="E135:F135"/>
    <mergeCell ref="E148:F148"/>
    <mergeCell ref="E149:F149"/>
    <mergeCell ref="E150:F150"/>
    <mergeCell ref="E151:F151"/>
    <mergeCell ref="E152:F152"/>
    <mergeCell ref="E153:F153"/>
    <mergeCell ref="E142:F142"/>
    <mergeCell ref="E143:F143"/>
    <mergeCell ref="E144:F144"/>
    <mergeCell ref="E145:F145"/>
    <mergeCell ref="E146:F146"/>
    <mergeCell ref="E147:F147"/>
    <mergeCell ref="E160:F160"/>
    <mergeCell ref="E161:F161"/>
    <mergeCell ref="E162:F162"/>
    <mergeCell ref="E163:F163"/>
    <mergeCell ref="E164:F164"/>
    <mergeCell ref="E165:F165"/>
    <mergeCell ref="E154:F154"/>
    <mergeCell ref="E155:F155"/>
    <mergeCell ref="E156:F156"/>
    <mergeCell ref="E157:F157"/>
    <mergeCell ref="E158:F158"/>
    <mergeCell ref="E159:F159"/>
    <mergeCell ref="E172:F172"/>
    <mergeCell ref="E173:F173"/>
    <mergeCell ref="E174:F174"/>
    <mergeCell ref="E175:F175"/>
    <mergeCell ref="E176:F176"/>
    <mergeCell ref="E177:F177"/>
    <mergeCell ref="E166:F166"/>
    <mergeCell ref="E167:F167"/>
    <mergeCell ref="E168:F168"/>
    <mergeCell ref="E169:F169"/>
    <mergeCell ref="E170:F170"/>
    <mergeCell ref="E171:F171"/>
    <mergeCell ref="E190:F190"/>
    <mergeCell ref="E184:F184"/>
    <mergeCell ref="E185:F185"/>
    <mergeCell ref="E186:F186"/>
    <mergeCell ref="E187:F187"/>
    <mergeCell ref="E188:F188"/>
    <mergeCell ref="E189:F189"/>
    <mergeCell ref="E178:F178"/>
    <mergeCell ref="E179:F179"/>
    <mergeCell ref="E180:F180"/>
    <mergeCell ref="E181:F181"/>
    <mergeCell ref="E182:F182"/>
    <mergeCell ref="E183:F183"/>
  </mergeCells>
  <pageMargins left="0" right="0" top="0" bottom="0"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1"/>
  <sheetViews>
    <sheetView zoomScale="110" zoomScaleNormal="110" workbookViewId="0">
      <selection activeCell="L14" sqref="L13:L14"/>
    </sheetView>
  </sheetViews>
  <sheetFormatPr defaultRowHeight="15" x14ac:dyDescent="0.25"/>
  <cols>
    <col min="1" max="1" width="40.7109375" style="636" customWidth="1"/>
    <col min="2" max="2" width="10.85546875" style="636" customWidth="1"/>
    <col min="3" max="4" width="11.140625" style="636" customWidth="1"/>
    <col min="5" max="5" width="14.7109375" style="636" customWidth="1"/>
    <col min="6" max="6" width="9.140625" style="636"/>
    <col min="7" max="9" width="9.140625" style="298"/>
    <col min="10" max="10" width="8.42578125" style="298" customWidth="1"/>
    <col min="11" max="11" width="9" style="298" hidden="1" customWidth="1"/>
    <col min="12" max="12" width="9.140625" style="298"/>
    <col min="13" max="13" width="22.140625" style="298" customWidth="1"/>
    <col min="14" max="16384" width="9.140625" style="298"/>
  </cols>
  <sheetData>
    <row r="1" spans="1:13" ht="21" x14ac:dyDescent="0.35">
      <c r="A1" s="2503" t="s">
        <v>1291</v>
      </c>
      <c r="B1" s="2503"/>
      <c r="C1" s="2503"/>
      <c r="D1" s="2503"/>
      <c r="E1" s="2503"/>
    </row>
    <row r="2" spans="1:13" ht="36.75" customHeight="1" thickBot="1" x14ac:dyDescent="0.3">
      <c r="A2" s="2504" t="s">
        <v>842</v>
      </c>
      <c r="B2" s="2504"/>
      <c r="C2" s="2504"/>
      <c r="D2" s="2504"/>
      <c r="E2" s="2504"/>
      <c r="F2" s="746"/>
    </row>
    <row r="3" spans="1:13" ht="18" customHeight="1" thickBot="1" x14ac:dyDescent="0.3">
      <c r="A3" s="2505" t="s">
        <v>1292</v>
      </c>
      <c r="B3" s="2506"/>
      <c r="C3" s="2506"/>
      <c r="D3" s="2506"/>
      <c r="E3" s="2507"/>
      <c r="F3" s="747"/>
    </row>
    <row r="4" spans="1:13" ht="15.75" thickBot="1" x14ac:dyDescent="0.3">
      <c r="A4" s="748" t="s">
        <v>0</v>
      </c>
      <c r="B4" s="2508" t="s">
        <v>1293</v>
      </c>
      <c r="C4" s="2509"/>
      <c r="D4" s="2509"/>
      <c r="E4" s="2510"/>
      <c r="F4" s="749"/>
    </row>
    <row r="5" spans="1:13" ht="15.75" thickBot="1" x14ac:dyDescent="0.3">
      <c r="A5" s="750" t="s">
        <v>1</v>
      </c>
      <c r="B5" s="2511" t="s">
        <v>2</v>
      </c>
      <c r="C5" s="2512"/>
      <c r="D5" s="2512"/>
      <c r="E5" s="2513"/>
      <c r="F5" s="749"/>
    </row>
    <row r="6" spans="1:13" ht="15.75" thickBot="1" x14ac:dyDescent="0.3">
      <c r="A6" s="750" t="s">
        <v>3</v>
      </c>
      <c r="B6" s="2514" t="s">
        <v>843</v>
      </c>
      <c r="C6" s="2515"/>
      <c r="D6" s="2515"/>
      <c r="E6" s="2516"/>
      <c r="F6" s="749"/>
    </row>
    <row r="7" spans="1:13" ht="15.75" thickBot="1" x14ac:dyDescent="0.3">
      <c r="A7" s="2517" t="s">
        <v>4</v>
      </c>
      <c r="B7" s="2518"/>
      <c r="C7" s="2518"/>
      <c r="D7" s="2518"/>
      <c r="E7" s="2519"/>
      <c r="F7" s="749"/>
    </row>
    <row r="8" spans="1:13" ht="82.5" customHeight="1" thickBot="1" x14ac:dyDescent="0.3">
      <c r="A8" s="2520" t="s">
        <v>1294</v>
      </c>
      <c r="B8" s="2521"/>
      <c r="C8" s="2521"/>
      <c r="D8" s="2521"/>
      <c r="E8" s="2522"/>
      <c r="F8" s="749"/>
    </row>
    <row r="9" spans="1:13" ht="69" customHeight="1" thickBot="1" x14ac:dyDescent="0.3">
      <c r="A9" s="751" t="s">
        <v>5</v>
      </c>
      <c r="B9" s="2520" t="s">
        <v>1295</v>
      </c>
      <c r="C9" s="2521" t="s">
        <v>1295</v>
      </c>
      <c r="D9" s="2521" t="s">
        <v>1295</v>
      </c>
      <c r="E9" s="2522" t="s">
        <v>1295</v>
      </c>
      <c r="F9" s="749"/>
    </row>
    <row r="10" spans="1:13" ht="23.25" customHeight="1" x14ac:dyDescent="0.25">
      <c r="A10" s="2523" t="s">
        <v>6</v>
      </c>
      <c r="B10" s="752">
        <v>2020</v>
      </c>
      <c r="C10" s="752">
        <v>2021</v>
      </c>
      <c r="D10" s="753">
        <v>2022</v>
      </c>
      <c r="E10" s="753">
        <v>2023</v>
      </c>
      <c r="F10" s="749"/>
    </row>
    <row r="11" spans="1:13" ht="20.25" thickBot="1" x14ac:dyDescent="0.3">
      <c r="A11" s="2524"/>
      <c r="B11" s="754" t="s">
        <v>7</v>
      </c>
      <c r="C11" s="754" t="s">
        <v>8</v>
      </c>
      <c r="D11" s="754" t="s">
        <v>8</v>
      </c>
      <c r="E11" s="755" t="s">
        <v>8</v>
      </c>
      <c r="F11" s="749"/>
      <c r="M11" s="756"/>
    </row>
    <row r="12" spans="1:13" ht="14.85" customHeight="1" x14ac:dyDescent="0.25">
      <c r="A12" s="757" t="s">
        <v>1296</v>
      </c>
      <c r="B12" s="758">
        <v>1</v>
      </c>
      <c r="C12" s="759">
        <v>1</v>
      </c>
      <c r="D12" s="759">
        <v>1.08</v>
      </c>
      <c r="E12" s="760">
        <v>1.08</v>
      </c>
      <c r="F12" s="761"/>
      <c r="M12" s="762"/>
    </row>
    <row r="13" spans="1:13" ht="14.85" customHeight="1" x14ac:dyDescent="0.25">
      <c r="A13" s="763" t="s">
        <v>1297</v>
      </c>
      <c r="B13" s="764">
        <v>1</v>
      </c>
      <c r="C13" s="765">
        <v>1.0333333333333334</v>
      </c>
      <c r="D13" s="765">
        <v>1.0375000000000001</v>
      </c>
      <c r="E13" s="766">
        <v>1.0833333333333333</v>
      </c>
      <c r="F13" s="761"/>
      <c r="M13" s="767"/>
    </row>
    <row r="14" spans="1:13" ht="14.85" customHeight="1" x14ac:dyDescent="0.25">
      <c r="A14" s="763" t="s">
        <v>1298</v>
      </c>
      <c r="B14" s="764">
        <v>1</v>
      </c>
      <c r="C14" s="768">
        <v>1.1000000000000001</v>
      </c>
      <c r="D14" s="768">
        <v>1.1399999999999999</v>
      </c>
      <c r="E14" s="769">
        <v>1.2</v>
      </c>
      <c r="F14" s="761"/>
      <c r="M14" s="767"/>
    </row>
    <row r="15" spans="1:13" ht="14.85" customHeight="1" x14ac:dyDescent="0.25">
      <c r="A15" s="763" t="s">
        <v>1299</v>
      </c>
      <c r="B15" s="764">
        <v>0.1</v>
      </c>
      <c r="C15" s="768">
        <v>7.0000000000000007E-2</v>
      </c>
      <c r="D15" s="768">
        <v>0.04</v>
      </c>
      <c r="E15" s="769">
        <v>0.03</v>
      </c>
      <c r="F15" s="761"/>
      <c r="M15" s="767"/>
    </row>
    <row r="16" spans="1:13" ht="14.85" customHeight="1" thickBot="1" x14ac:dyDescent="0.3">
      <c r="A16" s="770" t="s">
        <v>1300</v>
      </c>
      <c r="B16" s="771">
        <v>0.42</v>
      </c>
      <c r="C16" s="772">
        <v>0.5714285714285714</v>
      </c>
      <c r="D16" s="772">
        <v>0.6428571428571429</v>
      </c>
      <c r="E16" s="773">
        <v>0.7142857142857143</v>
      </c>
      <c r="F16" s="761"/>
      <c r="M16" s="767"/>
    </row>
    <row r="17" spans="1:13" ht="15.75" thickBot="1" x14ac:dyDescent="0.3">
      <c r="A17" s="774"/>
      <c r="B17" s="775"/>
      <c r="C17" s="776"/>
      <c r="D17" s="775"/>
      <c r="E17" s="777"/>
      <c r="F17" s="749"/>
      <c r="M17" s="778"/>
    </row>
    <row r="18" spans="1:13" ht="15.75" thickBot="1" x14ac:dyDescent="0.3">
      <c r="A18" s="779"/>
      <c r="B18" s="780"/>
      <c r="C18" s="781"/>
      <c r="D18" s="780"/>
      <c r="E18" s="782"/>
      <c r="F18" s="749"/>
    </row>
    <row r="19" spans="1:13" ht="65.25" customHeight="1" thickBot="1" x14ac:dyDescent="0.3">
      <c r="A19" s="783" t="s">
        <v>9</v>
      </c>
      <c r="B19" s="2525" t="s">
        <v>1301</v>
      </c>
      <c r="C19" s="2526"/>
      <c r="D19" s="2526"/>
      <c r="E19" s="2527"/>
      <c r="F19" s="749"/>
    </row>
    <row r="20" spans="1:13" ht="23.25" customHeight="1" thickBot="1" x14ac:dyDescent="0.3">
      <c r="A20" s="2500" t="s">
        <v>10</v>
      </c>
      <c r="B20" s="2501"/>
      <c r="C20" s="2501"/>
      <c r="D20" s="2501"/>
      <c r="E20" s="2502"/>
      <c r="F20" s="749"/>
    </row>
    <row r="21" spans="1:13" ht="27.75" customHeight="1" x14ac:dyDescent="0.25">
      <c r="A21" s="757" t="s">
        <v>1296</v>
      </c>
      <c r="B21" s="784">
        <v>1</v>
      </c>
      <c r="C21" s="784">
        <v>1</v>
      </c>
      <c r="D21" s="784">
        <v>1.08</v>
      </c>
      <c r="E21" s="784">
        <v>1.08</v>
      </c>
      <c r="F21" s="749"/>
    </row>
    <row r="22" spans="1:13" ht="18.75" customHeight="1" thickBot="1" x14ac:dyDescent="0.3">
      <c r="A22" s="785"/>
      <c r="B22" s="786"/>
      <c r="C22" s="787" t="s">
        <v>65</v>
      </c>
      <c r="D22" s="787" t="s">
        <v>65</v>
      </c>
      <c r="E22" s="788" t="s">
        <v>65</v>
      </c>
      <c r="F22" s="749"/>
    </row>
    <row r="23" spans="1:13" ht="15.75" thickBot="1" x14ac:dyDescent="0.3">
      <c r="A23" s="2482" t="s">
        <v>11</v>
      </c>
      <c r="B23" s="2483"/>
      <c r="C23" s="2483"/>
      <c r="D23" s="2483"/>
      <c r="E23" s="2484"/>
      <c r="F23" s="749"/>
    </row>
    <row r="24" spans="1:13" ht="15.75" thickBot="1" x14ac:dyDescent="0.3">
      <c r="A24" s="2485" t="s">
        <v>12</v>
      </c>
      <c r="B24" s="2486"/>
      <c r="C24" s="2486"/>
      <c r="D24" s="2486"/>
      <c r="E24" s="2487"/>
      <c r="F24" s="749"/>
    </row>
    <row r="25" spans="1:13" ht="18.75" customHeight="1" thickBot="1" x14ac:dyDescent="0.3">
      <c r="A25" s="789" t="s">
        <v>13</v>
      </c>
      <c r="B25" s="2488" t="s">
        <v>1302</v>
      </c>
      <c r="C25" s="2488"/>
      <c r="D25" s="2488"/>
      <c r="E25" s="2489"/>
      <c r="F25" s="749"/>
    </row>
    <row r="26" spans="1:13" ht="41.25" customHeight="1" thickBot="1" x14ac:dyDescent="0.3">
      <c r="A26" s="790" t="s">
        <v>14</v>
      </c>
      <c r="B26" s="2490" t="s">
        <v>1303</v>
      </c>
      <c r="C26" s="2491"/>
      <c r="D26" s="2491"/>
      <c r="E26" s="2492"/>
      <c r="F26" s="749"/>
    </row>
    <row r="27" spans="1:13" ht="15.75" thickBot="1" x14ac:dyDescent="0.3">
      <c r="A27" s="790" t="s">
        <v>15</v>
      </c>
      <c r="B27" s="2476" t="s">
        <v>111</v>
      </c>
      <c r="C27" s="2477"/>
      <c r="D27" s="2477"/>
      <c r="E27" s="2478"/>
      <c r="F27" s="749"/>
    </row>
    <row r="28" spans="1:13" ht="12.75" customHeight="1" x14ac:dyDescent="0.25">
      <c r="A28" s="2442"/>
      <c r="B28" s="791">
        <v>2020</v>
      </c>
      <c r="C28" s="791">
        <v>2021</v>
      </c>
      <c r="D28" s="792">
        <v>2022</v>
      </c>
      <c r="E28" s="792">
        <v>2023</v>
      </c>
      <c r="F28" s="749"/>
    </row>
    <row r="29" spans="1:13" ht="12" customHeight="1" thickBot="1" x14ac:dyDescent="0.3">
      <c r="A29" s="2443"/>
      <c r="B29" s="793" t="s">
        <v>7</v>
      </c>
      <c r="C29" s="793" t="s">
        <v>8</v>
      </c>
      <c r="D29" s="793" t="s">
        <v>8</v>
      </c>
      <c r="E29" s="794" t="s">
        <v>8</v>
      </c>
      <c r="F29" s="749"/>
    </row>
    <row r="30" spans="1:13" ht="14.1" customHeight="1" thickBot="1" x14ac:dyDescent="0.3">
      <c r="A30" s="790" t="s">
        <v>16</v>
      </c>
      <c r="B30" s="795">
        <v>4600</v>
      </c>
      <c r="C30" s="795">
        <v>4800</v>
      </c>
      <c r="D30" s="795">
        <v>4900</v>
      </c>
      <c r="E30" s="796">
        <v>5000</v>
      </c>
      <c r="F30" s="749"/>
    </row>
    <row r="31" spans="1:13" ht="14.1" customHeight="1" thickBot="1" x14ac:dyDescent="0.3">
      <c r="A31" s="790" t="s">
        <v>17</v>
      </c>
      <c r="B31" s="795">
        <v>152650</v>
      </c>
      <c r="C31" s="795">
        <v>157600</v>
      </c>
      <c r="D31" s="795">
        <v>158600</v>
      </c>
      <c r="E31" s="796">
        <v>158600</v>
      </c>
      <c r="F31" s="749"/>
    </row>
    <row r="32" spans="1:13" ht="14.1" customHeight="1" thickBot="1" x14ac:dyDescent="0.3">
      <c r="A32" s="790" t="s">
        <v>18</v>
      </c>
      <c r="B32" s="795">
        <f>B31/B30</f>
        <v>33.184782608695649</v>
      </c>
      <c r="C32" s="795">
        <f t="shared" ref="C32:E32" si="0">C31/C30</f>
        <v>32.833333333333336</v>
      </c>
      <c r="D32" s="795">
        <f t="shared" si="0"/>
        <v>32.367346938775512</v>
      </c>
      <c r="E32" s="796">
        <f t="shared" si="0"/>
        <v>31.72</v>
      </c>
      <c r="F32" s="749"/>
    </row>
    <row r="33" spans="1:8" ht="14.1" customHeight="1" thickBot="1" x14ac:dyDescent="0.3">
      <c r="A33" s="790" t="s">
        <v>19</v>
      </c>
      <c r="B33" s="797" t="s">
        <v>20</v>
      </c>
      <c r="C33" s="798">
        <f>C30/B30-1</f>
        <v>4.3478260869565188E-2</v>
      </c>
      <c r="D33" s="798">
        <f t="shared" ref="D33:E35" si="1">D30/C30-1</f>
        <v>2.0833333333333259E-2</v>
      </c>
      <c r="E33" s="798">
        <f t="shared" si="1"/>
        <v>2.0408163265306145E-2</v>
      </c>
      <c r="F33" s="749"/>
      <c r="H33" s="379"/>
    </row>
    <row r="34" spans="1:8" ht="14.1" customHeight="1" thickBot="1" x14ac:dyDescent="0.3">
      <c r="A34" s="790" t="s">
        <v>21</v>
      </c>
      <c r="B34" s="797" t="s">
        <v>20</v>
      </c>
      <c r="C34" s="798">
        <f>C31/B31-1</f>
        <v>3.2427120864723324E-2</v>
      </c>
      <c r="D34" s="798">
        <f t="shared" si="1"/>
        <v>6.345177664974555E-3</v>
      </c>
      <c r="E34" s="799">
        <f t="shared" si="1"/>
        <v>0</v>
      </c>
      <c r="F34" s="749"/>
    </row>
    <row r="35" spans="1:8" ht="14.1" customHeight="1" thickBot="1" x14ac:dyDescent="0.3">
      <c r="A35" s="790" t="s">
        <v>22</v>
      </c>
      <c r="B35" s="797" t="s">
        <v>20</v>
      </c>
      <c r="C35" s="798">
        <f>C32/B32-1</f>
        <v>-1.0590675837973351E-2</v>
      </c>
      <c r="D35" s="798">
        <f t="shared" si="1"/>
        <v>-1.4192479022065663E-2</v>
      </c>
      <c r="E35" s="799">
        <f t="shared" si="1"/>
        <v>-2.0000000000000129E-2</v>
      </c>
      <c r="F35" s="749"/>
    </row>
    <row r="36" spans="1:8" ht="15.75" thickBot="1" x14ac:dyDescent="0.3">
      <c r="A36" s="2493" t="s">
        <v>66</v>
      </c>
      <c r="B36" s="2494"/>
      <c r="C36" s="2494"/>
      <c r="D36" s="2494"/>
      <c r="E36" s="2495"/>
      <c r="F36" s="749"/>
    </row>
    <row r="37" spans="1:8" ht="12.75" customHeight="1" x14ac:dyDescent="0.25">
      <c r="A37" s="2442"/>
      <c r="B37" s="791">
        <v>2020</v>
      </c>
      <c r="C37" s="791">
        <v>2021</v>
      </c>
      <c r="D37" s="792">
        <v>2022</v>
      </c>
      <c r="E37" s="792">
        <v>2023</v>
      </c>
      <c r="F37" s="749"/>
    </row>
    <row r="38" spans="1:8" ht="24.75" customHeight="1" thickBot="1" x14ac:dyDescent="0.3">
      <c r="A38" s="2443"/>
      <c r="B38" s="793" t="s">
        <v>7</v>
      </c>
      <c r="C38" s="793" t="s">
        <v>8</v>
      </c>
      <c r="D38" s="793" t="s">
        <v>8</v>
      </c>
      <c r="E38" s="794" t="s">
        <v>8</v>
      </c>
      <c r="F38" s="749"/>
    </row>
    <row r="39" spans="1:8" ht="14.85" customHeight="1" thickBot="1" x14ac:dyDescent="0.3">
      <c r="A39" s="800" t="s">
        <v>23</v>
      </c>
      <c r="B39" s="801">
        <v>103860</v>
      </c>
      <c r="C39" s="801">
        <v>104860</v>
      </c>
      <c r="D39" s="801">
        <v>104860</v>
      </c>
      <c r="E39" s="801">
        <v>104860</v>
      </c>
      <c r="F39" s="749"/>
    </row>
    <row r="40" spans="1:8" ht="14.85" customHeight="1" thickBot="1" x14ac:dyDescent="0.3">
      <c r="A40" s="802" t="s">
        <v>175</v>
      </c>
      <c r="B40" s="803">
        <v>103860</v>
      </c>
      <c r="C40" s="803">
        <v>104860</v>
      </c>
      <c r="D40" s="803">
        <v>104860</v>
      </c>
      <c r="E40" s="803">
        <v>104860</v>
      </c>
      <c r="F40" s="749"/>
    </row>
    <row r="41" spans="1:8" ht="14.85" customHeight="1" thickBot="1" x14ac:dyDescent="0.3">
      <c r="A41" s="804" t="s">
        <v>176</v>
      </c>
      <c r="B41" s="805"/>
      <c r="C41" s="806"/>
      <c r="D41" s="806"/>
      <c r="E41" s="807"/>
      <c r="F41" s="749"/>
    </row>
    <row r="42" spans="1:8" ht="14.85" customHeight="1" thickBot="1" x14ac:dyDescent="0.3">
      <c r="A42" s="800" t="s">
        <v>24</v>
      </c>
      <c r="B42" s="801">
        <v>15400</v>
      </c>
      <c r="C42" s="801">
        <v>15400</v>
      </c>
      <c r="D42" s="801">
        <v>15400</v>
      </c>
      <c r="E42" s="801">
        <v>15400</v>
      </c>
      <c r="F42" s="749"/>
    </row>
    <row r="43" spans="1:8" ht="14.85" customHeight="1" thickBot="1" x14ac:dyDescent="0.3">
      <c r="A43" s="802" t="s">
        <v>175</v>
      </c>
      <c r="B43" s="803">
        <v>15400</v>
      </c>
      <c r="C43" s="803">
        <v>15400</v>
      </c>
      <c r="D43" s="803">
        <v>15400</v>
      </c>
      <c r="E43" s="803">
        <v>15400</v>
      </c>
      <c r="F43" s="749"/>
    </row>
    <row r="44" spans="1:8" ht="14.85" customHeight="1" thickBot="1" x14ac:dyDescent="0.3">
      <c r="A44" s="804" t="s">
        <v>176</v>
      </c>
      <c r="B44" s="805"/>
      <c r="C44" s="808"/>
      <c r="D44" s="808"/>
      <c r="E44" s="809"/>
      <c r="F44" s="749"/>
    </row>
    <row r="45" spans="1:8" ht="14.85" customHeight="1" thickBot="1" x14ac:dyDescent="0.3">
      <c r="A45" s="800" t="s">
        <v>25</v>
      </c>
      <c r="B45" s="801">
        <v>33000</v>
      </c>
      <c r="C45" s="801">
        <v>37100</v>
      </c>
      <c r="D45" s="801">
        <v>38100</v>
      </c>
      <c r="E45" s="810">
        <v>38100</v>
      </c>
      <c r="F45" s="749"/>
    </row>
    <row r="46" spans="1:8" ht="14.85" customHeight="1" thickBot="1" x14ac:dyDescent="0.3">
      <c r="A46" s="802" t="s">
        <v>175</v>
      </c>
      <c r="B46" s="803">
        <v>33000</v>
      </c>
      <c r="C46" s="803">
        <v>37100</v>
      </c>
      <c r="D46" s="803">
        <v>38100</v>
      </c>
      <c r="E46" s="811">
        <v>38100</v>
      </c>
      <c r="F46" s="749"/>
    </row>
    <row r="47" spans="1:8" ht="14.85" customHeight="1" thickBot="1" x14ac:dyDescent="0.3">
      <c r="A47" s="804" t="s">
        <v>176</v>
      </c>
      <c r="B47" s="805"/>
      <c r="C47" s="808"/>
      <c r="D47" s="808"/>
      <c r="E47" s="809"/>
      <c r="F47" s="749"/>
    </row>
    <row r="48" spans="1:8" ht="14.85" customHeight="1" thickBot="1" x14ac:dyDescent="0.3">
      <c r="A48" s="800" t="s">
        <v>26</v>
      </c>
      <c r="B48" s="805"/>
      <c r="C48" s="808"/>
      <c r="D48" s="808"/>
      <c r="E48" s="809"/>
      <c r="F48" s="749"/>
    </row>
    <row r="49" spans="1:8" ht="14.85" customHeight="1" thickBot="1" x14ac:dyDescent="0.3">
      <c r="A49" s="804" t="s">
        <v>175</v>
      </c>
      <c r="B49" s="805"/>
      <c r="C49" s="808"/>
      <c r="D49" s="808"/>
      <c r="E49" s="809"/>
      <c r="F49" s="749"/>
    </row>
    <row r="50" spans="1:8" ht="14.85" customHeight="1" thickBot="1" x14ac:dyDescent="0.3">
      <c r="A50" s="804" t="s">
        <v>176</v>
      </c>
      <c r="B50" s="805"/>
      <c r="C50" s="808"/>
      <c r="D50" s="808"/>
      <c r="E50" s="809"/>
      <c r="F50" s="749"/>
    </row>
    <row r="51" spans="1:8" ht="14.85" customHeight="1" thickBot="1" x14ac:dyDescent="0.3">
      <c r="A51" s="800" t="s">
        <v>27</v>
      </c>
      <c r="B51" s="805"/>
      <c r="C51" s="808"/>
      <c r="D51" s="808"/>
      <c r="E51" s="809"/>
      <c r="F51" s="749"/>
    </row>
    <row r="52" spans="1:8" ht="14.85" customHeight="1" thickBot="1" x14ac:dyDescent="0.3">
      <c r="A52" s="804" t="s">
        <v>175</v>
      </c>
      <c r="B52" s="805"/>
      <c r="C52" s="808"/>
      <c r="D52" s="808"/>
      <c r="E52" s="809"/>
      <c r="F52" s="749"/>
    </row>
    <row r="53" spans="1:8" ht="14.85" customHeight="1" thickBot="1" x14ac:dyDescent="0.3">
      <c r="A53" s="804" t="s">
        <v>176</v>
      </c>
      <c r="B53" s="805"/>
      <c r="C53" s="808"/>
      <c r="D53" s="808"/>
      <c r="E53" s="809"/>
      <c r="F53" s="749"/>
    </row>
    <row r="54" spans="1:8" ht="14.85" customHeight="1" thickBot="1" x14ac:dyDescent="0.3">
      <c r="A54" s="800" t="s">
        <v>28</v>
      </c>
      <c r="B54" s="805"/>
      <c r="C54" s="808"/>
      <c r="D54" s="808"/>
      <c r="E54" s="809"/>
      <c r="F54" s="749"/>
    </row>
    <row r="55" spans="1:8" ht="14.85" customHeight="1" thickBot="1" x14ac:dyDescent="0.3">
      <c r="A55" s="804" t="s">
        <v>175</v>
      </c>
      <c r="B55" s="805"/>
      <c r="C55" s="808"/>
      <c r="D55" s="808"/>
      <c r="E55" s="809"/>
      <c r="F55" s="749"/>
    </row>
    <row r="56" spans="1:8" ht="14.85" customHeight="1" thickBot="1" x14ac:dyDescent="0.3">
      <c r="A56" s="804" t="s">
        <v>176</v>
      </c>
      <c r="B56" s="805"/>
      <c r="C56" s="808"/>
      <c r="D56" s="808"/>
      <c r="E56" s="809"/>
      <c r="F56" s="749"/>
    </row>
    <row r="57" spans="1:8" ht="14.85" customHeight="1" thickBot="1" x14ac:dyDescent="0.3">
      <c r="A57" s="800" t="s">
        <v>29</v>
      </c>
      <c r="B57" s="801">
        <v>390</v>
      </c>
      <c r="C57" s="801">
        <v>240</v>
      </c>
      <c r="D57" s="801">
        <v>240</v>
      </c>
      <c r="E57" s="810">
        <v>240</v>
      </c>
      <c r="F57" s="749"/>
    </row>
    <row r="58" spans="1:8" ht="14.85" customHeight="1" thickBot="1" x14ac:dyDescent="0.3">
      <c r="A58" s="802" t="s">
        <v>175</v>
      </c>
      <c r="B58" s="805">
        <v>390</v>
      </c>
      <c r="C58" s="808">
        <v>240</v>
      </c>
      <c r="D58" s="808">
        <v>240</v>
      </c>
      <c r="E58" s="809">
        <v>240</v>
      </c>
      <c r="F58" s="749"/>
    </row>
    <row r="59" spans="1:8" ht="14.85" customHeight="1" thickBot="1" x14ac:dyDescent="0.3">
      <c r="A59" s="804" t="s">
        <v>176</v>
      </c>
      <c r="B59" s="805"/>
      <c r="C59" s="812"/>
      <c r="D59" s="813"/>
      <c r="E59" s="814"/>
      <c r="F59" s="749"/>
    </row>
    <row r="60" spans="1:8" ht="14.85" customHeight="1" thickBot="1" x14ac:dyDescent="0.3">
      <c r="A60" s="815" t="s">
        <v>30</v>
      </c>
      <c r="B60" s="816">
        <f>B57+B54+B51+B48+B45+B42+B39</f>
        <v>152650</v>
      </c>
      <c r="C60" s="816">
        <f t="shared" ref="C60:E60" si="2">C57+C54+C51+C48+C45+C42+C39</f>
        <v>157600</v>
      </c>
      <c r="D60" s="816">
        <f>+D39+D42+D45+D57</f>
        <v>158600</v>
      </c>
      <c r="E60" s="817">
        <f t="shared" si="2"/>
        <v>158600</v>
      </c>
      <c r="F60" s="749"/>
      <c r="H60" s="379"/>
    </row>
    <row r="61" spans="1:8" ht="15.75" thickBot="1" x14ac:dyDescent="0.3">
      <c r="A61" s="818" t="s">
        <v>31</v>
      </c>
      <c r="B61" s="819">
        <f>IF(B60-B31=0,0,"Error")</f>
        <v>0</v>
      </c>
      <c r="C61" s="819">
        <f>IF(C60-C31=0,0,"Error")</f>
        <v>0</v>
      </c>
      <c r="D61" s="819">
        <f>IF(D60-D31=0,0,"Error")</f>
        <v>0</v>
      </c>
      <c r="E61" s="819">
        <f>IF(E60-E31=0,0,"Error")</f>
        <v>0</v>
      </c>
      <c r="F61" s="749"/>
    </row>
    <row r="62" spans="1:8" ht="15.75" thickBot="1" x14ac:dyDescent="0.3">
      <c r="A62" s="2485" t="s">
        <v>38</v>
      </c>
      <c r="B62" s="2486"/>
      <c r="C62" s="2486"/>
      <c r="D62" s="2486"/>
      <c r="E62" s="2487"/>
      <c r="F62" s="749"/>
    </row>
    <row r="63" spans="1:8" ht="26.25" customHeight="1" thickBot="1" x14ac:dyDescent="0.3">
      <c r="A63" s="2485" t="s">
        <v>39</v>
      </c>
      <c r="B63" s="2486"/>
      <c r="C63" s="2486"/>
      <c r="D63" s="2486"/>
      <c r="E63" s="2487"/>
      <c r="F63" s="749"/>
    </row>
    <row r="64" spans="1:8" ht="13.5" customHeight="1" thickBot="1" x14ac:dyDescent="0.3">
      <c r="A64" s="820" t="s">
        <v>52</v>
      </c>
      <c r="B64" s="2496"/>
      <c r="C64" s="2497"/>
      <c r="D64" s="2498"/>
      <c r="E64" s="2499"/>
      <c r="F64" s="761"/>
    </row>
    <row r="65" spans="1:6" ht="33" customHeight="1" thickBot="1" x14ac:dyDescent="0.3">
      <c r="A65" s="820" t="s">
        <v>76</v>
      </c>
      <c r="B65" s="821"/>
      <c r="C65" s="822" t="s">
        <v>180</v>
      </c>
      <c r="D65" s="2465" t="s">
        <v>1304</v>
      </c>
      <c r="E65" s="2466"/>
      <c r="F65" s="761"/>
    </row>
    <row r="66" spans="1:6" ht="19.5" customHeight="1" thickBot="1" x14ac:dyDescent="0.3">
      <c r="A66" s="820"/>
      <c r="B66" s="2470" t="s">
        <v>1305</v>
      </c>
      <c r="C66" s="2471"/>
      <c r="D66" s="2471"/>
      <c r="E66" s="2472"/>
      <c r="F66" s="761"/>
    </row>
    <row r="67" spans="1:6" ht="43.5" customHeight="1" thickBot="1" x14ac:dyDescent="0.3">
      <c r="A67" s="790" t="s">
        <v>14</v>
      </c>
      <c r="B67" s="2473" t="s">
        <v>1306</v>
      </c>
      <c r="C67" s="2474"/>
      <c r="D67" s="2474"/>
      <c r="E67" s="2475"/>
      <c r="F67" s="749"/>
    </row>
    <row r="68" spans="1:6" ht="22.5" customHeight="1" thickBot="1" x14ac:dyDescent="0.3">
      <c r="A68" s="790" t="s">
        <v>15</v>
      </c>
      <c r="B68" s="2476" t="s">
        <v>111</v>
      </c>
      <c r="C68" s="2477"/>
      <c r="D68" s="2477"/>
      <c r="E68" s="2478"/>
      <c r="F68" s="749"/>
    </row>
    <row r="69" spans="1:6" x14ac:dyDescent="0.25">
      <c r="A69" s="2442"/>
      <c r="B69" s="791">
        <v>2020</v>
      </c>
      <c r="C69" s="791">
        <v>2021</v>
      </c>
      <c r="D69" s="792">
        <v>2022</v>
      </c>
      <c r="E69" s="792">
        <v>2023</v>
      </c>
      <c r="F69" s="749"/>
    </row>
    <row r="70" spans="1:6" ht="15.75" thickBot="1" x14ac:dyDescent="0.3">
      <c r="A70" s="2443"/>
      <c r="B70" s="793" t="s">
        <v>7</v>
      </c>
      <c r="C70" s="793" t="s">
        <v>8</v>
      </c>
      <c r="D70" s="793" t="s">
        <v>8</v>
      </c>
      <c r="E70" s="794" t="s">
        <v>8</v>
      </c>
      <c r="F70" s="749"/>
    </row>
    <row r="71" spans="1:6" ht="14.1" customHeight="1" thickBot="1" x14ac:dyDescent="0.3">
      <c r="A71" s="790" t="s">
        <v>16</v>
      </c>
      <c r="B71" s="795">
        <v>14</v>
      </c>
      <c r="C71" s="795">
        <v>16</v>
      </c>
      <c r="D71" s="795">
        <v>14</v>
      </c>
      <c r="E71" s="796">
        <v>11</v>
      </c>
      <c r="F71" s="749"/>
    </row>
    <row r="72" spans="1:6" s="636" customFormat="1" ht="14.1" customHeight="1" thickBot="1" x14ac:dyDescent="0.3">
      <c r="A72" s="790" t="s">
        <v>17</v>
      </c>
      <c r="B72" s="795">
        <v>1400</v>
      </c>
      <c r="C72" s="795">
        <v>1340</v>
      </c>
      <c r="D72" s="795">
        <v>1270</v>
      </c>
      <c r="E72" s="796">
        <v>1270</v>
      </c>
      <c r="F72" s="749"/>
    </row>
    <row r="73" spans="1:6" ht="14.1" customHeight="1" thickBot="1" x14ac:dyDescent="0.3">
      <c r="A73" s="790" t="s">
        <v>18</v>
      </c>
      <c r="B73" s="795">
        <f>B72/B71</f>
        <v>100</v>
      </c>
      <c r="C73" s="795">
        <f t="shared" ref="C73:E73" si="3">C72/C71</f>
        <v>83.75</v>
      </c>
      <c r="D73" s="795">
        <f t="shared" si="3"/>
        <v>90.714285714285708</v>
      </c>
      <c r="E73" s="796">
        <f t="shared" si="3"/>
        <v>115.45454545454545</v>
      </c>
      <c r="F73" s="749"/>
    </row>
    <row r="74" spans="1:6" ht="14.1" customHeight="1" thickBot="1" x14ac:dyDescent="0.3">
      <c r="A74" s="790" t="s">
        <v>19</v>
      </c>
      <c r="B74" s="797" t="s">
        <v>20</v>
      </c>
      <c r="C74" s="798">
        <f>C71/B71-1</f>
        <v>0.14285714285714279</v>
      </c>
      <c r="D74" s="798">
        <f t="shared" ref="D74:E76" si="4">D71/C71-1</f>
        <v>-0.125</v>
      </c>
      <c r="E74" s="799">
        <f t="shared" si="4"/>
        <v>-0.2142857142857143</v>
      </c>
      <c r="F74" s="749"/>
    </row>
    <row r="75" spans="1:6" ht="14.1" customHeight="1" thickBot="1" x14ac:dyDescent="0.3">
      <c r="A75" s="790" t="s">
        <v>21</v>
      </c>
      <c r="B75" s="797" t="s">
        <v>20</v>
      </c>
      <c r="C75" s="798">
        <f>C72/B72-1</f>
        <v>-4.2857142857142816E-2</v>
      </c>
      <c r="D75" s="798">
        <f t="shared" si="4"/>
        <v>-5.2238805970149294E-2</v>
      </c>
      <c r="E75" s="799">
        <f t="shared" si="4"/>
        <v>0</v>
      </c>
      <c r="F75" s="749"/>
    </row>
    <row r="76" spans="1:6" ht="14.1" customHeight="1" thickBot="1" x14ac:dyDescent="0.3">
      <c r="A76" s="790" t="s">
        <v>22</v>
      </c>
      <c r="B76" s="797" t="s">
        <v>20</v>
      </c>
      <c r="C76" s="798">
        <f>C73/B73-1</f>
        <v>-0.16249999999999998</v>
      </c>
      <c r="D76" s="798">
        <f t="shared" si="4"/>
        <v>8.3155650319829411E-2</v>
      </c>
      <c r="E76" s="799">
        <f t="shared" si="4"/>
        <v>0.27272727272727271</v>
      </c>
      <c r="F76" s="749"/>
    </row>
    <row r="77" spans="1:6" ht="25.5" customHeight="1" thickBot="1" x14ac:dyDescent="0.3">
      <c r="A77" s="2444" t="s">
        <v>66</v>
      </c>
      <c r="B77" s="2445"/>
      <c r="C77" s="2445"/>
      <c r="D77" s="2445"/>
      <c r="E77" s="2446"/>
      <c r="F77" s="749"/>
    </row>
    <row r="78" spans="1:6" ht="20.25" customHeight="1" x14ac:dyDescent="0.25">
      <c r="A78" s="2442"/>
      <c r="B78" s="791">
        <v>2020</v>
      </c>
      <c r="C78" s="791">
        <v>2021</v>
      </c>
      <c r="D78" s="792">
        <v>2022</v>
      </c>
      <c r="E78" s="792">
        <v>2023</v>
      </c>
      <c r="F78" s="749"/>
    </row>
    <row r="79" spans="1:6" ht="18.75" customHeight="1" thickBot="1" x14ac:dyDescent="0.3">
      <c r="A79" s="2443"/>
      <c r="B79" s="793" t="s">
        <v>7</v>
      </c>
      <c r="C79" s="793" t="s">
        <v>8</v>
      </c>
      <c r="D79" s="793" t="s">
        <v>8</v>
      </c>
      <c r="E79" s="794" t="s">
        <v>8</v>
      </c>
      <c r="F79" s="749"/>
    </row>
    <row r="80" spans="1:6" ht="14.1" customHeight="1" thickBot="1" x14ac:dyDescent="0.3">
      <c r="A80" s="823" t="s">
        <v>41</v>
      </c>
      <c r="B80" s="808"/>
      <c r="C80" s="808"/>
      <c r="D80" s="808"/>
      <c r="E80" s="809"/>
      <c r="F80" s="749"/>
    </row>
    <row r="81" spans="1:6" ht="14.1" customHeight="1" thickBot="1" x14ac:dyDescent="0.3">
      <c r="A81" s="823" t="s">
        <v>42</v>
      </c>
      <c r="B81" s="795">
        <v>1400</v>
      </c>
      <c r="C81" s="824">
        <v>1340</v>
      </c>
      <c r="D81" s="795">
        <v>1270</v>
      </c>
      <c r="E81" s="796">
        <v>1270</v>
      </c>
      <c r="F81" s="749"/>
    </row>
    <row r="82" spans="1:6" ht="14.1" customHeight="1" thickBot="1" x14ac:dyDescent="0.3">
      <c r="A82" s="825" t="s">
        <v>30</v>
      </c>
      <c r="B82" s="816">
        <f>B81+B80</f>
        <v>1400</v>
      </c>
      <c r="C82" s="826">
        <v>1340</v>
      </c>
      <c r="D82" s="816">
        <f t="shared" ref="D82:E82" si="5">D81+D80</f>
        <v>1270</v>
      </c>
      <c r="E82" s="817">
        <f t="shared" si="5"/>
        <v>1270</v>
      </c>
      <c r="F82" s="749"/>
    </row>
    <row r="83" spans="1:6" ht="14.1" customHeight="1" thickBot="1" x14ac:dyDescent="0.3">
      <c r="A83" s="827"/>
      <c r="B83" s="828"/>
      <c r="C83" s="829"/>
      <c r="D83" s="828"/>
      <c r="E83" s="830"/>
      <c r="F83" s="749"/>
    </row>
    <row r="84" spans="1:6" ht="20.25" customHeight="1" thickBot="1" x14ac:dyDescent="0.3">
      <c r="A84" s="831" t="s">
        <v>44</v>
      </c>
      <c r="B84" s="2462"/>
      <c r="C84" s="2463"/>
      <c r="D84" s="2463"/>
      <c r="E84" s="2464"/>
      <c r="F84" s="749"/>
    </row>
    <row r="85" spans="1:6" ht="42" customHeight="1" thickBot="1" x14ac:dyDescent="0.3">
      <c r="A85" s="831" t="s">
        <v>117</v>
      </c>
      <c r="B85" s="832"/>
      <c r="C85" s="833" t="s">
        <v>180</v>
      </c>
      <c r="D85" s="834"/>
      <c r="E85" s="835"/>
      <c r="F85" s="749"/>
    </row>
    <row r="86" spans="1:6" ht="16.5" customHeight="1" thickBot="1" x14ac:dyDescent="0.3">
      <c r="A86" s="831"/>
      <c r="B86" s="2479" t="s">
        <v>1307</v>
      </c>
      <c r="C86" s="2480"/>
      <c r="D86" s="2480"/>
      <c r="E86" s="2481"/>
      <c r="F86" s="749"/>
    </row>
    <row r="87" spans="1:6" ht="78" customHeight="1" thickBot="1" x14ac:dyDescent="0.3">
      <c r="A87" s="790" t="s">
        <v>14</v>
      </c>
      <c r="B87" s="2473" t="s">
        <v>1308</v>
      </c>
      <c r="C87" s="2474" t="s">
        <v>1309</v>
      </c>
      <c r="D87" s="2474" t="s">
        <v>1309</v>
      </c>
      <c r="E87" s="2475" t="s">
        <v>1309</v>
      </c>
      <c r="F87" s="749"/>
    </row>
    <row r="88" spans="1:6" ht="25.5" customHeight="1" thickBot="1" x14ac:dyDescent="0.3">
      <c r="A88" s="790" t="s">
        <v>15</v>
      </c>
      <c r="B88" s="2453" t="s">
        <v>111</v>
      </c>
      <c r="C88" s="2454"/>
      <c r="D88" s="2454"/>
      <c r="E88" s="2455"/>
      <c r="F88" s="749"/>
    </row>
    <row r="89" spans="1:6" x14ac:dyDescent="0.25">
      <c r="A89" s="2442"/>
      <c r="B89" s="791">
        <v>2020</v>
      </c>
      <c r="C89" s="791">
        <v>2021</v>
      </c>
      <c r="D89" s="792">
        <v>2022</v>
      </c>
      <c r="E89" s="792">
        <v>2023</v>
      </c>
      <c r="F89" s="749"/>
    </row>
    <row r="90" spans="1:6" ht="20.25" customHeight="1" thickBot="1" x14ac:dyDescent="0.3">
      <c r="A90" s="2443"/>
      <c r="B90" s="793" t="s">
        <v>7</v>
      </c>
      <c r="C90" s="793" t="s">
        <v>8</v>
      </c>
      <c r="D90" s="793" t="s">
        <v>8</v>
      </c>
      <c r="E90" s="794" t="s">
        <v>8</v>
      </c>
      <c r="F90" s="749"/>
    </row>
    <row r="91" spans="1:6" ht="14.1" customHeight="1" thickBot="1" x14ac:dyDescent="0.3">
      <c r="A91" s="790" t="s">
        <v>16</v>
      </c>
      <c r="B91" s="836"/>
      <c r="C91" s="797">
        <v>1</v>
      </c>
      <c r="D91" s="836"/>
      <c r="E91" s="837"/>
      <c r="F91" s="749"/>
    </row>
    <row r="92" spans="1:6" ht="14.1" customHeight="1" thickBot="1" x14ac:dyDescent="0.3">
      <c r="A92" s="790" t="s">
        <v>17</v>
      </c>
      <c r="B92" s="795">
        <f>B102</f>
        <v>0</v>
      </c>
      <c r="C92" s="795">
        <v>1500</v>
      </c>
      <c r="D92" s="795">
        <f t="shared" ref="D92:E92" si="6">D102</f>
        <v>0</v>
      </c>
      <c r="E92" s="796">
        <f t="shared" si="6"/>
        <v>0</v>
      </c>
      <c r="F92" s="749"/>
    </row>
    <row r="93" spans="1:6" ht="14.1" customHeight="1" thickBot="1" x14ac:dyDescent="0.3">
      <c r="A93" s="790" t="s">
        <v>18</v>
      </c>
      <c r="B93" s="795" t="e">
        <f>B92/B91</f>
        <v>#DIV/0!</v>
      </c>
      <c r="C93" s="795">
        <f t="shared" ref="C93:E93" si="7">C92/C91</f>
        <v>1500</v>
      </c>
      <c r="D93" s="795" t="e">
        <f t="shared" si="7"/>
        <v>#DIV/0!</v>
      </c>
      <c r="E93" s="796" t="e">
        <f t="shared" si="7"/>
        <v>#DIV/0!</v>
      </c>
      <c r="F93" s="749"/>
    </row>
    <row r="94" spans="1:6" ht="14.1" customHeight="1" thickBot="1" x14ac:dyDescent="0.3">
      <c r="A94" s="790" t="s">
        <v>19</v>
      </c>
      <c r="B94" s="797" t="s">
        <v>20</v>
      </c>
      <c r="C94" s="798" t="e">
        <f>C91/B91-1</f>
        <v>#DIV/0!</v>
      </c>
      <c r="D94" s="798">
        <f t="shared" ref="D94:E96" si="8">D91/C91-1</f>
        <v>-1</v>
      </c>
      <c r="E94" s="799" t="e">
        <f t="shared" si="8"/>
        <v>#DIV/0!</v>
      </c>
      <c r="F94" s="749"/>
    </row>
    <row r="95" spans="1:6" ht="14.1" customHeight="1" thickBot="1" x14ac:dyDescent="0.3">
      <c r="A95" s="790" t="s">
        <v>21</v>
      </c>
      <c r="B95" s="797" t="s">
        <v>20</v>
      </c>
      <c r="C95" s="798" t="e">
        <f>C92/B92-1</f>
        <v>#DIV/0!</v>
      </c>
      <c r="D95" s="798">
        <f t="shared" si="8"/>
        <v>-1</v>
      </c>
      <c r="E95" s="799" t="e">
        <f t="shared" si="8"/>
        <v>#DIV/0!</v>
      </c>
      <c r="F95" s="749"/>
    </row>
    <row r="96" spans="1:6" ht="14.1" customHeight="1" thickBot="1" x14ac:dyDescent="0.3">
      <c r="A96" s="790" t="s">
        <v>22</v>
      </c>
      <c r="B96" s="797" t="s">
        <v>20</v>
      </c>
      <c r="C96" s="798" t="e">
        <f>C93/B93-1</f>
        <v>#DIV/0!</v>
      </c>
      <c r="D96" s="798" t="e">
        <f t="shared" si="8"/>
        <v>#DIV/0!</v>
      </c>
      <c r="E96" s="799" t="e">
        <f t="shared" si="8"/>
        <v>#DIV/0!</v>
      </c>
      <c r="F96" s="749"/>
    </row>
    <row r="97" spans="1:6" ht="15.75" thickBot="1" x14ac:dyDescent="0.3">
      <c r="A97" s="2444" t="s">
        <v>118</v>
      </c>
      <c r="B97" s="2445"/>
      <c r="C97" s="2445"/>
      <c r="D97" s="2445"/>
      <c r="E97" s="2446"/>
      <c r="F97" s="749"/>
    </row>
    <row r="98" spans="1:6" x14ac:dyDescent="0.25">
      <c r="A98" s="2442"/>
      <c r="B98" s="791">
        <v>2020</v>
      </c>
      <c r="C98" s="791">
        <v>2021</v>
      </c>
      <c r="D98" s="792">
        <v>2022</v>
      </c>
      <c r="E98" s="792">
        <v>2023</v>
      </c>
      <c r="F98" s="749"/>
    </row>
    <row r="99" spans="1:6" ht="15.75" thickBot="1" x14ac:dyDescent="0.3">
      <c r="A99" s="2443"/>
      <c r="B99" s="793" t="s">
        <v>7</v>
      </c>
      <c r="C99" s="793" t="s">
        <v>8</v>
      </c>
      <c r="D99" s="793" t="s">
        <v>8</v>
      </c>
      <c r="E99" s="794" t="s">
        <v>8</v>
      </c>
      <c r="F99" s="749"/>
    </row>
    <row r="100" spans="1:6" ht="14.1" customHeight="1" thickBot="1" x14ac:dyDescent="0.3">
      <c r="A100" s="823" t="s">
        <v>41</v>
      </c>
      <c r="B100" s="808"/>
      <c r="C100" s="808"/>
      <c r="D100" s="808"/>
      <c r="E100" s="809"/>
      <c r="F100" s="749"/>
    </row>
    <row r="101" spans="1:6" ht="14.1" customHeight="1" thickBot="1" x14ac:dyDescent="0.3">
      <c r="A101" s="823" t="s">
        <v>42</v>
      </c>
      <c r="B101" s="805">
        <v>0</v>
      </c>
      <c r="C101" s="808">
        <v>1500</v>
      </c>
      <c r="D101" s="805">
        <v>0</v>
      </c>
      <c r="E101" s="838">
        <v>0</v>
      </c>
      <c r="F101" s="749"/>
    </row>
    <row r="102" spans="1:6" ht="14.1" customHeight="1" thickBot="1" x14ac:dyDescent="0.3">
      <c r="A102" s="825" t="s">
        <v>33</v>
      </c>
      <c r="B102" s="839">
        <f>B101+B100</f>
        <v>0</v>
      </c>
      <c r="C102" s="840">
        <f t="shared" ref="C102:E102" si="9">C101+C100</f>
        <v>1500</v>
      </c>
      <c r="D102" s="839">
        <f t="shared" si="9"/>
        <v>0</v>
      </c>
      <c r="E102" s="841">
        <f t="shared" si="9"/>
        <v>0</v>
      </c>
      <c r="F102" s="749"/>
    </row>
    <row r="103" spans="1:6" ht="14.1" customHeight="1" thickBot="1" x14ac:dyDescent="0.3">
      <c r="A103" s="827"/>
      <c r="B103" s="842"/>
      <c r="C103" s="843"/>
      <c r="D103" s="842"/>
      <c r="E103" s="844"/>
      <c r="F103" s="749"/>
    </row>
    <row r="104" spans="1:6" ht="14.25" customHeight="1" thickBot="1" x14ac:dyDescent="0.3">
      <c r="A104" s="831" t="s">
        <v>44</v>
      </c>
      <c r="B104" s="2462"/>
      <c r="C104" s="2463"/>
      <c r="D104" s="2463"/>
      <c r="E104" s="2464"/>
      <c r="F104" s="749"/>
    </row>
    <row r="105" spans="1:6" ht="41.25" customHeight="1" thickBot="1" x14ac:dyDescent="0.3">
      <c r="A105" s="831" t="s">
        <v>1310</v>
      </c>
      <c r="B105" s="832"/>
      <c r="C105" s="833" t="s">
        <v>180</v>
      </c>
      <c r="D105" s="2465"/>
      <c r="E105" s="2466"/>
      <c r="F105" s="749"/>
    </row>
    <row r="106" spans="1:6" ht="19.5" customHeight="1" thickBot="1" x14ac:dyDescent="0.3">
      <c r="A106" s="831"/>
      <c r="B106" s="2447" t="s">
        <v>1311</v>
      </c>
      <c r="C106" s="2448"/>
      <c r="D106" s="2448"/>
      <c r="E106" s="2449"/>
      <c r="F106" s="749"/>
    </row>
    <row r="107" spans="1:6" ht="33" customHeight="1" thickBot="1" x14ac:dyDescent="0.3">
      <c r="A107" s="790" t="s">
        <v>14</v>
      </c>
      <c r="B107" s="2450" t="s">
        <v>1312</v>
      </c>
      <c r="C107" s="2451" t="s">
        <v>1309</v>
      </c>
      <c r="D107" s="2451" t="s">
        <v>1309</v>
      </c>
      <c r="E107" s="2452" t="s">
        <v>1309</v>
      </c>
      <c r="F107" s="749"/>
    </row>
    <row r="108" spans="1:6" ht="15.75" thickBot="1" x14ac:dyDescent="0.3">
      <c r="A108" s="790" t="s">
        <v>15</v>
      </c>
      <c r="B108" s="2453" t="s">
        <v>111</v>
      </c>
      <c r="C108" s="2454"/>
      <c r="D108" s="2454"/>
      <c r="E108" s="2455"/>
      <c r="F108" s="749"/>
    </row>
    <row r="109" spans="1:6" ht="20.25" customHeight="1" x14ac:dyDescent="0.25">
      <c r="A109" s="2442"/>
      <c r="B109" s="791">
        <v>2020</v>
      </c>
      <c r="C109" s="791">
        <v>2021</v>
      </c>
      <c r="D109" s="792">
        <v>2022</v>
      </c>
      <c r="E109" s="792">
        <v>2023</v>
      </c>
      <c r="F109" s="749"/>
    </row>
    <row r="110" spans="1:6" ht="21.75" customHeight="1" thickBot="1" x14ac:dyDescent="0.3">
      <c r="A110" s="2443"/>
      <c r="B110" s="793" t="s">
        <v>7</v>
      </c>
      <c r="C110" s="793" t="s">
        <v>8</v>
      </c>
      <c r="D110" s="793" t="s">
        <v>8</v>
      </c>
      <c r="E110" s="794" t="s">
        <v>8</v>
      </c>
      <c r="F110" s="749"/>
    </row>
    <row r="111" spans="1:6" ht="14.1" customHeight="1" thickBot="1" x14ac:dyDescent="0.3">
      <c r="A111" s="790" t="s">
        <v>16</v>
      </c>
      <c r="B111" s="836"/>
      <c r="C111" s="797"/>
      <c r="D111" s="845">
        <v>17</v>
      </c>
      <c r="E111" s="845"/>
      <c r="F111" s="749"/>
    </row>
    <row r="112" spans="1:6" ht="14.1" customHeight="1" thickBot="1" x14ac:dyDescent="0.3">
      <c r="A112" s="790" t="s">
        <v>17</v>
      </c>
      <c r="B112" s="795">
        <f>B122</f>
        <v>0</v>
      </c>
      <c r="C112" s="795">
        <v>0</v>
      </c>
      <c r="D112" s="796">
        <v>1500</v>
      </c>
      <c r="E112" s="796">
        <v>0</v>
      </c>
      <c r="F112" s="749"/>
    </row>
    <row r="113" spans="1:13" ht="14.1" customHeight="1" thickBot="1" x14ac:dyDescent="0.3">
      <c r="A113" s="790" t="s">
        <v>18</v>
      </c>
      <c r="B113" s="795" t="e">
        <f>B112/B111</f>
        <v>#DIV/0!</v>
      </c>
      <c r="C113" s="795" t="e">
        <f t="shared" ref="C113:E113" si="10">C112/C111</f>
        <v>#DIV/0!</v>
      </c>
      <c r="D113" s="795">
        <f t="shared" si="10"/>
        <v>88.235294117647058</v>
      </c>
      <c r="E113" s="796" t="e">
        <f t="shared" si="10"/>
        <v>#DIV/0!</v>
      </c>
      <c r="F113" s="749"/>
    </row>
    <row r="114" spans="1:13" ht="14.1" customHeight="1" thickBot="1" x14ac:dyDescent="0.3">
      <c r="A114" s="846" t="s">
        <v>19</v>
      </c>
      <c r="B114" s="847" t="s">
        <v>20</v>
      </c>
      <c r="C114" s="848" t="e">
        <f>C111/B111-1</f>
        <v>#DIV/0!</v>
      </c>
      <c r="D114" s="848" t="e">
        <f t="shared" ref="D114:E116" si="11">D111/C111-1</f>
        <v>#DIV/0!</v>
      </c>
      <c r="E114" s="849">
        <f t="shared" si="11"/>
        <v>-1</v>
      </c>
      <c r="F114" s="749"/>
    </row>
    <row r="115" spans="1:13" ht="14.1" customHeight="1" thickBot="1" x14ac:dyDescent="0.3">
      <c r="A115" s="850" t="s">
        <v>21</v>
      </c>
      <c r="B115" s="851" t="s">
        <v>20</v>
      </c>
      <c r="C115" s="852" t="e">
        <f>C112/B112-1</f>
        <v>#DIV/0!</v>
      </c>
      <c r="D115" s="852" t="e">
        <f t="shared" si="11"/>
        <v>#DIV/0!</v>
      </c>
      <c r="E115" s="853">
        <f t="shared" si="11"/>
        <v>-1</v>
      </c>
      <c r="F115" s="749"/>
    </row>
    <row r="116" spans="1:13" ht="14.1" customHeight="1" thickBot="1" x14ac:dyDescent="0.3">
      <c r="A116" s="790" t="s">
        <v>22</v>
      </c>
      <c r="B116" s="797" t="s">
        <v>20</v>
      </c>
      <c r="C116" s="798" t="e">
        <f>C113/B113-1</f>
        <v>#DIV/0!</v>
      </c>
      <c r="D116" s="798" t="e">
        <f t="shared" si="11"/>
        <v>#DIV/0!</v>
      </c>
      <c r="E116" s="799" t="e">
        <f t="shared" si="11"/>
        <v>#DIV/0!</v>
      </c>
      <c r="F116" s="749"/>
    </row>
    <row r="117" spans="1:13" ht="24.75" customHeight="1" thickBot="1" x14ac:dyDescent="0.3">
      <c r="A117" s="2444" t="s">
        <v>119</v>
      </c>
      <c r="B117" s="2445"/>
      <c r="C117" s="2445"/>
      <c r="D117" s="2445"/>
      <c r="E117" s="2446"/>
      <c r="F117" s="749"/>
    </row>
    <row r="118" spans="1:13" ht="12.75" customHeight="1" x14ac:dyDescent="0.25">
      <c r="A118" s="2442"/>
      <c r="B118" s="854">
        <v>2020</v>
      </c>
      <c r="C118" s="854">
        <v>2021</v>
      </c>
      <c r="D118" s="855">
        <v>2022</v>
      </c>
      <c r="E118" s="855">
        <v>2023</v>
      </c>
      <c r="F118" s="749"/>
    </row>
    <row r="119" spans="1:13" ht="21" customHeight="1" thickBot="1" x14ac:dyDescent="0.3">
      <c r="A119" s="2443"/>
      <c r="B119" s="793" t="s">
        <v>7</v>
      </c>
      <c r="C119" s="793" t="s">
        <v>8</v>
      </c>
      <c r="D119" s="793" t="s">
        <v>8</v>
      </c>
      <c r="E119" s="794" t="s">
        <v>8</v>
      </c>
      <c r="F119" s="749"/>
    </row>
    <row r="120" spans="1:13" ht="24.75" customHeight="1" thickBot="1" x14ac:dyDescent="0.3">
      <c r="A120" s="823" t="s">
        <v>41</v>
      </c>
      <c r="B120" s="808"/>
      <c r="C120" s="808"/>
      <c r="D120" s="808"/>
      <c r="E120" s="809"/>
      <c r="F120" s="856"/>
      <c r="G120" s="857"/>
      <c r="H120" s="857"/>
      <c r="I120" s="857"/>
      <c r="J120" s="857"/>
      <c r="K120" s="857"/>
      <c r="L120" s="857"/>
      <c r="M120" s="857"/>
    </row>
    <row r="121" spans="1:13" ht="14.1" customHeight="1" thickBot="1" x14ac:dyDescent="0.3">
      <c r="A121" s="823" t="s">
        <v>42</v>
      </c>
      <c r="B121" s="805">
        <v>0</v>
      </c>
      <c r="C121" s="805">
        <v>0</v>
      </c>
      <c r="D121" s="805">
        <v>1500</v>
      </c>
      <c r="E121" s="838">
        <v>0</v>
      </c>
      <c r="F121" s="856"/>
      <c r="G121" s="857"/>
      <c r="H121" s="857"/>
      <c r="I121" s="857"/>
      <c r="J121" s="857"/>
      <c r="K121" s="857"/>
      <c r="L121" s="857"/>
      <c r="M121" s="857"/>
    </row>
    <row r="122" spans="1:13" ht="14.1" customHeight="1" thickBot="1" x14ac:dyDescent="0.3">
      <c r="A122" s="858" t="s">
        <v>35</v>
      </c>
      <c r="B122" s="859">
        <f>B121+B120</f>
        <v>0</v>
      </c>
      <c r="C122" s="859">
        <v>0</v>
      </c>
      <c r="D122" s="859">
        <f t="shared" ref="D122:E122" si="12">D121+D120</f>
        <v>1500</v>
      </c>
      <c r="E122" s="860">
        <f t="shared" si="12"/>
        <v>0</v>
      </c>
      <c r="F122" s="856"/>
      <c r="G122" s="857"/>
      <c r="H122" s="857"/>
      <c r="I122" s="857"/>
      <c r="J122" s="857"/>
      <c r="K122" s="857"/>
      <c r="L122" s="857"/>
      <c r="M122" s="857"/>
    </row>
    <row r="123" spans="1:13" ht="14.1" customHeight="1" thickBot="1" x14ac:dyDescent="0.3">
      <c r="A123" s="861"/>
      <c r="B123" s="862"/>
      <c r="C123" s="862"/>
      <c r="D123" s="862"/>
      <c r="E123" s="863"/>
      <c r="F123" s="856"/>
      <c r="G123" s="857"/>
      <c r="H123" s="857"/>
      <c r="I123" s="857"/>
      <c r="J123" s="857"/>
      <c r="K123" s="857"/>
      <c r="L123" s="857"/>
      <c r="M123" s="857"/>
    </row>
    <row r="124" spans="1:13" ht="14.1" customHeight="1" thickBot="1" x14ac:dyDescent="0.3">
      <c r="A124" s="864" t="s">
        <v>44</v>
      </c>
      <c r="B124" s="2467"/>
      <c r="C124" s="2468"/>
      <c r="D124" s="2468"/>
      <c r="E124" s="2469"/>
      <c r="F124" s="857"/>
      <c r="G124" s="857"/>
      <c r="H124" s="857"/>
      <c r="I124" s="857"/>
      <c r="J124" s="857"/>
      <c r="K124" s="857"/>
      <c r="L124" s="857"/>
      <c r="M124" s="857"/>
    </row>
    <row r="125" spans="1:13" ht="32.25" customHeight="1" thickBot="1" x14ac:dyDescent="0.3">
      <c r="A125" s="831" t="s">
        <v>1313</v>
      </c>
      <c r="B125" s="832"/>
      <c r="C125" s="833" t="s">
        <v>180</v>
      </c>
      <c r="D125" s="2465" t="s">
        <v>1314</v>
      </c>
      <c r="E125" s="2466"/>
      <c r="F125" s="857"/>
      <c r="G125" s="857"/>
      <c r="H125" s="857"/>
      <c r="I125" s="857"/>
      <c r="J125" s="857"/>
      <c r="K125" s="857"/>
      <c r="L125" s="2461"/>
      <c r="M125" s="2461"/>
    </row>
    <row r="126" spans="1:13" ht="17.25" customHeight="1" thickBot="1" x14ac:dyDescent="0.3">
      <c r="A126" s="831"/>
      <c r="B126" s="2458" t="s">
        <v>1315</v>
      </c>
      <c r="C126" s="2459"/>
      <c r="D126" s="2459" t="s">
        <v>1316</v>
      </c>
      <c r="E126" s="2460"/>
      <c r="F126" s="857"/>
      <c r="G126" s="2456"/>
      <c r="H126" s="2456"/>
      <c r="I126" s="2456"/>
      <c r="J126" s="2456"/>
      <c r="K126" s="857"/>
      <c r="L126" s="865"/>
      <c r="M126" s="857"/>
    </row>
    <row r="127" spans="1:13" ht="36" customHeight="1" thickBot="1" x14ac:dyDescent="0.3">
      <c r="A127" s="790" t="s">
        <v>14</v>
      </c>
      <c r="B127" s="2450" t="s">
        <v>1317</v>
      </c>
      <c r="C127" s="2451" t="s">
        <v>1309</v>
      </c>
      <c r="D127" s="2451" t="s">
        <v>1309</v>
      </c>
      <c r="E127" s="2452" t="s">
        <v>1309</v>
      </c>
      <c r="F127" s="857"/>
      <c r="G127" s="2457"/>
      <c r="H127" s="2457"/>
      <c r="I127" s="2457"/>
      <c r="J127" s="2457"/>
      <c r="K127" s="857"/>
      <c r="L127" s="866"/>
      <c r="M127" s="857"/>
    </row>
    <row r="128" spans="1:13" ht="19.5" customHeight="1" thickBot="1" x14ac:dyDescent="0.3">
      <c r="A128" s="790" t="s">
        <v>15</v>
      </c>
      <c r="B128" s="2453" t="s">
        <v>111</v>
      </c>
      <c r="C128" s="2454"/>
      <c r="D128" s="2454"/>
      <c r="E128" s="2455"/>
      <c r="F128" s="857"/>
      <c r="G128" s="857"/>
      <c r="H128" s="857"/>
      <c r="I128" s="857"/>
      <c r="J128" s="857"/>
      <c r="K128" s="857"/>
      <c r="L128" s="857"/>
      <c r="M128" s="857"/>
    </row>
    <row r="129" spans="1:13" ht="14.1" customHeight="1" x14ac:dyDescent="0.25">
      <c r="A129" s="2442"/>
      <c r="B129" s="791">
        <v>2020</v>
      </c>
      <c r="C129" s="791">
        <v>2021</v>
      </c>
      <c r="D129" s="792">
        <v>2022</v>
      </c>
      <c r="E129" s="792">
        <v>2023</v>
      </c>
      <c r="F129" s="857"/>
      <c r="G129" s="857"/>
      <c r="H129" s="857"/>
      <c r="I129" s="857"/>
      <c r="J129" s="857"/>
      <c r="K129" s="857"/>
      <c r="L129" s="857"/>
      <c r="M129" s="857"/>
    </row>
    <row r="130" spans="1:13" ht="14.1" customHeight="1" thickBot="1" x14ac:dyDescent="0.3">
      <c r="A130" s="2443"/>
      <c r="B130" s="793" t="s">
        <v>7</v>
      </c>
      <c r="C130" s="793" t="s">
        <v>8</v>
      </c>
      <c r="D130" s="793" t="s">
        <v>8</v>
      </c>
      <c r="E130" s="794" t="s">
        <v>8</v>
      </c>
      <c r="F130" s="857"/>
      <c r="G130" s="857"/>
      <c r="H130" s="857"/>
      <c r="I130" s="857"/>
      <c r="J130" s="857"/>
      <c r="K130" s="857"/>
      <c r="L130" s="857"/>
      <c r="M130" s="857"/>
    </row>
    <row r="131" spans="1:13" ht="14.1" customHeight="1" thickBot="1" x14ac:dyDescent="0.3">
      <c r="A131" s="790" t="s">
        <v>16</v>
      </c>
      <c r="B131" s="836"/>
      <c r="C131" s="797">
        <v>0</v>
      </c>
      <c r="D131" s="797">
        <v>0</v>
      </c>
      <c r="E131" s="845">
        <v>1</v>
      </c>
      <c r="F131" s="857"/>
      <c r="G131" s="857"/>
      <c r="H131" s="857"/>
      <c r="I131" s="857"/>
      <c r="J131" s="857"/>
      <c r="K131" s="857"/>
      <c r="L131" s="857"/>
      <c r="M131" s="857"/>
    </row>
    <row r="132" spans="1:13" ht="15.75" thickBot="1" x14ac:dyDescent="0.3">
      <c r="A132" s="790" t="s">
        <v>17</v>
      </c>
      <c r="B132" s="795">
        <f>B142</f>
        <v>0</v>
      </c>
      <c r="C132" s="867">
        <v>0</v>
      </c>
      <c r="D132" s="795">
        <v>0</v>
      </c>
      <c r="E132" s="796">
        <v>1200</v>
      </c>
      <c r="F132" s="857"/>
      <c r="G132" s="857"/>
      <c r="H132" s="857"/>
      <c r="I132" s="857"/>
      <c r="J132" s="857"/>
      <c r="K132" s="857"/>
      <c r="L132" s="857"/>
      <c r="M132" s="857"/>
    </row>
    <row r="133" spans="1:13" ht="24.75" customHeight="1" thickBot="1" x14ac:dyDescent="0.3">
      <c r="A133" s="790" t="s">
        <v>18</v>
      </c>
      <c r="B133" s="795" t="e">
        <f>B132/B131</f>
        <v>#DIV/0!</v>
      </c>
      <c r="C133" s="867" t="e">
        <f t="shared" ref="C133:E133" si="13">C132/C131</f>
        <v>#DIV/0!</v>
      </c>
      <c r="D133" s="795" t="e">
        <f t="shared" si="13"/>
        <v>#DIV/0!</v>
      </c>
      <c r="E133" s="796">
        <f t="shared" si="13"/>
        <v>1200</v>
      </c>
      <c r="F133" s="857"/>
      <c r="G133" s="857"/>
      <c r="H133" s="857"/>
      <c r="I133" s="857"/>
      <c r="J133" s="857"/>
      <c r="K133" s="857"/>
      <c r="L133" s="857"/>
      <c r="M133" s="857"/>
    </row>
    <row r="134" spans="1:13" ht="14.1" customHeight="1" thickBot="1" x14ac:dyDescent="0.3">
      <c r="A134" s="790" t="s">
        <v>19</v>
      </c>
      <c r="B134" s="797" t="s">
        <v>20</v>
      </c>
      <c r="C134" s="798" t="e">
        <f>C131/B131-1</f>
        <v>#DIV/0!</v>
      </c>
      <c r="D134" s="798" t="e">
        <f t="shared" ref="D134:E136" si="14">D131/C131-1</f>
        <v>#DIV/0!</v>
      </c>
      <c r="E134" s="799" t="e">
        <f t="shared" si="14"/>
        <v>#DIV/0!</v>
      </c>
      <c r="F134" s="857"/>
      <c r="G134" s="857"/>
      <c r="H134" s="857"/>
      <c r="I134" s="857"/>
      <c r="J134" s="857"/>
      <c r="K134" s="857"/>
      <c r="L134" s="857"/>
      <c r="M134" s="857"/>
    </row>
    <row r="135" spans="1:13" ht="14.1" customHeight="1" thickBot="1" x14ac:dyDescent="0.3">
      <c r="A135" s="868" t="s">
        <v>21</v>
      </c>
      <c r="B135" s="869" t="s">
        <v>20</v>
      </c>
      <c r="C135" s="870" t="e">
        <f>C132/B132-1</f>
        <v>#DIV/0!</v>
      </c>
      <c r="D135" s="870" t="e">
        <f t="shared" si="14"/>
        <v>#DIV/0!</v>
      </c>
      <c r="E135" s="871" t="e">
        <f t="shared" si="14"/>
        <v>#DIV/0!</v>
      </c>
      <c r="F135" s="857"/>
      <c r="G135" s="857"/>
      <c r="H135" s="857"/>
      <c r="I135" s="857"/>
      <c r="J135" s="857"/>
      <c r="K135" s="857"/>
      <c r="L135" s="857"/>
      <c r="M135" s="857"/>
    </row>
    <row r="136" spans="1:13" ht="14.1" customHeight="1" thickBot="1" x14ac:dyDescent="0.3">
      <c r="A136" s="790" t="s">
        <v>22</v>
      </c>
      <c r="B136" s="797" t="s">
        <v>20</v>
      </c>
      <c r="C136" s="798" t="e">
        <f>C133/B133-1</f>
        <v>#DIV/0!</v>
      </c>
      <c r="D136" s="798" t="e">
        <f t="shared" si="14"/>
        <v>#DIV/0!</v>
      </c>
      <c r="E136" s="799" t="e">
        <f t="shared" si="14"/>
        <v>#DIV/0!</v>
      </c>
      <c r="F136" s="872"/>
      <c r="G136" s="872"/>
      <c r="H136" s="872"/>
      <c r="I136" s="872"/>
    </row>
    <row r="137" spans="1:13" ht="18.75" customHeight="1" thickBot="1" x14ac:dyDescent="0.3">
      <c r="A137" s="2444" t="s">
        <v>119</v>
      </c>
      <c r="B137" s="2445"/>
      <c r="C137" s="2445"/>
      <c r="D137" s="2445"/>
      <c r="E137" s="2446"/>
      <c r="F137" s="872"/>
      <c r="G137" s="872"/>
      <c r="H137" s="872"/>
      <c r="I137" s="872"/>
    </row>
    <row r="138" spans="1:13" ht="14.1" customHeight="1" x14ac:dyDescent="0.25">
      <c r="A138" s="2442"/>
      <c r="B138" s="791">
        <v>2020</v>
      </c>
      <c r="C138" s="791">
        <v>2021</v>
      </c>
      <c r="D138" s="792">
        <v>2022</v>
      </c>
      <c r="E138" s="792">
        <v>2023</v>
      </c>
      <c r="F138" s="872"/>
      <c r="G138" s="872"/>
      <c r="H138" s="872"/>
      <c r="I138" s="872"/>
    </row>
    <row r="139" spans="1:13" ht="14.1" customHeight="1" thickBot="1" x14ac:dyDescent="0.3">
      <c r="A139" s="2443"/>
      <c r="B139" s="793" t="s">
        <v>7</v>
      </c>
      <c r="C139" s="793" t="s">
        <v>8</v>
      </c>
      <c r="D139" s="793" t="s">
        <v>8</v>
      </c>
      <c r="E139" s="794" t="s">
        <v>8</v>
      </c>
      <c r="F139" s="872"/>
      <c r="G139" s="872"/>
      <c r="H139" s="872"/>
      <c r="I139" s="872"/>
    </row>
    <row r="140" spans="1:13" ht="14.1" customHeight="1" thickBot="1" x14ac:dyDescent="0.3">
      <c r="A140" s="823" t="s">
        <v>41</v>
      </c>
      <c r="B140" s="808"/>
      <c r="C140" s="808"/>
      <c r="D140" s="808"/>
      <c r="E140" s="809"/>
      <c r="F140" s="872"/>
      <c r="G140" s="872"/>
      <c r="H140" s="872"/>
      <c r="I140" s="872"/>
    </row>
    <row r="141" spans="1:13" ht="14.1" customHeight="1" thickBot="1" x14ac:dyDescent="0.3">
      <c r="A141" s="823" t="s">
        <v>42</v>
      </c>
      <c r="B141" s="805">
        <v>0</v>
      </c>
      <c r="C141" s="867">
        <v>0</v>
      </c>
      <c r="D141" s="805">
        <v>0</v>
      </c>
      <c r="E141" s="838">
        <v>1200</v>
      </c>
      <c r="F141" s="872"/>
      <c r="G141" s="872"/>
      <c r="H141" s="872"/>
      <c r="I141" s="872"/>
    </row>
    <row r="142" spans="1:13" ht="14.1" customHeight="1" thickBot="1" x14ac:dyDescent="0.3">
      <c r="A142" s="858" t="s">
        <v>37</v>
      </c>
      <c r="B142" s="859">
        <f>B141+B140</f>
        <v>0</v>
      </c>
      <c r="C142" s="859">
        <v>0</v>
      </c>
      <c r="D142" s="859">
        <f t="shared" ref="D142:E142" si="15">D141+D140</f>
        <v>0</v>
      </c>
      <c r="E142" s="873">
        <f t="shared" si="15"/>
        <v>1200</v>
      </c>
      <c r="F142" s="872"/>
      <c r="G142" s="872"/>
      <c r="H142" s="872"/>
      <c r="I142" s="872"/>
    </row>
    <row r="143" spans="1:13" ht="14.1" customHeight="1" thickBot="1" x14ac:dyDescent="0.3">
      <c r="A143" s="827"/>
      <c r="B143" s="874"/>
      <c r="C143" s="875"/>
      <c r="D143" s="874"/>
      <c r="E143" s="876"/>
      <c r="F143" s="872"/>
      <c r="G143" s="872"/>
      <c r="H143" s="872"/>
      <c r="I143" s="872"/>
    </row>
    <row r="144" spans="1:13" ht="42.75" customHeight="1" thickBot="1" x14ac:dyDescent="0.3">
      <c r="A144" s="831" t="s">
        <v>1318</v>
      </c>
      <c r="B144" s="877"/>
      <c r="C144" s="878" t="s">
        <v>180</v>
      </c>
      <c r="D144" s="879"/>
      <c r="E144" s="880"/>
      <c r="F144" s="872"/>
      <c r="G144" s="872"/>
      <c r="H144" s="872"/>
      <c r="I144" s="872"/>
    </row>
    <row r="145" spans="1:13" ht="18" customHeight="1" thickBot="1" x14ac:dyDescent="0.3">
      <c r="A145" s="831"/>
      <c r="B145" s="2447" t="s">
        <v>1319</v>
      </c>
      <c r="C145" s="2448"/>
      <c r="D145" s="2448"/>
      <c r="E145" s="2449"/>
      <c r="F145" s="872"/>
      <c r="G145" s="872"/>
      <c r="H145" s="872"/>
      <c r="I145" s="872"/>
    </row>
    <row r="146" spans="1:13" ht="38.25" customHeight="1" thickBot="1" x14ac:dyDescent="0.3">
      <c r="A146" s="790" t="s">
        <v>14</v>
      </c>
      <c r="B146" s="2450" t="s">
        <v>1320</v>
      </c>
      <c r="C146" s="2451" t="s">
        <v>1309</v>
      </c>
      <c r="D146" s="2451" t="s">
        <v>1309</v>
      </c>
      <c r="E146" s="2452" t="s">
        <v>1309</v>
      </c>
      <c r="F146" s="872"/>
      <c r="G146" s="872"/>
      <c r="H146" s="872"/>
      <c r="I146" s="872"/>
      <c r="M146" s="881"/>
    </row>
    <row r="147" spans="1:13" ht="14.1" customHeight="1" thickBot="1" x14ac:dyDescent="0.3">
      <c r="A147" s="790" t="s">
        <v>15</v>
      </c>
      <c r="B147" s="2453" t="s">
        <v>111</v>
      </c>
      <c r="C147" s="2454"/>
      <c r="D147" s="2454"/>
      <c r="E147" s="2455"/>
      <c r="F147" s="872"/>
      <c r="G147" s="872"/>
      <c r="H147" s="872"/>
      <c r="I147" s="872"/>
    </row>
    <row r="148" spans="1:13" ht="18.75" customHeight="1" x14ac:dyDescent="0.25">
      <c r="A148" s="2442"/>
      <c r="B148" s="791">
        <v>2020</v>
      </c>
      <c r="C148" s="791">
        <v>2021</v>
      </c>
      <c r="D148" s="792">
        <v>2022</v>
      </c>
      <c r="E148" s="792">
        <v>2023</v>
      </c>
      <c r="F148" s="872"/>
      <c r="G148" s="872"/>
      <c r="H148" s="872"/>
      <c r="I148" s="872"/>
    </row>
    <row r="149" spans="1:13" ht="18.75" customHeight="1" thickBot="1" x14ac:dyDescent="0.3">
      <c r="A149" s="2443"/>
      <c r="B149" s="793" t="s">
        <v>7</v>
      </c>
      <c r="C149" s="793" t="s">
        <v>8</v>
      </c>
      <c r="D149" s="793" t="s">
        <v>8</v>
      </c>
      <c r="E149" s="794" t="s">
        <v>8</v>
      </c>
      <c r="F149" s="872"/>
      <c r="G149" s="872"/>
      <c r="H149" s="872"/>
      <c r="I149" s="872"/>
    </row>
    <row r="150" spans="1:13" ht="13.5" customHeight="1" thickBot="1" x14ac:dyDescent="0.3">
      <c r="A150" s="790" t="s">
        <v>16</v>
      </c>
      <c r="B150" s="836">
        <v>23</v>
      </c>
      <c r="C150" s="797">
        <v>1</v>
      </c>
      <c r="D150" s="797">
        <v>3</v>
      </c>
      <c r="E150" s="845">
        <v>3</v>
      </c>
      <c r="F150" s="872"/>
      <c r="G150" s="872"/>
      <c r="H150" s="872"/>
      <c r="I150" s="872"/>
    </row>
    <row r="151" spans="1:13" ht="14.1" customHeight="1" thickBot="1" x14ac:dyDescent="0.3">
      <c r="A151" s="790" t="s">
        <v>17</v>
      </c>
      <c r="B151" s="795">
        <v>600</v>
      </c>
      <c r="C151" s="867">
        <v>160</v>
      </c>
      <c r="D151" s="795">
        <v>230</v>
      </c>
      <c r="E151" s="796">
        <v>530</v>
      </c>
      <c r="F151" s="872"/>
      <c r="G151" s="872"/>
      <c r="H151" s="872"/>
      <c r="I151" s="872"/>
    </row>
    <row r="152" spans="1:13" ht="14.1" customHeight="1" thickBot="1" x14ac:dyDescent="0.3">
      <c r="A152" s="790" t="s">
        <v>18</v>
      </c>
      <c r="B152" s="795">
        <f>B151/B150</f>
        <v>26.086956521739129</v>
      </c>
      <c r="C152" s="867">
        <f t="shared" ref="C152:E152" si="16">C151/C150</f>
        <v>160</v>
      </c>
      <c r="D152" s="795">
        <f>D151/D150</f>
        <v>76.666666666666671</v>
      </c>
      <c r="E152" s="796">
        <f t="shared" si="16"/>
        <v>176.66666666666666</v>
      </c>
      <c r="F152" s="872"/>
      <c r="G152" s="872"/>
      <c r="H152" s="872"/>
      <c r="I152" s="872"/>
    </row>
    <row r="153" spans="1:13" ht="14.1" customHeight="1" thickBot="1" x14ac:dyDescent="0.3">
      <c r="A153" s="790" t="s">
        <v>19</v>
      </c>
      <c r="B153" s="797" t="s">
        <v>20</v>
      </c>
      <c r="C153" s="798">
        <f>C150/B150-1</f>
        <v>-0.95652173913043481</v>
      </c>
      <c r="D153" s="798">
        <f>D150/C150-1</f>
        <v>2</v>
      </c>
      <c r="E153" s="799">
        <f t="shared" ref="E153:E155" si="17">E150/D150-1</f>
        <v>0</v>
      </c>
      <c r="F153" s="872"/>
      <c r="G153" s="872"/>
      <c r="H153" s="872"/>
      <c r="I153" s="872"/>
    </row>
    <row r="154" spans="1:13" ht="14.1" customHeight="1" thickBot="1" x14ac:dyDescent="0.3">
      <c r="A154" s="790" t="s">
        <v>21</v>
      </c>
      <c r="B154" s="797" t="s">
        <v>20</v>
      </c>
      <c r="C154" s="798">
        <f>C151/B151-1</f>
        <v>-0.73333333333333339</v>
      </c>
      <c r="D154" s="798">
        <f t="shared" ref="D154:D155" si="18">D151/C151-1</f>
        <v>0.4375</v>
      </c>
      <c r="E154" s="799">
        <f t="shared" si="17"/>
        <v>1.3043478260869565</v>
      </c>
      <c r="F154" s="872"/>
      <c r="G154" s="872"/>
      <c r="H154" s="872"/>
      <c r="I154" s="872"/>
    </row>
    <row r="155" spans="1:13" ht="14.1" customHeight="1" thickBot="1" x14ac:dyDescent="0.3">
      <c r="A155" s="790" t="s">
        <v>22</v>
      </c>
      <c r="B155" s="797" t="s">
        <v>20</v>
      </c>
      <c r="C155" s="798">
        <f>C152/B152-1</f>
        <v>5.1333333333333337</v>
      </c>
      <c r="D155" s="798">
        <f t="shared" si="18"/>
        <v>-0.52083333333333326</v>
      </c>
      <c r="E155" s="799">
        <f t="shared" si="17"/>
        <v>1.3043478260869561</v>
      </c>
      <c r="F155" s="872"/>
      <c r="G155" s="872"/>
      <c r="H155" s="872"/>
      <c r="I155" s="872"/>
    </row>
    <row r="156" spans="1:13" ht="14.1" customHeight="1" thickBot="1" x14ac:dyDescent="0.3">
      <c r="A156" s="2444" t="s">
        <v>119</v>
      </c>
      <c r="B156" s="2445"/>
      <c r="C156" s="2445"/>
      <c r="D156" s="2445"/>
      <c r="E156" s="2446"/>
      <c r="F156" s="872"/>
      <c r="G156" s="872"/>
      <c r="H156" s="872"/>
      <c r="I156" s="872"/>
    </row>
    <row r="157" spans="1:13" ht="14.1" customHeight="1" x14ac:dyDescent="0.25">
      <c r="A157" s="2442"/>
      <c r="B157" s="791">
        <v>2020</v>
      </c>
      <c r="C157" s="791">
        <v>2021</v>
      </c>
      <c r="D157" s="792">
        <v>2022</v>
      </c>
      <c r="E157" s="792">
        <v>2023</v>
      </c>
      <c r="F157" s="872"/>
      <c r="G157" s="872"/>
      <c r="H157" s="872"/>
      <c r="I157" s="872"/>
    </row>
    <row r="158" spans="1:13" ht="14.1" customHeight="1" thickBot="1" x14ac:dyDescent="0.3">
      <c r="A158" s="2443"/>
      <c r="B158" s="793" t="s">
        <v>7</v>
      </c>
      <c r="C158" s="793" t="s">
        <v>8</v>
      </c>
      <c r="D158" s="793" t="s">
        <v>8</v>
      </c>
      <c r="E158" s="794" t="s">
        <v>8</v>
      </c>
      <c r="F158" s="872"/>
      <c r="G158" s="872"/>
      <c r="H158" s="872"/>
      <c r="I158" s="872"/>
    </row>
    <row r="159" spans="1:13" ht="14.1" customHeight="1" thickBot="1" x14ac:dyDescent="0.3">
      <c r="A159" s="823" t="s">
        <v>41</v>
      </c>
      <c r="B159" s="808"/>
      <c r="C159" s="808"/>
      <c r="D159" s="808"/>
      <c r="E159" s="809"/>
      <c r="F159" s="872"/>
      <c r="G159" s="872"/>
      <c r="H159" s="872"/>
      <c r="I159" s="872"/>
    </row>
    <row r="160" spans="1:13" ht="14.1" customHeight="1" thickBot="1" x14ac:dyDescent="0.3">
      <c r="A160" s="823" t="s">
        <v>42</v>
      </c>
      <c r="B160" s="805">
        <v>600</v>
      </c>
      <c r="C160" s="867">
        <v>160</v>
      </c>
      <c r="D160" s="805">
        <v>230</v>
      </c>
      <c r="E160" s="838">
        <v>530</v>
      </c>
      <c r="F160" s="872"/>
      <c r="G160" s="872"/>
      <c r="H160" s="872"/>
      <c r="I160" s="872"/>
    </row>
    <row r="161" spans="1:10" ht="14.1" customHeight="1" thickBot="1" x14ac:dyDescent="0.3">
      <c r="A161" s="858" t="s">
        <v>35</v>
      </c>
      <c r="B161" s="859">
        <v>600</v>
      </c>
      <c r="C161" s="859">
        <v>160</v>
      </c>
      <c r="D161" s="859">
        <f t="shared" ref="D161:E161" si="19">D160+D159</f>
        <v>230</v>
      </c>
      <c r="E161" s="873">
        <f t="shared" si="19"/>
        <v>530</v>
      </c>
      <c r="F161" s="872"/>
      <c r="G161" s="872"/>
      <c r="H161" s="872"/>
      <c r="I161" s="872"/>
    </row>
    <row r="162" spans="1:10" ht="14.1" customHeight="1" thickBot="1" x14ac:dyDescent="0.3">
      <c r="A162" s="882"/>
      <c r="B162" s="883"/>
      <c r="C162" s="883" t="s">
        <v>385</v>
      </c>
      <c r="D162" s="883"/>
      <c r="E162" s="876"/>
      <c r="F162" s="749"/>
    </row>
    <row r="163" spans="1:10" s="636" customFormat="1" ht="14.1" customHeight="1" thickBot="1" x14ac:dyDescent="0.3">
      <c r="A163" s="884" t="s">
        <v>53</v>
      </c>
      <c r="B163" s="885">
        <f>+B151+B81+B60</f>
        <v>154650</v>
      </c>
      <c r="C163" s="885">
        <f>C161+C102+C82+C60</f>
        <v>160600</v>
      </c>
      <c r="D163" s="885">
        <f>D161+D122+D82+D60</f>
        <v>161600</v>
      </c>
      <c r="E163" s="885">
        <f>+E161+E142+E82+E60</f>
        <v>161600</v>
      </c>
      <c r="F163" s="749"/>
    </row>
    <row r="164" spans="1:10" ht="24.75" thickBot="1" x14ac:dyDescent="0.3">
      <c r="A164" s="884" t="s">
        <v>54</v>
      </c>
      <c r="B164" s="885">
        <f>SUM(B163)</f>
        <v>154650</v>
      </c>
      <c r="C164" s="885">
        <f>+C161+C102+C82+C60</f>
        <v>160600</v>
      </c>
      <c r="D164" s="885">
        <f>SUM(D163)</f>
        <v>161600</v>
      </c>
      <c r="E164" s="885">
        <f>SUM(E163)</f>
        <v>161600</v>
      </c>
      <c r="F164" s="749"/>
      <c r="J164" s="379"/>
    </row>
    <row r="165" spans="1:10" ht="28.5" customHeight="1" thickBot="1" x14ac:dyDescent="0.3">
      <c r="A165" s="823" t="s">
        <v>23</v>
      </c>
      <c r="B165" s="885">
        <f>N162+B39</f>
        <v>103860</v>
      </c>
      <c r="C165" s="885">
        <f t="shared" ref="B165:E166" si="20">+C39</f>
        <v>104860</v>
      </c>
      <c r="D165" s="885">
        <f t="shared" si="20"/>
        <v>104860</v>
      </c>
      <c r="E165" s="885">
        <f t="shared" si="20"/>
        <v>104860</v>
      </c>
      <c r="F165" s="749"/>
    </row>
    <row r="166" spans="1:10" ht="14.1" customHeight="1" thickBot="1" x14ac:dyDescent="0.3">
      <c r="A166" s="886" t="s">
        <v>175</v>
      </c>
      <c r="B166" s="805">
        <f t="shared" si="20"/>
        <v>103860</v>
      </c>
      <c r="C166" s="805" t="s">
        <v>1321</v>
      </c>
      <c r="D166" s="805">
        <f t="shared" si="20"/>
        <v>104860</v>
      </c>
      <c r="E166" s="805">
        <f t="shared" si="20"/>
        <v>104860</v>
      </c>
      <c r="F166" s="749"/>
    </row>
    <row r="167" spans="1:10" ht="14.1" customHeight="1" thickBot="1" x14ac:dyDescent="0.3">
      <c r="A167" s="886" t="s">
        <v>193</v>
      </c>
      <c r="B167" s="805">
        <v>0</v>
      </c>
      <c r="C167" s="805">
        <v>0</v>
      </c>
      <c r="D167" s="805">
        <v>0</v>
      </c>
      <c r="E167" s="805">
        <v>0</v>
      </c>
      <c r="F167" s="749"/>
    </row>
    <row r="168" spans="1:10" ht="14.1" customHeight="1" thickBot="1" x14ac:dyDescent="0.3">
      <c r="A168" s="823" t="s">
        <v>24</v>
      </c>
      <c r="B168" s="885">
        <f t="shared" ref="B168:E169" si="21">+B42</f>
        <v>15400</v>
      </c>
      <c r="C168" s="885">
        <f t="shared" si="21"/>
        <v>15400</v>
      </c>
      <c r="D168" s="885">
        <f t="shared" si="21"/>
        <v>15400</v>
      </c>
      <c r="E168" s="885">
        <f t="shared" si="21"/>
        <v>15400</v>
      </c>
      <c r="F168" s="749"/>
    </row>
    <row r="169" spans="1:10" ht="15.75" thickBot="1" x14ac:dyDescent="0.3">
      <c r="A169" s="886" t="s">
        <v>175</v>
      </c>
      <c r="B169" s="805">
        <f t="shared" si="21"/>
        <v>15400</v>
      </c>
      <c r="C169" s="805">
        <f t="shared" si="21"/>
        <v>15400</v>
      </c>
      <c r="D169" s="805">
        <f t="shared" si="21"/>
        <v>15400</v>
      </c>
      <c r="E169" s="805">
        <f t="shared" si="21"/>
        <v>15400</v>
      </c>
      <c r="F169" s="749"/>
    </row>
    <row r="170" spans="1:10" ht="15" customHeight="1" thickBot="1" x14ac:dyDescent="0.3">
      <c r="A170" s="886" t="s">
        <v>193</v>
      </c>
      <c r="B170" s="805">
        <v>0</v>
      </c>
      <c r="C170" s="805">
        <v>0</v>
      </c>
      <c r="D170" s="805">
        <v>0</v>
      </c>
      <c r="E170" s="805">
        <v>0</v>
      </c>
      <c r="F170" s="749"/>
    </row>
    <row r="171" spans="1:10" ht="15" customHeight="1" thickBot="1" x14ac:dyDescent="0.3">
      <c r="A171" s="823" t="s">
        <v>25</v>
      </c>
      <c r="B171" s="885">
        <f t="shared" ref="B171:E172" si="22">+B45</f>
        <v>33000</v>
      </c>
      <c r="C171" s="885">
        <f t="shared" si="22"/>
        <v>37100</v>
      </c>
      <c r="D171" s="885">
        <f t="shared" si="22"/>
        <v>38100</v>
      </c>
      <c r="E171" s="885">
        <f t="shared" si="22"/>
        <v>38100</v>
      </c>
      <c r="F171" s="749"/>
    </row>
    <row r="172" spans="1:10" ht="15.75" thickBot="1" x14ac:dyDescent="0.3">
      <c r="A172" s="886" t="s">
        <v>175</v>
      </c>
      <c r="B172" s="805">
        <f t="shared" si="22"/>
        <v>33000</v>
      </c>
      <c r="C172" s="805">
        <f t="shared" si="22"/>
        <v>37100</v>
      </c>
      <c r="D172" s="805">
        <f t="shared" si="22"/>
        <v>38100</v>
      </c>
      <c r="E172" s="805">
        <f t="shared" si="22"/>
        <v>38100</v>
      </c>
      <c r="F172" s="749"/>
    </row>
    <row r="173" spans="1:10" ht="15.75" thickBot="1" x14ac:dyDescent="0.3">
      <c r="A173" s="886" t="s">
        <v>193</v>
      </c>
      <c r="B173" s="805">
        <v>0</v>
      </c>
      <c r="C173" s="805">
        <v>0</v>
      </c>
      <c r="D173" s="805">
        <v>0</v>
      </c>
      <c r="E173" s="805">
        <v>0</v>
      </c>
      <c r="F173" s="749"/>
    </row>
    <row r="174" spans="1:10" ht="18.75" customHeight="1" thickBot="1" x14ac:dyDescent="0.3">
      <c r="A174" s="823" t="s">
        <v>26</v>
      </c>
      <c r="B174" s="805">
        <v>0</v>
      </c>
      <c r="C174" s="805">
        <v>0</v>
      </c>
      <c r="D174" s="805">
        <v>0</v>
      </c>
      <c r="E174" s="805">
        <v>0</v>
      </c>
      <c r="F174" s="749"/>
    </row>
    <row r="175" spans="1:10" ht="56.25" customHeight="1" thickBot="1" x14ac:dyDescent="0.3">
      <c r="A175" s="886" t="s">
        <v>175</v>
      </c>
      <c r="B175" s="805">
        <v>0</v>
      </c>
      <c r="C175" s="805">
        <v>0</v>
      </c>
      <c r="D175" s="805">
        <v>0</v>
      </c>
      <c r="E175" s="805">
        <v>0</v>
      </c>
      <c r="F175" s="749"/>
      <c r="H175" s="887"/>
    </row>
    <row r="176" spans="1:10" ht="15" customHeight="1" thickBot="1" x14ac:dyDescent="0.3">
      <c r="A176" s="886" t="s">
        <v>193</v>
      </c>
      <c r="B176" s="805">
        <v>0</v>
      </c>
      <c r="C176" s="805">
        <v>0</v>
      </c>
      <c r="D176" s="805">
        <v>0</v>
      </c>
      <c r="E176" s="805">
        <v>0</v>
      </c>
      <c r="F176" s="749"/>
    </row>
    <row r="177" spans="1:6" ht="15.75" customHeight="1" thickBot="1" x14ac:dyDescent="0.3">
      <c r="A177" s="823" t="s">
        <v>27</v>
      </c>
      <c r="B177" s="805">
        <v>0</v>
      </c>
      <c r="C177" s="805">
        <v>0</v>
      </c>
      <c r="D177" s="805">
        <v>0</v>
      </c>
      <c r="E177" s="805">
        <v>0</v>
      </c>
      <c r="F177" s="749"/>
    </row>
    <row r="178" spans="1:6" ht="31.5" customHeight="1" thickBot="1" x14ac:dyDescent="0.3">
      <c r="A178" s="886" t="s">
        <v>175</v>
      </c>
      <c r="B178" s="805">
        <v>0</v>
      </c>
      <c r="C178" s="805">
        <v>0</v>
      </c>
      <c r="D178" s="805">
        <v>0</v>
      </c>
      <c r="E178" s="805">
        <v>0</v>
      </c>
      <c r="F178" s="749"/>
    </row>
    <row r="179" spans="1:6" ht="15.75" thickBot="1" x14ac:dyDescent="0.3">
      <c r="A179" s="886" t="s">
        <v>193</v>
      </c>
      <c r="B179" s="805">
        <v>0</v>
      </c>
      <c r="C179" s="805">
        <v>0</v>
      </c>
      <c r="D179" s="805">
        <v>0</v>
      </c>
      <c r="E179" s="805">
        <v>0</v>
      </c>
      <c r="F179" s="749"/>
    </row>
    <row r="180" spans="1:6" ht="28.5" customHeight="1" thickBot="1" x14ac:dyDescent="0.3">
      <c r="A180" s="823" t="s">
        <v>28</v>
      </c>
      <c r="B180" s="805">
        <v>0</v>
      </c>
      <c r="C180" s="805">
        <v>0</v>
      </c>
      <c r="D180" s="805">
        <v>0</v>
      </c>
      <c r="E180" s="805">
        <v>0</v>
      </c>
      <c r="F180" s="749"/>
    </row>
    <row r="181" spans="1:6" ht="28.5" customHeight="1" thickBot="1" x14ac:dyDescent="0.3">
      <c r="A181" s="886" t="s">
        <v>175</v>
      </c>
      <c r="B181" s="805">
        <v>0</v>
      </c>
      <c r="C181" s="805">
        <v>0</v>
      </c>
      <c r="D181" s="805">
        <v>0</v>
      </c>
      <c r="E181" s="805">
        <v>0</v>
      </c>
      <c r="F181" s="749"/>
    </row>
    <row r="182" spans="1:6" ht="15.75" thickBot="1" x14ac:dyDescent="0.3">
      <c r="A182" s="886" t="s">
        <v>193</v>
      </c>
      <c r="B182" s="805">
        <v>0</v>
      </c>
      <c r="C182" s="805">
        <v>0</v>
      </c>
      <c r="D182" s="805">
        <v>0</v>
      </c>
      <c r="E182" s="805">
        <v>0</v>
      </c>
      <c r="F182" s="749"/>
    </row>
    <row r="183" spans="1:6" ht="15.75" thickBot="1" x14ac:dyDescent="0.3">
      <c r="A183" s="823" t="s">
        <v>29</v>
      </c>
      <c r="B183" s="885">
        <v>240</v>
      </c>
      <c r="C183" s="885">
        <f t="shared" ref="B183:E184" si="23">+C57</f>
        <v>240</v>
      </c>
      <c r="D183" s="885">
        <f t="shared" si="23"/>
        <v>240</v>
      </c>
      <c r="E183" s="885">
        <f t="shared" si="23"/>
        <v>240</v>
      </c>
      <c r="F183" s="749"/>
    </row>
    <row r="184" spans="1:6" ht="15.75" thickBot="1" x14ac:dyDescent="0.3">
      <c r="A184" s="886" t="s">
        <v>175</v>
      </c>
      <c r="B184" s="808">
        <f t="shared" si="23"/>
        <v>390</v>
      </c>
      <c r="C184" s="808">
        <f t="shared" si="23"/>
        <v>240</v>
      </c>
      <c r="D184" s="808">
        <f t="shared" si="23"/>
        <v>240</v>
      </c>
      <c r="E184" s="808">
        <f t="shared" si="23"/>
        <v>240</v>
      </c>
      <c r="F184" s="749"/>
    </row>
    <row r="185" spans="1:6" ht="48" customHeight="1" thickBot="1" x14ac:dyDescent="0.3">
      <c r="A185" s="886" t="s">
        <v>193</v>
      </c>
      <c r="B185" s="805">
        <v>0</v>
      </c>
      <c r="C185" s="805">
        <v>0</v>
      </c>
      <c r="D185" s="805">
        <v>0</v>
      </c>
      <c r="E185" s="805">
        <v>0</v>
      </c>
      <c r="F185" s="749"/>
    </row>
    <row r="186" spans="1:6" ht="15.75" thickBot="1" x14ac:dyDescent="0.3">
      <c r="A186" s="823" t="s">
        <v>55</v>
      </c>
      <c r="B186" s="805">
        <v>0</v>
      </c>
      <c r="C186" s="805">
        <v>0</v>
      </c>
      <c r="D186" s="805">
        <v>0</v>
      </c>
      <c r="E186" s="805">
        <v>0</v>
      </c>
      <c r="F186" s="749"/>
    </row>
    <row r="187" spans="1:6" s="636" customFormat="1" ht="15.75" thickBot="1" x14ac:dyDescent="0.3">
      <c r="A187" s="823" t="s">
        <v>56</v>
      </c>
      <c r="B187" s="885">
        <v>2000</v>
      </c>
      <c r="C187" s="885">
        <f>+C161+C102+C82</f>
        <v>3000</v>
      </c>
      <c r="D187" s="885">
        <f>+D122+D161+D82</f>
        <v>3000</v>
      </c>
      <c r="E187" s="888">
        <f>+E161+E142+E82</f>
        <v>3000</v>
      </c>
      <c r="F187" s="749"/>
    </row>
    <row r="188" spans="1:6" ht="15.75" thickBot="1" x14ac:dyDescent="0.3">
      <c r="A188" s="889" t="s">
        <v>31</v>
      </c>
      <c r="B188" s="890">
        <f>IF(B164-B163=0,0,"Error")</f>
        <v>0</v>
      </c>
      <c r="C188" s="890">
        <f>IF(C164-C163=0,0,"Error")</f>
        <v>0</v>
      </c>
      <c r="D188" s="890">
        <f>IF(D164-D163=0,0,"Error")</f>
        <v>0</v>
      </c>
      <c r="E188" s="891">
        <f>IF(E164-E163=0,0,"Error")</f>
        <v>0</v>
      </c>
      <c r="F188" s="749"/>
    </row>
    <row r="192" spans="1:6" ht="12.75" customHeight="1" x14ac:dyDescent="0.25"/>
    <row r="193" spans="1:6" ht="9" customHeight="1" x14ac:dyDescent="0.25">
      <c r="A193" s="749"/>
      <c r="B193" s="749"/>
      <c r="C193" s="749"/>
      <c r="D193" s="749"/>
      <c r="E193" s="749"/>
    </row>
    <row r="194" spans="1:6" x14ac:dyDescent="0.25">
      <c r="A194" s="749"/>
      <c r="B194" s="749"/>
      <c r="C194" s="749"/>
      <c r="D194" s="749"/>
      <c r="E194" s="749"/>
      <c r="F194" s="749"/>
    </row>
    <row r="195" spans="1:6" x14ac:dyDescent="0.25">
      <c r="A195" s="749"/>
      <c r="B195" s="749"/>
      <c r="C195" s="749"/>
      <c r="D195" s="749"/>
      <c r="E195" s="749"/>
      <c r="F195" s="749"/>
    </row>
    <row r="196" spans="1:6" x14ac:dyDescent="0.25">
      <c r="A196" s="749"/>
      <c r="B196" s="749"/>
      <c r="C196" s="749"/>
      <c r="D196" s="749"/>
      <c r="E196" s="749"/>
      <c r="F196" s="749"/>
    </row>
    <row r="197" spans="1:6" x14ac:dyDescent="0.25">
      <c r="A197" s="749"/>
      <c r="B197" s="749"/>
      <c r="C197" s="749"/>
      <c r="D197" s="749"/>
      <c r="E197" s="749"/>
      <c r="F197" s="749"/>
    </row>
    <row r="198" spans="1:6" x14ac:dyDescent="0.25">
      <c r="A198" s="749"/>
      <c r="B198" s="749"/>
      <c r="C198" s="749"/>
      <c r="D198" s="749"/>
      <c r="E198" s="749"/>
      <c r="F198" s="749"/>
    </row>
    <row r="199" spans="1:6" x14ac:dyDescent="0.25">
      <c r="A199" s="749"/>
      <c r="B199" s="749"/>
      <c r="C199" s="749"/>
      <c r="D199" s="749"/>
      <c r="E199" s="749"/>
      <c r="F199" s="749"/>
    </row>
    <row r="200" spans="1:6" x14ac:dyDescent="0.25">
      <c r="A200" s="749"/>
      <c r="B200" s="749"/>
      <c r="C200" s="749"/>
      <c r="D200" s="749"/>
      <c r="E200" s="749"/>
      <c r="F200" s="749"/>
    </row>
    <row r="201" spans="1:6" ht="17.25" customHeight="1" x14ac:dyDescent="0.25">
      <c r="A201" s="749"/>
      <c r="B201" s="749"/>
      <c r="C201" s="749"/>
      <c r="D201" s="749"/>
      <c r="E201" s="749"/>
      <c r="F201" s="749"/>
    </row>
    <row r="202" spans="1:6" x14ac:dyDescent="0.25">
      <c r="A202" s="749"/>
      <c r="B202" s="749"/>
      <c r="C202" s="749"/>
      <c r="D202" s="749"/>
      <c r="E202" s="749"/>
      <c r="F202" s="749"/>
    </row>
    <row r="203" spans="1:6" ht="12.75" customHeight="1" x14ac:dyDescent="0.25">
      <c r="A203" s="749"/>
      <c r="B203" s="749"/>
      <c r="C203" s="749"/>
      <c r="D203" s="749"/>
      <c r="E203" s="749"/>
      <c r="F203" s="749"/>
    </row>
    <row r="204" spans="1:6" ht="9" customHeight="1" x14ac:dyDescent="0.25">
      <c r="A204" s="749"/>
      <c r="B204" s="749"/>
      <c r="C204" s="749"/>
      <c r="D204" s="749"/>
      <c r="E204" s="749"/>
      <c r="F204" s="749"/>
    </row>
    <row r="205" spans="1:6" x14ac:dyDescent="0.25">
      <c r="A205" s="749"/>
      <c r="B205" s="749"/>
      <c r="C205" s="749"/>
      <c r="D205" s="749"/>
      <c r="E205" s="749"/>
      <c r="F205" s="749"/>
    </row>
    <row r="206" spans="1:6" x14ac:dyDescent="0.25">
      <c r="A206" s="749"/>
      <c r="B206" s="749"/>
      <c r="C206" s="749"/>
      <c r="D206" s="749"/>
      <c r="E206" s="749"/>
      <c r="F206" s="749"/>
    </row>
    <row r="207" spans="1:6" x14ac:dyDescent="0.25">
      <c r="A207" s="749"/>
      <c r="B207" s="749"/>
      <c r="C207" s="749"/>
      <c r="D207" s="749"/>
      <c r="E207" s="749"/>
      <c r="F207" s="749"/>
    </row>
    <row r="208" spans="1:6" x14ac:dyDescent="0.25">
      <c r="A208" s="749"/>
      <c r="B208" s="749"/>
      <c r="C208" s="749"/>
      <c r="D208" s="749"/>
      <c r="E208" s="749"/>
      <c r="F208" s="749"/>
    </row>
    <row r="209" spans="1:6" x14ac:dyDescent="0.25">
      <c r="A209" s="749"/>
      <c r="B209" s="749"/>
      <c r="C209" s="749"/>
      <c r="D209" s="749"/>
      <c r="E209" s="749"/>
      <c r="F209" s="749"/>
    </row>
    <row r="210" spans="1:6" x14ac:dyDescent="0.25">
      <c r="A210" s="749"/>
      <c r="B210" s="749"/>
      <c r="C210" s="749"/>
      <c r="D210" s="749"/>
      <c r="E210" s="749"/>
      <c r="F210" s="749"/>
    </row>
    <row r="211" spans="1:6" x14ac:dyDescent="0.25">
      <c r="A211" s="749"/>
      <c r="B211" s="749"/>
      <c r="C211" s="749"/>
      <c r="D211" s="749"/>
      <c r="E211" s="749"/>
      <c r="F211" s="749"/>
    </row>
    <row r="212" spans="1:6" ht="12.75" customHeight="1" x14ac:dyDescent="0.25">
      <c r="A212" s="749"/>
      <c r="B212" s="749"/>
      <c r="C212" s="749"/>
      <c r="D212" s="749"/>
      <c r="E212" s="749"/>
      <c r="F212" s="749"/>
    </row>
    <row r="213" spans="1:6" ht="9" customHeight="1" x14ac:dyDescent="0.25">
      <c r="A213" s="749"/>
      <c r="B213" s="749"/>
      <c r="C213" s="749"/>
      <c r="D213" s="749"/>
      <c r="E213" s="749"/>
      <c r="F213" s="749"/>
    </row>
    <row r="214" spans="1:6" x14ac:dyDescent="0.25">
      <c r="A214" s="749"/>
      <c r="B214" s="749"/>
      <c r="C214" s="749"/>
      <c r="D214" s="749"/>
      <c r="E214" s="749"/>
      <c r="F214" s="749"/>
    </row>
    <row r="215" spans="1:6" x14ac:dyDescent="0.25">
      <c r="A215" s="749"/>
      <c r="B215" s="749"/>
      <c r="C215" s="749"/>
      <c r="D215" s="749"/>
      <c r="E215" s="749"/>
      <c r="F215" s="749"/>
    </row>
    <row r="216" spans="1:6" x14ac:dyDescent="0.25">
      <c r="A216" s="749"/>
      <c r="B216" s="749"/>
      <c r="C216" s="749"/>
      <c r="D216" s="749"/>
      <c r="E216" s="749"/>
      <c r="F216" s="749"/>
    </row>
    <row r="217" spans="1:6" x14ac:dyDescent="0.25">
      <c r="A217" s="749"/>
      <c r="B217" s="749"/>
      <c r="C217" s="749"/>
      <c r="D217" s="749"/>
      <c r="E217" s="749"/>
      <c r="F217" s="749"/>
    </row>
    <row r="218" spans="1:6" x14ac:dyDescent="0.25">
      <c r="A218" s="749"/>
      <c r="B218" s="749"/>
      <c r="C218" s="749"/>
      <c r="D218" s="749"/>
      <c r="E218" s="749"/>
      <c r="F218" s="749"/>
    </row>
    <row r="219" spans="1:6" x14ac:dyDescent="0.25">
      <c r="A219" s="749"/>
      <c r="B219" s="749"/>
      <c r="C219" s="749"/>
      <c r="D219" s="749"/>
      <c r="E219" s="749"/>
      <c r="F219" s="749"/>
    </row>
    <row r="220" spans="1:6" x14ac:dyDescent="0.25">
      <c r="A220" s="749"/>
      <c r="B220" s="749"/>
      <c r="C220" s="749"/>
      <c r="D220" s="749"/>
      <c r="E220" s="749"/>
      <c r="F220" s="749"/>
    </row>
    <row r="221" spans="1:6" x14ac:dyDescent="0.25">
      <c r="A221" s="749"/>
      <c r="B221" s="749"/>
      <c r="C221" s="749"/>
      <c r="D221" s="749"/>
      <c r="E221" s="749"/>
      <c r="F221" s="749"/>
    </row>
    <row r="222" spans="1:6" ht="17.25" customHeight="1" x14ac:dyDescent="0.25">
      <c r="A222" s="749"/>
      <c r="B222" s="749"/>
      <c r="C222" s="749"/>
      <c r="D222" s="749"/>
      <c r="E222" s="749"/>
      <c r="F222" s="749"/>
    </row>
    <row r="223" spans="1:6" x14ac:dyDescent="0.25">
      <c r="A223" s="749"/>
      <c r="B223" s="749"/>
      <c r="C223" s="749"/>
      <c r="D223" s="749"/>
      <c r="E223" s="749"/>
      <c r="F223" s="749"/>
    </row>
    <row r="224" spans="1:6" ht="12.75" customHeight="1" x14ac:dyDescent="0.25">
      <c r="A224" s="749"/>
      <c r="B224" s="749"/>
      <c r="C224" s="749"/>
      <c r="D224" s="749"/>
      <c r="E224" s="749"/>
      <c r="F224" s="749"/>
    </row>
    <row r="225" spans="1:6" ht="9" customHeight="1" x14ac:dyDescent="0.25">
      <c r="A225" s="749"/>
      <c r="B225" s="749"/>
      <c r="C225" s="749"/>
      <c r="D225" s="749"/>
      <c r="E225" s="749"/>
      <c r="F225" s="749"/>
    </row>
    <row r="226" spans="1:6" x14ac:dyDescent="0.25">
      <c r="A226" s="749"/>
      <c r="B226" s="749"/>
      <c r="C226" s="749"/>
      <c r="D226" s="749"/>
      <c r="E226" s="749"/>
      <c r="F226" s="749"/>
    </row>
    <row r="227" spans="1:6" x14ac:dyDescent="0.25">
      <c r="A227" s="749"/>
      <c r="B227" s="749"/>
      <c r="C227" s="749"/>
      <c r="D227" s="749"/>
      <c r="E227" s="749"/>
      <c r="F227" s="749"/>
    </row>
    <row r="228" spans="1:6" x14ac:dyDescent="0.25">
      <c r="A228" s="749"/>
      <c r="B228" s="749"/>
      <c r="C228" s="749"/>
      <c r="D228" s="749"/>
      <c r="E228" s="749"/>
      <c r="F228" s="749"/>
    </row>
    <row r="229" spans="1:6" x14ac:dyDescent="0.25">
      <c r="A229" s="749"/>
      <c r="B229" s="749"/>
      <c r="C229" s="749"/>
      <c r="D229" s="749"/>
      <c r="E229" s="749"/>
      <c r="F229" s="749"/>
    </row>
    <row r="230" spans="1:6" x14ac:dyDescent="0.25">
      <c r="A230" s="749"/>
      <c r="B230" s="749"/>
      <c r="C230" s="749"/>
      <c r="D230" s="749"/>
      <c r="E230" s="749"/>
      <c r="F230" s="749"/>
    </row>
    <row r="231" spans="1:6" x14ac:dyDescent="0.25">
      <c r="A231" s="749"/>
      <c r="B231" s="749"/>
      <c r="C231" s="749"/>
      <c r="D231" s="749"/>
      <c r="E231" s="749"/>
      <c r="F231" s="749"/>
    </row>
    <row r="232" spans="1:6" x14ac:dyDescent="0.25">
      <c r="A232" s="749"/>
      <c r="B232" s="749"/>
      <c r="C232" s="749"/>
      <c r="D232" s="749"/>
      <c r="E232" s="749"/>
      <c r="F232" s="749"/>
    </row>
    <row r="233" spans="1:6" ht="12.75" customHeight="1" x14ac:dyDescent="0.25">
      <c r="A233" s="749"/>
      <c r="B233" s="749"/>
      <c r="C233" s="749"/>
      <c r="D233" s="749"/>
      <c r="E233" s="749"/>
      <c r="F233" s="749"/>
    </row>
    <row r="234" spans="1:6" ht="9" customHeight="1" x14ac:dyDescent="0.25">
      <c r="A234" s="749"/>
      <c r="B234" s="749"/>
      <c r="C234" s="749"/>
      <c r="D234" s="749"/>
      <c r="E234" s="749"/>
      <c r="F234" s="749"/>
    </row>
    <row r="235" spans="1:6" x14ac:dyDescent="0.25">
      <c r="A235" s="749"/>
      <c r="B235" s="749"/>
      <c r="C235" s="749"/>
      <c r="D235" s="749"/>
      <c r="E235" s="749"/>
      <c r="F235" s="749"/>
    </row>
    <row r="236" spans="1:6" x14ac:dyDescent="0.25">
      <c r="A236" s="749"/>
      <c r="B236" s="749"/>
      <c r="C236" s="749"/>
      <c r="D236" s="749"/>
      <c r="E236" s="749"/>
      <c r="F236" s="749"/>
    </row>
    <row r="237" spans="1:6" x14ac:dyDescent="0.25">
      <c r="A237" s="749"/>
      <c r="B237" s="749"/>
      <c r="C237" s="749"/>
      <c r="D237" s="749"/>
      <c r="E237" s="749"/>
      <c r="F237" s="749"/>
    </row>
    <row r="238" spans="1:6" x14ac:dyDescent="0.25">
      <c r="A238" s="749"/>
      <c r="B238" s="749"/>
      <c r="C238" s="749"/>
      <c r="D238" s="749"/>
      <c r="E238" s="749"/>
      <c r="F238" s="749"/>
    </row>
    <row r="239" spans="1:6" ht="27" customHeight="1" x14ac:dyDescent="0.25">
      <c r="A239" s="749"/>
      <c r="B239" s="749"/>
      <c r="C239" s="749"/>
      <c r="D239" s="749"/>
      <c r="E239" s="749"/>
      <c r="F239" s="749"/>
    </row>
    <row r="240" spans="1:6" x14ac:dyDescent="0.25">
      <c r="A240" s="749"/>
      <c r="B240" s="749"/>
      <c r="C240" s="749"/>
      <c r="D240" s="749"/>
      <c r="E240" s="749"/>
      <c r="F240" s="749"/>
    </row>
    <row r="241" spans="1:6" x14ac:dyDescent="0.25">
      <c r="A241" s="749"/>
      <c r="B241" s="749"/>
      <c r="C241" s="749"/>
      <c r="D241" s="749"/>
      <c r="E241" s="749"/>
      <c r="F241" s="749"/>
    </row>
    <row r="242" spans="1:6" x14ac:dyDescent="0.25">
      <c r="A242" s="749"/>
      <c r="B242" s="749"/>
      <c r="C242" s="749"/>
      <c r="D242" s="749"/>
      <c r="E242" s="749"/>
      <c r="F242" s="749"/>
    </row>
    <row r="243" spans="1:6" x14ac:dyDescent="0.25">
      <c r="A243" s="749"/>
      <c r="B243" s="749"/>
      <c r="C243" s="749"/>
      <c r="D243" s="749"/>
      <c r="E243" s="749"/>
      <c r="F243" s="749"/>
    </row>
    <row r="244" spans="1:6" x14ac:dyDescent="0.25">
      <c r="A244" s="749"/>
      <c r="B244" s="749"/>
      <c r="C244" s="749"/>
      <c r="D244" s="749"/>
      <c r="E244" s="749"/>
      <c r="F244" s="749"/>
    </row>
    <row r="245" spans="1:6" x14ac:dyDescent="0.25">
      <c r="A245" s="749"/>
      <c r="B245" s="749"/>
      <c r="C245" s="749"/>
      <c r="D245" s="749"/>
      <c r="E245" s="749"/>
      <c r="F245" s="749"/>
    </row>
    <row r="246" spans="1:6" x14ac:dyDescent="0.25">
      <c r="A246" s="749"/>
      <c r="B246" s="749"/>
      <c r="C246" s="749"/>
      <c r="D246" s="749"/>
      <c r="E246" s="749"/>
      <c r="F246" s="749"/>
    </row>
    <row r="247" spans="1:6" x14ac:dyDescent="0.25">
      <c r="A247" s="749"/>
      <c r="B247" s="749"/>
      <c r="C247" s="749"/>
      <c r="D247" s="749"/>
      <c r="E247" s="749"/>
      <c r="F247" s="749"/>
    </row>
    <row r="248" spans="1:6" x14ac:dyDescent="0.25">
      <c r="A248" s="749"/>
      <c r="B248" s="749"/>
      <c r="C248" s="749"/>
      <c r="D248" s="749"/>
      <c r="E248" s="749"/>
      <c r="F248" s="749"/>
    </row>
    <row r="249" spans="1:6" x14ac:dyDescent="0.25">
      <c r="A249" s="749"/>
      <c r="B249" s="749"/>
      <c r="C249" s="749"/>
      <c r="D249" s="749"/>
      <c r="E249" s="749"/>
      <c r="F249" s="749"/>
    </row>
    <row r="250" spans="1:6" x14ac:dyDescent="0.25">
      <c r="A250" s="749"/>
      <c r="B250" s="749"/>
      <c r="C250" s="749"/>
      <c r="D250" s="749"/>
      <c r="E250" s="749"/>
      <c r="F250" s="749"/>
    </row>
    <row r="251" spans="1:6" x14ac:dyDescent="0.25">
      <c r="A251" s="749"/>
      <c r="B251" s="749"/>
      <c r="C251" s="749"/>
      <c r="D251" s="749"/>
      <c r="E251" s="749"/>
      <c r="F251" s="749"/>
    </row>
    <row r="252" spans="1:6" x14ac:dyDescent="0.25">
      <c r="A252" s="749"/>
      <c r="B252" s="749"/>
      <c r="C252" s="749"/>
      <c r="D252" s="749"/>
      <c r="E252" s="749"/>
      <c r="F252" s="749"/>
    </row>
    <row r="253" spans="1:6" x14ac:dyDescent="0.25">
      <c r="A253" s="749"/>
      <c r="B253" s="749"/>
      <c r="C253" s="749"/>
      <c r="D253" s="749"/>
      <c r="E253" s="749"/>
      <c r="F253" s="749"/>
    </row>
    <row r="254" spans="1:6" x14ac:dyDescent="0.25">
      <c r="A254" s="749"/>
      <c r="B254" s="749"/>
      <c r="C254" s="749"/>
      <c r="D254" s="749"/>
      <c r="E254" s="749"/>
      <c r="F254" s="749"/>
    </row>
    <row r="255" spans="1:6" x14ac:dyDescent="0.25">
      <c r="A255" s="749"/>
      <c r="B255" s="749"/>
      <c r="C255" s="749"/>
      <c r="D255" s="749"/>
      <c r="E255" s="749"/>
      <c r="F255" s="749"/>
    </row>
    <row r="256" spans="1:6" x14ac:dyDescent="0.25">
      <c r="A256" s="749"/>
      <c r="B256" s="749"/>
      <c r="C256" s="749"/>
      <c r="D256" s="749"/>
      <c r="E256" s="749"/>
      <c r="F256" s="749"/>
    </row>
    <row r="257" spans="1:6" x14ac:dyDescent="0.25">
      <c r="A257" s="749"/>
      <c r="B257" s="749"/>
      <c r="C257" s="749"/>
      <c r="D257" s="749"/>
      <c r="E257" s="749"/>
      <c r="F257" s="749"/>
    </row>
    <row r="258" spans="1:6" x14ac:dyDescent="0.25">
      <c r="A258" s="749"/>
      <c r="B258" s="749"/>
      <c r="C258" s="749"/>
      <c r="D258" s="749"/>
      <c r="E258" s="749"/>
      <c r="F258" s="749"/>
    </row>
    <row r="259" spans="1:6" x14ac:dyDescent="0.25">
      <c r="A259" s="749"/>
      <c r="B259" s="749"/>
      <c r="C259" s="749"/>
      <c r="D259" s="749"/>
      <c r="E259" s="749"/>
      <c r="F259" s="749"/>
    </row>
    <row r="260" spans="1:6" x14ac:dyDescent="0.25">
      <c r="A260" s="749"/>
      <c r="B260" s="749"/>
      <c r="C260" s="749"/>
      <c r="D260" s="749"/>
      <c r="E260" s="749"/>
      <c r="F260" s="749"/>
    </row>
    <row r="261" spans="1:6" x14ac:dyDescent="0.25">
      <c r="A261" s="749"/>
      <c r="B261" s="749"/>
      <c r="C261" s="749"/>
      <c r="D261" s="749"/>
      <c r="E261" s="749"/>
      <c r="F261" s="749"/>
    </row>
    <row r="262" spans="1:6" x14ac:dyDescent="0.25">
      <c r="A262" s="749"/>
      <c r="B262" s="749"/>
      <c r="C262" s="749"/>
      <c r="D262" s="749"/>
      <c r="E262" s="749"/>
      <c r="F262" s="749"/>
    </row>
    <row r="263" spans="1:6" x14ac:dyDescent="0.25">
      <c r="A263" s="749"/>
      <c r="B263" s="749"/>
      <c r="C263" s="749"/>
      <c r="D263" s="749"/>
      <c r="E263" s="749"/>
      <c r="F263" s="749"/>
    </row>
    <row r="264" spans="1:6" x14ac:dyDescent="0.25">
      <c r="A264" s="749"/>
      <c r="B264" s="749"/>
      <c r="C264" s="749"/>
      <c r="D264" s="749"/>
      <c r="E264" s="749"/>
      <c r="F264" s="749"/>
    </row>
    <row r="265" spans="1:6" x14ac:dyDescent="0.25">
      <c r="A265" s="749"/>
      <c r="B265" s="749"/>
      <c r="C265" s="749"/>
      <c r="D265" s="749"/>
      <c r="E265" s="749"/>
      <c r="F265" s="749"/>
    </row>
    <row r="266" spans="1:6" ht="15" customHeight="1" x14ac:dyDescent="0.25">
      <c r="A266" s="749"/>
      <c r="B266" s="749"/>
      <c r="C266" s="749"/>
      <c r="D266" s="749"/>
      <c r="E266" s="749"/>
      <c r="F266" s="749"/>
    </row>
    <row r="267" spans="1:6" x14ac:dyDescent="0.25">
      <c r="A267" s="749"/>
      <c r="B267" s="749"/>
      <c r="C267" s="749"/>
      <c r="D267" s="749"/>
      <c r="E267" s="749"/>
      <c r="F267" s="749"/>
    </row>
    <row r="268" spans="1:6" ht="19.5" customHeight="1" x14ac:dyDescent="0.25">
      <c r="A268" s="749"/>
      <c r="B268" s="749"/>
      <c r="C268" s="749"/>
      <c r="D268" s="749"/>
      <c r="E268" s="749"/>
      <c r="F268" s="749"/>
    </row>
    <row r="269" spans="1:6" x14ac:dyDescent="0.25">
      <c r="A269" s="749"/>
      <c r="B269" s="749"/>
      <c r="C269" s="749"/>
      <c r="D269" s="749"/>
      <c r="E269" s="749"/>
      <c r="F269" s="749"/>
    </row>
    <row r="270" spans="1:6" ht="47.25" customHeight="1" x14ac:dyDescent="0.25">
      <c r="A270" s="749"/>
      <c r="B270" s="749"/>
      <c r="C270" s="749"/>
      <c r="D270" s="749"/>
      <c r="E270" s="749"/>
      <c r="F270" s="749"/>
    </row>
    <row r="271" spans="1:6" x14ac:dyDescent="0.25">
      <c r="A271" s="749"/>
      <c r="B271" s="749"/>
      <c r="C271" s="749"/>
      <c r="D271" s="749"/>
      <c r="E271" s="749"/>
      <c r="F271" s="749"/>
    </row>
    <row r="272" spans="1:6" x14ac:dyDescent="0.25">
      <c r="A272" s="749"/>
      <c r="B272" s="749"/>
      <c r="C272" s="749"/>
      <c r="D272" s="749"/>
      <c r="E272" s="749"/>
      <c r="F272" s="749"/>
    </row>
    <row r="273" spans="1:6" x14ac:dyDescent="0.25">
      <c r="A273" s="749"/>
      <c r="B273" s="749"/>
      <c r="C273" s="749"/>
      <c r="D273" s="749"/>
      <c r="E273" s="749"/>
      <c r="F273" s="749"/>
    </row>
    <row r="274" spans="1:6" x14ac:dyDescent="0.25">
      <c r="A274" s="749"/>
      <c r="B274" s="749"/>
      <c r="C274" s="749"/>
      <c r="D274" s="749"/>
      <c r="E274" s="749"/>
      <c r="F274" s="749"/>
    </row>
    <row r="275" spans="1:6" x14ac:dyDescent="0.25">
      <c r="A275" s="749"/>
      <c r="B275" s="749"/>
      <c r="C275" s="749"/>
      <c r="D275" s="749"/>
      <c r="E275" s="749"/>
      <c r="F275" s="749"/>
    </row>
    <row r="276" spans="1:6" x14ac:dyDescent="0.25">
      <c r="A276" s="749"/>
      <c r="B276" s="749"/>
      <c r="C276" s="749"/>
      <c r="D276" s="749"/>
      <c r="E276" s="749"/>
      <c r="F276" s="749"/>
    </row>
    <row r="277" spans="1:6" x14ac:dyDescent="0.25">
      <c r="A277" s="749"/>
      <c r="B277" s="749"/>
      <c r="C277" s="749"/>
      <c r="D277" s="749"/>
      <c r="E277" s="749"/>
      <c r="F277" s="749"/>
    </row>
    <row r="278" spans="1:6" x14ac:dyDescent="0.25">
      <c r="A278" s="749"/>
      <c r="B278" s="749"/>
      <c r="C278" s="749"/>
      <c r="D278" s="749"/>
      <c r="E278" s="749"/>
      <c r="F278" s="749"/>
    </row>
    <row r="279" spans="1:6" x14ac:dyDescent="0.25">
      <c r="A279" s="749"/>
      <c r="B279" s="749"/>
      <c r="C279" s="749"/>
      <c r="D279" s="749"/>
      <c r="E279" s="749"/>
      <c r="F279" s="749"/>
    </row>
    <row r="280" spans="1:6" x14ac:dyDescent="0.25">
      <c r="A280" s="749"/>
      <c r="B280" s="749"/>
      <c r="C280" s="749"/>
      <c r="D280" s="749"/>
      <c r="E280" s="749"/>
      <c r="F280" s="749"/>
    </row>
    <row r="281" spans="1:6" x14ac:dyDescent="0.25">
      <c r="A281" s="749"/>
      <c r="B281" s="749"/>
      <c r="C281" s="749"/>
      <c r="D281" s="749"/>
      <c r="E281" s="749"/>
      <c r="F281" s="749"/>
    </row>
    <row r="282" spans="1:6" x14ac:dyDescent="0.25">
      <c r="A282" s="749"/>
      <c r="B282" s="749"/>
      <c r="C282" s="749"/>
      <c r="D282" s="749"/>
      <c r="E282" s="749"/>
      <c r="F282" s="749"/>
    </row>
    <row r="283" spans="1:6" x14ac:dyDescent="0.25">
      <c r="A283" s="749"/>
      <c r="B283" s="749"/>
      <c r="C283" s="749"/>
      <c r="D283" s="749"/>
      <c r="E283" s="749"/>
      <c r="F283" s="749"/>
    </row>
    <row r="284" spans="1:6" x14ac:dyDescent="0.25">
      <c r="A284" s="749"/>
      <c r="B284" s="749"/>
      <c r="C284" s="749"/>
      <c r="D284" s="749"/>
      <c r="E284" s="749"/>
      <c r="F284" s="749"/>
    </row>
    <row r="285" spans="1:6" x14ac:dyDescent="0.25">
      <c r="A285" s="749"/>
      <c r="B285" s="749"/>
      <c r="C285" s="749"/>
      <c r="D285" s="749"/>
      <c r="E285" s="749"/>
      <c r="F285" s="749"/>
    </row>
    <row r="286" spans="1:6" x14ac:dyDescent="0.25">
      <c r="A286" s="749"/>
      <c r="B286" s="749"/>
      <c r="C286" s="749"/>
      <c r="D286" s="749"/>
      <c r="E286" s="749"/>
      <c r="F286" s="749"/>
    </row>
    <row r="287" spans="1:6" x14ac:dyDescent="0.25">
      <c r="A287" s="749"/>
      <c r="B287" s="749"/>
      <c r="C287" s="749"/>
      <c r="D287" s="749"/>
      <c r="E287" s="749"/>
      <c r="F287" s="749"/>
    </row>
    <row r="288" spans="1:6" x14ac:dyDescent="0.25">
      <c r="A288" s="749"/>
      <c r="B288" s="749"/>
      <c r="C288" s="749"/>
      <c r="D288" s="749"/>
      <c r="E288" s="749"/>
      <c r="F288" s="749"/>
    </row>
    <row r="289" spans="6:6" x14ac:dyDescent="0.25">
      <c r="F289" s="749"/>
    </row>
    <row r="290" spans="6:6" x14ac:dyDescent="0.25">
      <c r="F290" s="749"/>
    </row>
    <row r="291" spans="6:6" x14ac:dyDescent="0.25">
      <c r="F291" s="749"/>
    </row>
  </sheetData>
  <mergeCells count="62">
    <mergeCell ref="A20:E20"/>
    <mergeCell ref="A1:E1"/>
    <mergeCell ref="A2:E2"/>
    <mergeCell ref="A3:E3"/>
    <mergeCell ref="B4:E4"/>
    <mergeCell ref="B5:E5"/>
    <mergeCell ref="B6:E6"/>
    <mergeCell ref="A7:E7"/>
    <mergeCell ref="A8:E8"/>
    <mergeCell ref="B9:E9"/>
    <mergeCell ref="A10:A11"/>
    <mergeCell ref="B19:E19"/>
    <mergeCell ref="D65:E65"/>
    <mergeCell ref="A23:E23"/>
    <mergeCell ref="A24:E24"/>
    <mergeCell ref="B25:E25"/>
    <mergeCell ref="B26:E26"/>
    <mergeCell ref="B27:E27"/>
    <mergeCell ref="A28:A29"/>
    <mergeCell ref="A36:E36"/>
    <mergeCell ref="A37:A38"/>
    <mergeCell ref="A62:E62"/>
    <mergeCell ref="A63:E63"/>
    <mergeCell ref="B64:E64"/>
    <mergeCell ref="A97:E97"/>
    <mergeCell ref="B66:E66"/>
    <mergeCell ref="B67:E67"/>
    <mergeCell ref="B68:E68"/>
    <mergeCell ref="A69:A70"/>
    <mergeCell ref="A77:E77"/>
    <mergeCell ref="A78:A79"/>
    <mergeCell ref="B84:E84"/>
    <mergeCell ref="B86:E86"/>
    <mergeCell ref="B87:E87"/>
    <mergeCell ref="B88:E88"/>
    <mergeCell ref="A89:A90"/>
    <mergeCell ref="L125:M125"/>
    <mergeCell ref="A98:A99"/>
    <mergeCell ref="B104:E104"/>
    <mergeCell ref="D105:E105"/>
    <mergeCell ref="B106:E106"/>
    <mergeCell ref="B107:E107"/>
    <mergeCell ref="B108:E108"/>
    <mergeCell ref="A109:A110"/>
    <mergeCell ref="A117:E117"/>
    <mergeCell ref="A118:A119"/>
    <mergeCell ref="B124:E124"/>
    <mergeCell ref="D125:E125"/>
    <mergeCell ref="G126:J126"/>
    <mergeCell ref="B127:E127"/>
    <mergeCell ref="G127:J127"/>
    <mergeCell ref="B128:E128"/>
    <mergeCell ref="A156:E156"/>
    <mergeCell ref="A129:A130"/>
    <mergeCell ref="B126:E126"/>
    <mergeCell ref="A157:A158"/>
    <mergeCell ref="A137:E137"/>
    <mergeCell ref="A138:A139"/>
    <mergeCell ref="B145:E145"/>
    <mergeCell ref="B146:E146"/>
    <mergeCell ref="B147:E147"/>
    <mergeCell ref="A148:A149"/>
  </mergeCells>
  <pageMargins left="0.2" right="0" top="0.75" bottom="0.75" header="0.3" footer="0.3"/>
  <pageSetup scale="9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147"/>
  <sheetViews>
    <sheetView topLeftCell="A136" workbookViewId="0">
      <selection activeCell="J157" sqref="J157"/>
    </sheetView>
  </sheetViews>
  <sheetFormatPr defaultRowHeight="15" x14ac:dyDescent="0.25"/>
  <cols>
    <col min="1" max="1" width="28.28515625" customWidth="1"/>
    <col min="2" max="4" width="15.85546875" customWidth="1"/>
    <col min="5" max="5" width="16" customWidth="1"/>
    <col min="6" max="6" width="0.140625" customWidth="1"/>
    <col min="7" max="7" width="6.7109375" customWidth="1"/>
    <col min="8" max="8" width="18.28515625" customWidth="1"/>
    <col min="9" max="9" width="10.7109375" customWidth="1"/>
    <col min="10" max="10" width="17.42578125" customWidth="1"/>
  </cols>
  <sheetData>
    <row r="1" spans="1:10" ht="20.100000000000001" customHeight="1" x14ac:dyDescent="0.25">
      <c r="A1" s="1603" t="s">
        <v>679</v>
      </c>
      <c r="B1" s="1604"/>
      <c r="C1" s="1604"/>
      <c r="D1" s="1604"/>
      <c r="E1" s="1604"/>
      <c r="F1" s="215"/>
      <c r="G1" s="215"/>
      <c r="H1" s="215"/>
      <c r="I1" s="215"/>
      <c r="J1" s="215"/>
    </row>
    <row r="2" spans="1:10" ht="24.95" customHeight="1" x14ac:dyDescent="0.25">
      <c r="A2" s="1605" t="s">
        <v>680</v>
      </c>
      <c r="B2" s="1606"/>
      <c r="C2" s="1606"/>
      <c r="D2" s="1606"/>
      <c r="E2" s="1606"/>
      <c r="F2" s="1606"/>
      <c r="G2" s="215"/>
      <c r="H2" s="215"/>
      <c r="I2" s="215"/>
      <c r="J2" s="215"/>
    </row>
    <row r="3" spans="1:10" ht="14.1" customHeight="1" x14ac:dyDescent="0.25">
      <c r="A3" s="216" t="s">
        <v>681</v>
      </c>
      <c r="B3" s="1607" t="s">
        <v>739</v>
      </c>
      <c r="C3" s="1608"/>
      <c r="D3" s="1608"/>
      <c r="E3" s="1608"/>
      <c r="F3" s="1608"/>
      <c r="G3" s="215"/>
      <c r="H3" s="215"/>
      <c r="I3" s="215"/>
      <c r="J3" s="215"/>
    </row>
    <row r="4" spans="1:10" ht="14.1" customHeight="1" x14ac:dyDescent="0.25">
      <c r="A4" s="216" t="s">
        <v>683</v>
      </c>
      <c r="B4" s="1607" t="s">
        <v>740</v>
      </c>
      <c r="C4" s="1608"/>
      <c r="D4" s="1608"/>
      <c r="E4" s="1608"/>
      <c r="F4" s="1608"/>
      <c r="G4" s="215"/>
      <c r="H4" s="215"/>
      <c r="I4" s="215"/>
      <c r="J4" s="215"/>
    </row>
    <row r="5" spans="1:10" ht="14.1" customHeight="1" x14ac:dyDescent="0.25">
      <c r="A5" s="216" t="s">
        <v>0</v>
      </c>
      <c r="B5" s="1607" t="s">
        <v>646</v>
      </c>
      <c r="C5" s="1608"/>
      <c r="D5" s="1608"/>
      <c r="E5" s="1608"/>
      <c r="F5" s="1608"/>
      <c r="G5" s="215"/>
      <c r="H5" s="215"/>
      <c r="I5" s="215"/>
      <c r="J5" s="215"/>
    </row>
    <row r="6" spans="1:10" ht="14.1" customHeight="1" x14ac:dyDescent="0.25">
      <c r="A6" s="216" t="s">
        <v>1</v>
      </c>
      <c r="B6" s="1607" t="s">
        <v>114</v>
      </c>
      <c r="C6" s="1608"/>
      <c r="D6" s="1608"/>
      <c r="E6" s="1608"/>
      <c r="F6" s="1608"/>
      <c r="G6" s="215"/>
      <c r="H6" s="215"/>
      <c r="I6" s="215"/>
      <c r="J6" s="215"/>
    </row>
    <row r="7" spans="1:10" ht="14.1" customHeight="1" x14ac:dyDescent="0.25">
      <c r="A7" s="216" t="s">
        <v>3</v>
      </c>
      <c r="B7" s="1593" t="s">
        <v>684</v>
      </c>
      <c r="C7" s="1594"/>
      <c r="D7" s="1594"/>
      <c r="E7" s="1594"/>
      <c r="F7" s="1594"/>
      <c r="G7" s="215"/>
      <c r="H7" s="215"/>
      <c r="I7" s="215"/>
      <c r="J7" s="215"/>
    </row>
    <row r="8" spans="1:10" ht="14.1" customHeight="1" x14ac:dyDescent="0.25">
      <c r="A8" s="1595" t="s">
        <v>4</v>
      </c>
      <c r="B8" s="1596"/>
      <c r="C8" s="1596"/>
      <c r="D8" s="1596"/>
      <c r="E8" s="1596"/>
      <c r="F8" s="1596"/>
      <c r="G8" s="215"/>
      <c r="H8" s="215"/>
      <c r="I8" s="215"/>
      <c r="J8" s="215"/>
    </row>
    <row r="9" spans="1:10" ht="20.100000000000001" customHeight="1" x14ac:dyDescent="0.25">
      <c r="A9" s="1597" t="s">
        <v>741</v>
      </c>
      <c r="B9" s="1598"/>
      <c r="C9" s="1598"/>
      <c r="D9" s="1598"/>
      <c r="E9" s="1598"/>
      <c r="F9" s="1598"/>
      <c r="G9" s="215"/>
      <c r="H9" s="215"/>
      <c r="I9" s="215"/>
      <c r="J9" s="215"/>
    </row>
    <row r="10" spans="1:10" ht="51.95" customHeight="1" x14ac:dyDescent="0.25">
      <c r="A10" s="217" t="s">
        <v>5</v>
      </c>
      <c r="B10" s="1599" t="s">
        <v>742</v>
      </c>
      <c r="C10" s="1600"/>
      <c r="D10" s="1600"/>
      <c r="E10" s="1600"/>
      <c r="F10" s="1600"/>
      <c r="G10" s="215"/>
      <c r="H10" s="215"/>
      <c r="I10" s="215"/>
      <c r="J10" s="215"/>
    </row>
    <row r="11" spans="1:10" ht="93.95" customHeight="1" x14ac:dyDescent="0.25">
      <c r="A11" s="217" t="s">
        <v>357</v>
      </c>
      <c r="B11" s="1599" t="s">
        <v>556</v>
      </c>
      <c r="C11" s="1600"/>
      <c r="D11" s="1600"/>
      <c r="E11" s="1600"/>
      <c r="F11" s="1600"/>
      <c r="G11" s="215"/>
      <c r="H11" s="215"/>
      <c r="I11" s="215"/>
      <c r="J11" s="215"/>
    </row>
    <row r="12" spans="1:10" ht="27.95" customHeight="1" x14ac:dyDescent="0.25">
      <c r="A12" s="234" t="s">
        <v>743</v>
      </c>
      <c r="B12" s="251" t="s">
        <v>112</v>
      </c>
      <c r="C12" s="251" t="s">
        <v>112</v>
      </c>
      <c r="D12" s="251" t="s">
        <v>112</v>
      </c>
      <c r="E12" s="1601" t="s">
        <v>112</v>
      </c>
      <c r="F12" s="1602"/>
      <c r="G12" s="215"/>
      <c r="H12" s="215"/>
      <c r="I12" s="215"/>
      <c r="J12" s="215"/>
    </row>
    <row r="13" spans="1:10" ht="20.100000000000001" customHeight="1" x14ac:dyDescent="0.25">
      <c r="A13" s="234" t="s">
        <v>557</v>
      </c>
      <c r="B13" s="253" t="s">
        <v>687</v>
      </c>
      <c r="C13" s="253" t="s">
        <v>559</v>
      </c>
      <c r="D13" s="253" t="s">
        <v>560</v>
      </c>
      <c r="E13" s="1618" t="s">
        <v>744</v>
      </c>
      <c r="F13" s="1616"/>
      <c r="G13" s="215"/>
      <c r="H13" s="215"/>
      <c r="I13" s="215"/>
      <c r="J13" s="215"/>
    </row>
    <row r="14" spans="1:10" ht="20.100000000000001" customHeight="1" x14ac:dyDescent="0.25">
      <c r="A14" s="234" t="s">
        <v>561</v>
      </c>
      <c r="B14" s="253" t="s">
        <v>687</v>
      </c>
      <c r="C14" s="253" t="s">
        <v>745</v>
      </c>
      <c r="D14" s="253" t="s">
        <v>746</v>
      </c>
      <c r="E14" s="1618" t="s">
        <v>747</v>
      </c>
      <c r="F14" s="1616"/>
      <c r="G14" s="215"/>
      <c r="H14" s="215"/>
      <c r="I14" s="215"/>
      <c r="J14" s="215"/>
    </row>
    <row r="15" spans="1:10" ht="14.1" customHeight="1" x14ac:dyDescent="0.25">
      <c r="A15" s="234" t="s">
        <v>562</v>
      </c>
      <c r="B15" s="253" t="s">
        <v>687</v>
      </c>
      <c r="C15" s="253" t="s">
        <v>558</v>
      </c>
      <c r="D15" s="253" t="s">
        <v>560</v>
      </c>
      <c r="E15" s="1618" t="s">
        <v>744</v>
      </c>
      <c r="F15" s="1616"/>
      <c r="G15" s="215"/>
      <c r="H15" s="215"/>
      <c r="I15" s="215"/>
      <c r="J15" s="215"/>
    </row>
    <row r="16" spans="1:10" ht="14.1" customHeight="1" x14ac:dyDescent="0.25">
      <c r="A16" s="234" t="s">
        <v>563</v>
      </c>
      <c r="B16" s="253" t="s">
        <v>687</v>
      </c>
      <c r="C16" s="253" t="s">
        <v>744</v>
      </c>
      <c r="D16" s="253" t="s">
        <v>748</v>
      </c>
      <c r="E16" s="1618" t="s">
        <v>746</v>
      </c>
      <c r="F16" s="1616"/>
      <c r="G16" s="215"/>
      <c r="H16" s="215"/>
      <c r="I16" s="215"/>
      <c r="J16" s="215"/>
    </row>
    <row r="17" spans="1:10" ht="14.1" customHeight="1" x14ac:dyDescent="0.25">
      <c r="A17" s="234" t="s">
        <v>564</v>
      </c>
      <c r="B17" s="253" t="s">
        <v>687</v>
      </c>
      <c r="C17" s="253" t="s">
        <v>558</v>
      </c>
      <c r="D17" s="253" t="s">
        <v>558</v>
      </c>
      <c r="E17" s="1618" t="s">
        <v>744</v>
      </c>
      <c r="F17" s="1616"/>
      <c r="G17" s="215"/>
      <c r="H17" s="215"/>
      <c r="I17" s="215"/>
      <c r="J17" s="215"/>
    </row>
    <row r="18" spans="1:10" ht="14.1" customHeight="1" x14ac:dyDescent="0.25">
      <c r="A18" s="1619" t="s">
        <v>440</v>
      </c>
      <c r="B18" s="1620"/>
      <c r="C18" s="1620"/>
      <c r="D18" s="1620"/>
      <c r="E18" s="1620"/>
      <c r="F18" s="1620"/>
      <c r="G18" s="215"/>
      <c r="H18" s="215"/>
      <c r="I18" s="215"/>
      <c r="J18" s="215"/>
    </row>
    <row r="19" spans="1:10" ht="14.1" customHeight="1" x14ac:dyDescent="0.25">
      <c r="A19" s="218" t="s">
        <v>749</v>
      </c>
      <c r="B19" s="1619" t="s">
        <v>750</v>
      </c>
      <c r="C19" s="1620"/>
      <c r="D19" s="1620"/>
      <c r="E19" s="1620"/>
      <c r="F19" s="1620"/>
      <c r="G19" s="215"/>
      <c r="H19" s="215"/>
      <c r="I19" s="215"/>
      <c r="J19" s="215"/>
    </row>
    <row r="20" spans="1:10" ht="18" customHeight="1" x14ac:dyDescent="0.25">
      <c r="A20" s="219" t="s">
        <v>688</v>
      </c>
      <c r="B20" s="1621" t="s">
        <v>751</v>
      </c>
      <c r="C20" s="1622"/>
      <c r="D20" s="1622"/>
      <c r="E20" s="1622"/>
      <c r="F20" s="1622"/>
      <c r="G20" s="215"/>
      <c r="H20" s="215"/>
      <c r="I20" s="215"/>
      <c r="J20" s="215"/>
    </row>
    <row r="21" spans="1:10" ht="18" customHeight="1" x14ac:dyDescent="0.25">
      <c r="A21" s="220" t="s">
        <v>689</v>
      </c>
      <c r="B21" s="1609" t="s">
        <v>752</v>
      </c>
      <c r="C21" s="1610"/>
      <c r="D21" s="1610"/>
      <c r="E21" s="1610"/>
      <c r="F21" s="1610"/>
      <c r="G21" s="215"/>
      <c r="H21" s="215"/>
      <c r="I21" s="215"/>
      <c r="J21" s="215"/>
    </row>
    <row r="22" spans="1:10" ht="18" customHeight="1" x14ac:dyDescent="0.25">
      <c r="A22" s="220" t="s">
        <v>15</v>
      </c>
      <c r="B22" s="1609" t="s">
        <v>753</v>
      </c>
      <c r="C22" s="1610"/>
      <c r="D22" s="1610"/>
      <c r="E22" s="1610"/>
      <c r="F22" s="1610"/>
      <c r="G22" s="215"/>
      <c r="H22" s="215"/>
      <c r="I22" s="215"/>
      <c r="J22" s="215"/>
    </row>
    <row r="23" spans="1:10" ht="15" customHeight="1" x14ac:dyDescent="0.25">
      <c r="A23" s="221"/>
      <c r="B23" s="222">
        <v>2020</v>
      </c>
      <c r="C23" s="222">
        <v>2021</v>
      </c>
      <c r="D23" s="222">
        <v>2022</v>
      </c>
      <c r="E23" s="1611">
        <v>2023</v>
      </c>
      <c r="F23" s="1612"/>
      <c r="G23" s="215"/>
      <c r="H23" s="215"/>
      <c r="I23" s="215"/>
      <c r="J23" s="215"/>
    </row>
    <row r="24" spans="1:10" ht="15" customHeight="1" x14ac:dyDescent="0.25">
      <c r="A24" s="224"/>
      <c r="B24" s="225" t="s">
        <v>7</v>
      </c>
      <c r="C24" s="225" t="s">
        <v>8</v>
      </c>
      <c r="D24" s="225" t="s">
        <v>8</v>
      </c>
      <c r="E24" s="1613" t="s">
        <v>8</v>
      </c>
      <c r="F24" s="1614"/>
      <c r="G24" s="215"/>
      <c r="H24" s="215"/>
      <c r="I24" s="215"/>
      <c r="J24" s="215"/>
    </row>
    <row r="25" spans="1:10" ht="14.1" customHeight="1" x14ac:dyDescent="0.25">
      <c r="A25" s="234" t="s">
        <v>16</v>
      </c>
      <c r="B25" s="235">
        <v>0</v>
      </c>
      <c r="C25" s="235">
        <v>120</v>
      </c>
      <c r="D25" s="235">
        <v>125</v>
      </c>
      <c r="E25" s="1615">
        <v>0</v>
      </c>
      <c r="F25" s="1616"/>
      <c r="G25" s="215"/>
      <c r="H25" s="215"/>
      <c r="I25" s="215"/>
      <c r="J25" s="215"/>
    </row>
    <row r="26" spans="1:10" ht="14.1" customHeight="1" x14ac:dyDescent="0.25">
      <c r="A26" s="234" t="s">
        <v>17</v>
      </c>
      <c r="B26" s="235">
        <v>0</v>
      </c>
      <c r="C26" s="235">
        <v>77000000</v>
      </c>
      <c r="D26" s="235">
        <v>77500000</v>
      </c>
      <c r="E26" s="1615">
        <v>78000000</v>
      </c>
      <c r="F26" s="1616"/>
      <c r="G26" s="215"/>
      <c r="H26" s="215"/>
      <c r="I26" s="215"/>
      <c r="J26" s="215"/>
    </row>
    <row r="27" spans="1:10" ht="14.1" customHeight="1" x14ac:dyDescent="0.25">
      <c r="A27" s="234" t="s">
        <v>18</v>
      </c>
      <c r="B27" s="235">
        <v>0</v>
      </c>
      <c r="C27" s="237">
        <v>641666.67000000004</v>
      </c>
      <c r="D27" s="237">
        <v>620000</v>
      </c>
      <c r="E27" s="1617">
        <v>0</v>
      </c>
      <c r="F27" s="1616"/>
      <c r="G27" s="215"/>
      <c r="H27" s="215"/>
      <c r="I27" s="215"/>
      <c r="J27" s="215"/>
    </row>
    <row r="28" spans="1:10" ht="14.1" customHeight="1" x14ac:dyDescent="0.25">
      <c r="A28" s="234" t="s">
        <v>696</v>
      </c>
      <c r="B28" s="235"/>
      <c r="C28" s="237"/>
      <c r="D28" s="239">
        <v>4.1700000000000001E-2</v>
      </c>
      <c r="E28" s="1625">
        <v>-1</v>
      </c>
      <c r="F28" s="1616"/>
      <c r="G28" s="215"/>
      <c r="H28" s="215"/>
      <c r="I28" s="215"/>
      <c r="J28" s="215"/>
    </row>
    <row r="29" spans="1:10" ht="14.1" customHeight="1" x14ac:dyDescent="0.25">
      <c r="A29" s="234" t="s">
        <v>697</v>
      </c>
      <c r="B29" s="235"/>
      <c r="C29" s="237"/>
      <c r="D29" s="239">
        <v>6.4999999999999997E-3</v>
      </c>
      <c r="E29" s="1625">
        <v>6.4999999999999997E-3</v>
      </c>
      <c r="F29" s="1616"/>
      <c r="G29" s="215"/>
      <c r="H29" s="215"/>
      <c r="I29" s="215"/>
      <c r="J29" s="215"/>
    </row>
    <row r="30" spans="1:10" ht="14.1" customHeight="1" x14ac:dyDescent="0.25">
      <c r="A30" s="234" t="s">
        <v>22</v>
      </c>
      <c r="B30" s="235"/>
      <c r="C30" s="237"/>
      <c r="D30" s="239">
        <v>-3.3799999999999997E-2</v>
      </c>
      <c r="E30" s="1625">
        <v>-1</v>
      </c>
      <c r="F30" s="1616"/>
      <c r="G30" s="215"/>
      <c r="H30" s="215"/>
      <c r="I30" s="215"/>
      <c r="J30" s="215"/>
    </row>
    <row r="31" spans="1:10" ht="14.1" customHeight="1" x14ac:dyDescent="0.25">
      <c r="A31" s="1626" t="s">
        <v>690</v>
      </c>
      <c r="B31" s="1627"/>
      <c r="C31" s="1627"/>
      <c r="D31" s="1627"/>
      <c r="E31" s="1627"/>
      <c r="F31" s="1627"/>
      <c r="G31" s="215"/>
      <c r="H31" s="215"/>
      <c r="I31" s="215"/>
      <c r="J31" s="215"/>
    </row>
    <row r="32" spans="1:10" ht="14.1" customHeight="1" x14ac:dyDescent="0.25">
      <c r="A32" s="221"/>
      <c r="B32" s="222">
        <v>2020</v>
      </c>
      <c r="C32" s="227">
        <v>2021</v>
      </c>
      <c r="D32" s="222">
        <v>2022</v>
      </c>
      <c r="E32" s="1611">
        <v>2023</v>
      </c>
      <c r="F32" s="1612"/>
      <c r="G32" s="215"/>
      <c r="H32" s="215"/>
      <c r="I32" s="215"/>
      <c r="J32" s="215"/>
    </row>
    <row r="33" spans="1:10" ht="14.1" customHeight="1" x14ac:dyDescent="0.25">
      <c r="A33" s="228"/>
      <c r="B33" s="225" t="s">
        <v>7</v>
      </c>
      <c r="C33" s="225" t="s">
        <v>8</v>
      </c>
      <c r="D33" s="225" t="s">
        <v>8</v>
      </c>
      <c r="E33" s="1613" t="s">
        <v>8</v>
      </c>
      <c r="F33" s="1614"/>
      <c r="G33" s="215"/>
      <c r="H33" s="215"/>
      <c r="I33" s="215"/>
      <c r="J33" s="215"/>
    </row>
    <row r="34" spans="1:10" ht="15.95" customHeight="1" x14ac:dyDescent="0.25">
      <c r="A34" s="224"/>
      <c r="B34" s="229"/>
      <c r="C34" s="229"/>
      <c r="D34" s="229"/>
      <c r="E34" s="229"/>
      <c r="F34" s="229"/>
      <c r="G34" s="230" t="s">
        <v>687</v>
      </c>
      <c r="H34" s="215"/>
      <c r="I34" s="215"/>
      <c r="J34" s="215"/>
    </row>
    <row r="35" spans="1:10" ht="14.1" customHeight="1" x14ac:dyDescent="0.25">
      <c r="A35" s="241" t="s">
        <v>698</v>
      </c>
      <c r="B35" s="242">
        <v>0</v>
      </c>
      <c r="C35" s="242">
        <v>57500000</v>
      </c>
      <c r="D35" s="242">
        <v>57500000</v>
      </c>
      <c r="E35" s="1623">
        <v>58000000</v>
      </c>
      <c r="F35" s="1624"/>
      <c r="G35" s="233"/>
      <c r="H35" s="215"/>
      <c r="I35" s="215"/>
      <c r="J35" s="215"/>
    </row>
    <row r="36" spans="1:10" ht="14.1" customHeight="1" x14ac:dyDescent="0.25">
      <c r="A36" s="241" t="s">
        <v>699</v>
      </c>
      <c r="B36" s="242">
        <v>0</v>
      </c>
      <c r="C36" s="242">
        <v>9500000</v>
      </c>
      <c r="D36" s="242">
        <v>9500000</v>
      </c>
      <c r="E36" s="1623">
        <v>9000000</v>
      </c>
      <c r="F36" s="1624"/>
      <c r="G36" s="215"/>
      <c r="H36" s="215"/>
      <c r="I36" s="215"/>
      <c r="J36" s="215"/>
    </row>
    <row r="37" spans="1:10" ht="14.1" customHeight="1" x14ac:dyDescent="0.25">
      <c r="A37" s="241" t="s">
        <v>700</v>
      </c>
      <c r="B37" s="242">
        <v>0</v>
      </c>
      <c r="C37" s="242">
        <v>9760000</v>
      </c>
      <c r="D37" s="242">
        <v>10260000</v>
      </c>
      <c r="E37" s="1623">
        <v>10760000</v>
      </c>
      <c r="F37" s="1624"/>
      <c r="G37" s="215"/>
      <c r="H37" s="215"/>
      <c r="I37" s="215"/>
      <c r="J37" s="215"/>
    </row>
    <row r="38" spans="1:10" ht="14.1" customHeight="1" x14ac:dyDescent="0.25">
      <c r="A38" s="241" t="s">
        <v>701</v>
      </c>
      <c r="B38" s="242">
        <v>0</v>
      </c>
      <c r="C38" s="242">
        <v>0</v>
      </c>
      <c r="D38" s="242">
        <v>0</v>
      </c>
      <c r="E38" s="1623">
        <v>0</v>
      </c>
      <c r="F38" s="1624"/>
      <c r="G38" s="215"/>
      <c r="H38" s="215"/>
      <c r="I38" s="215"/>
      <c r="J38" s="215"/>
    </row>
    <row r="39" spans="1:10" ht="14.1" customHeight="1" x14ac:dyDescent="0.25">
      <c r="A39" s="241" t="s">
        <v>702</v>
      </c>
      <c r="B39" s="242">
        <v>0</v>
      </c>
      <c r="C39" s="242">
        <v>0</v>
      </c>
      <c r="D39" s="242">
        <v>0</v>
      </c>
      <c r="E39" s="1623">
        <v>0</v>
      </c>
      <c r="F39" s="1624"/>
      <c r="G39" s="215"/>
      <c r="H39" s="215"/>
      <c r="I39" s="215"/>
      <c r="J39" s="215"/>
    </row>
    <row r="40" spans="1:10" ht="14.1" customHeight="1" x14ac:dyDescent="0.25">
      <c r="A40" s="241" t="s">
        <v>703</v>
      </c>
      <c r="B40" s="242">
        <v>0</v>
      </c>
      <c r="C40" s="242">
        <v>0</v>
      </c>
      <c r="D40" s="242">
        <v>0</v>
      </c>
      <c r="E40" s="1623">
        <v>0</v>
      </c>
      <c r="F40" s="1624"/>
      <c r="G40" s="215"/>
      <c r="H40" s="215"/>
      <c r="I40" s="215"/>
      <c r="J40" s="215"/>
    </row>
    <row r="41" spans="1:10" ht="14.1" customHeight="1" x14ac:dyDescent="0.25">
      <c r="A41" s="241" t="s">
        <v>704</v>
      </c>
      <c r="B41" s="242">
        <v>0</v>
      </c>
      <c r="C41" s="242">
        <v>0</v>
      </c>
      <c r="D41" s="242">
        <v>0</v>
      </c>
      <c r="E41" s="1623">
        <v>0</v>
      </c>
      <c r="F41" s="1624"/>
      <c r="G41" s="215"/>
      <c r="H41" s="215"/>
      <c r="I41" s="215"/>
      <c r="J41" s="215"/>
    </row>
    <row r="42" spans="1:10" ht="14.1" customHeight="1" x14ac:dyDescent="0.25">
      <c r="A42" s="241" t="s">
        <v>705</v>
      </c>
      <c r="B42" s="242">
        <v>0</v>
      </c>
      <c r="C42" s="242">
        <v>0</v>
      </c>
      <c r="D42" s="242">
        <v>0</v>
      </c>
      <c r="E42" s="1623">
        <v>0</v>
      </c>
      <c r="F42" s="1624"/>
      <c r="G42" s="215"/>
      <c r="H42" s="215"/>
      <c r="I42" s="215"/>
      <c r="J42" s="215"/>
    </row>
    <row r="43" spans="1:10" ht="14.1" customHeight="1" x14ac:dyDescent="0.25">
      <c r="A43" s="241" t="s">
        <v>706</v>
      </c>
      <c r="B43" s="242">
        <v>0</v>
      </c>
      <c r="C43" s="242">
        <v>0</v>
      </c>
      <c r="D43" s="242">
        <v>0</v>
      </c>
      <c r="E43" s="1623">
        <v>0</v>
      </c>
      <c r="F43" s="1624"/>
      <c r="G43" s="215"/>
      <c r="H43" s="215"/>
      <c r="I43" s="215"/>
      <c r="J43" s="215"/>
    </row>
    <row r="44" spans="1:10" ht="14.1" customHeight="1" x14ac:dyDescent="0.25">
      <c r="A44" s="241" t="s">
        <v>707</v>
      </c>
      <c r="B44" s="242">
        <v>0</v>
      </c>
      <c r="C44" s="242">
        <v>0</v>
      </c>
      <c r="D44" s="242">
        <v>0</v>
      </c>
      <c r="E44" s="1623">
        <v>0</v>
      </c>
      <c r="F44" s="1624"/>
      <c r="G44" s="215"/>
      <c r="H44" s="215"/>
      <c r="I44" s="215"/>
      <c r="J44" s="215"/>
    </row>
    <row r="45" spans="1:10" ht="14.1" customHeight="1" x14ac:dyDescent="0.25">
      <c r="A45" s="241" t="s">
        <v>708</v>
      </c>
      <c r="B45" s="242">
        <v>0</v>
      </c>
      <c r="C45" s="242">
        <v>240000</v>
      </c>
      <c r="D45" s="242">
        <v>240000</v>
      </c>
      <c r="E45" s="1623">
        <v>240000</v>
      </c>
      <c r="F45" s="1624"/>
      <c r="G45" s="215"/>
      <c r="H45" s="215"/>
      <c r="I45" s="215"/>
      <c r="J45" s="215"/>
    </row>
    <row r="46" spans="1:10" ht="14.1" customHeight="1" x14ac:dyDescent="0.25">
      <c r="A46" s="241" t="s">
        <v>709</v>
      </c>
      <c r="B46" s="242">
        <v>0</v>
      </c>
      <c r="C46" s="242">
        <v>0</v>
      </c>
      <c r="D46" s="242">
        <v>0</v>
      </c>
      <c r="E46" s="1623">
        <v>0</v>
      </c>
      <c r="F46" s="1624"/>
      <c r="G46" s="215"/>
      <c r="H46" s="215"/>
      <c r="I46" s="215"/>
      <c r="J46" s="215"/>
    </row>
    <row r="47" spans="1:10" ht="14.1" customHeight="1" x14ac:dyDescent="0.25">
      <c r="A47" s="241" t="s">
        <v>710</v>
      </c>
      <c r="B47" s="242">
        <v>0</v>
      </c>
      <c r="C47" s="242">
        <v>0</v>
      </c>
      <c r="D47" s="242">
        <v>0</v>
      </c>
      <c r="E47" s="1623">
        <v>0</v>
      </c>
      <c r="F47" s="1624"/>
      <c r="G47" s="215"/>
      <c r="H47" s="215"/>
      <c r="I47" s="215"/>
      <c r="J47" s="215"/>
    </row>
    <row r="48" spans="1:10" ht="14.1" customHeight="1" x14ac:dyDescent="0.25">
      <c r="A48" s="241" t="s">
        <v>711</v>
      </c>
      <c r="B48" s="242">
        <v>0</v>
      </c>
      <c r="C48" s="242">
        <v>0</v>
      </c>
      <c r="D48" s="242">
        <v>0</v>
      </c>
      <c r="E48" s="1623">
        <v>0</v>
      </c>
      <c r="F48" s="1624"/>
      <c r="G48" s="215"/>
      <c r="H48" s="215"/>
      <c r="I48" s="215"/>
      <c r="J48" s="215"/>
    </row>
    <row r="49" spans="1:10" ht="14.1" customHeight="1" x14ac:dyDescent="0.25">
      <c r="A49" s="241" t="s">
        <v>712</v>
      </c>
      <c r="B49" s="242">
        <v>0</v>
      </c>
      <c r="C49" s="242">
        <v>0</v>
      </c>
      <c r="D49" s="242">
        <v>0</v>
      </c>
      <c r="E49" s="1623">
        <v>0</v>
      </c>
      <c r="F49" s="1624"/>
      <c r="G49" s="215"/>
      <c r="H49" s="215"/>
      <c r="I49" s="215"/>
      <c r="J49" s="215"/>
    </row>
    <row r="50" spans="1:10" ht="14.1" customHeight="1" x14ac:dyDescent="0.25">
      <c r="A50" s="241" t="s">
        <v>713</v>
      </c>
      <c r="B50" s="242">
        <v>0</v>
      </c>
      <c r="C50" s="242">
        <v>0</v>
      </c>
      <c r="D50" s="242">
        <v>0</v>
      </c>
      <c r="E50" s="1623">
        <v>0</v>
      </c>
      <c r="F50" s="1624"/>
      <c r="G50" s="215"/>
      <c r="H50" s="215"/>
      <c r="I50" s="215"/>
      <c r="J50" s="215"/>
    </row>
    <row r="51" spans="1:10" ht="14.1" customHeight="1" x14ac:dyDescent="0.25">
      <c r="A51" s="241" t="s">
        <v>714</v>
      </c>
      <c r="B51" s="242">
        <v>0</v>
      </c>
      <c r="C51" s="242">
        <v>0</v>
      </c>
      <c r="D51" s="242">
        <v>0</v>
      </c>
      <c r="E51" s="1623">
        <v>0</v>
      </c>
      <c r="F51" s="1624"/>
      <c r="G51" s="215"/>
      <c r="H51" s="215"/>
      <c r="I51" s="215"/>
      <c r="J51" s="215"/>
    </row>
    <row r="52" spans="1:10" ht="14.1" customHeight="1" x14ac:dyDescent="0.25">
      <c r="A52" s="241" t="s">
        <v>715</v>
      </c>
      <c r="B52" s="242">
        <v>0</v>
      </c>
      <c r="C52" s="242">
        <v>0</v>
      </c>
      <c r="D52" s="242">
        <v>0</v>
      </c>
      <c r="E52" s="1623">
        <v>0</v>
      </c>
      <c r="F52" s="1624"/>
      <c r="G52" s="215"/>
      <c r="H52" s="215"/>
      <c r="I52" s="215"/>
      <c r="J52" s="215"/>
    </row>
    <row r="53" spans="1:10" ht="14.1" customHeight="1" x14ac:dyDescent="0.25">
      <c r="A53" s="241" t="s">
        <v>716</v>
      </c>
      <c r="B53" s="242">
        <v>0</v>
      </c>
      <c r="C53" s="242">
        <v>0</v>
      </c>
      <c r="D53" s="242">
        <v>0</v>
      </c>
      <c r="E53" s="1623">
        <v>0</v>
      </c>
      <c r="F53" s="1624"/>
      <c r="G53" s="215"/>
      <c r="H53" s="215"/>
      <c r="I53" s="215"/>
      <c r="J53" s="215"/>
    </row>
    <row r="54" spans="1:10" ht="14.1" customHeight="1" x14ac:dyDescent="0.25">
      <c r="A54" s="241" t="s">
        <v>717</v>
      </c>
      <c r="B54" s="242">
        <v>0</v>
      </c>
      <c r="C54" s="242">
        <v>0</v>
      </c>
      <c r="D54" s="242">
        <v>0</v>
      </c>
      <c r="E54" s="1623">
        <v>0</v>
      </c>
      <c r="F54" s="1624"/>
      <c r="G54" s="215"/>
      <c r="H54" s="215"/>
      <c r="I54" s="215"/>
      <c r="J54" s="215"/>
    </row>
    <row r="55" spans="1:10" ht="14.1" customHeight="1" x14ac:dyDescent="0.25">
      <c r="A55" s="241" t="s">
        <v>718</v>
      </c>
      <c r="B55" s="242">
        <v>0</v>
      </c>
      <c r="C55" s="242">
        <v>0</v>
      </c>
      <c r="D55" s="242">
        <v>0</v>
      </c>
      <c r="E55" s="1623">
        <v>0</v>
      </c>
      <c r="F55" s="1624"/>
      <c r="G55" s="215"/>
      <c r="H55" s="215"/>
      <c r="I55" s="215"/>
      <c r="J55" s="215"/>
    </row>
    <row r="56" spans="1:10" ht="14.1" customHeight="1" x14ac:dyDescent="0.25">
      <c r="A56" s="241" t="s">
        <v>719</v>
      </c>
      <c r="B56" s="242">
        <v>0</v>
      </c>
      <c r="C56" s="242">
        <v>0</v>
      </c>
      <c r="D56" s="242">
        <v>0</v>
      </c>
      <c r="E56" s="1623">
        <v>0</v>
      </c>
      <c r="F56" s="1624"/>
      <c r="G56" s="215"/>
      <c r="H56" s="215"/>
      <c r="I56" s="215"/>
      <c r="J56" s="215"/>
    </row>
    <row r="57" spans="1:10" ht="14.1" customHeight="1" x14ac:dyDescent="0.25">
      <c r="A57" s="241" t="s">
        <v>720</v>
      </c>
      <c r="B57" s="242">
        <v>0</v>
      </c>
      <c r="C57" s="242">
        <v>0</v>
      </c>
      <c r="D57" s="242">
        <v>0</v>
      </c>
      <c r="E57" s="1623">
        <v>0</v>
      </c>
      <c r="F57" s="1624"/>
      <c r="G57" s="215"/>
      <c r="H57" s="215"/>
      <c r="I57" s="215"/>
      <c r="J57" s="215"/>
    </row>
    <row r="58" spans="1:10" ht="14.1" customHeight="1" x14ac:dyDescent="0.25">
      <c r="A58" s="241" t="s">
        <v>721</v>
      </c>
      <c r="B58" s="242">
        <v>0</v>
      </c>
      <c r="C58" s="242">
        <v>0</v>
      </c>
      <c r="D58" s="242">
        <v>0</v>
      </c>
      <c r="E58" s="1623">
        <v>0</v>
      </c>
      <c r="F58" s="1624"/>
      <c r="G58" s="215"/>
      <c r="H58" s="215"/>
      <c r="I58" s="215"/>
      <c r="J58" s="215"/>
    </row>
    <row r="59" spans="1:10" ht="14.1" customHeight="1" x14ac:dyDescent="0.25">
      <c r="A59" s="241" t="s">
        <v>722</v>
      </c>
      <c r="B59" s="242">
        <v>0</v>
      </c>
      <c r="C59" s="242">
        <v>0</v>
      </c>
      <c r="D59" s="242">
        <v>0</v>
      </c>
      <c r="E59" s="1623">
        <v>0</v>
      </c>
      <c r="F59" s="1624"/>
      <c r="G59" s="215"/>
      <c r="H59" s="215"/>
      <c r="I59" s="215"/>
      <c r="J59" s="215"/>
    </row>
    <row r="60" spans="1:10" ht="14.1" customHeight="1" x14ac:dyDescent="0.25">
      <c r="A60" s="241" t="s">
        <v>723</v>
      </c>
      <c r="B60" s="242">
        <v>0</v>
      </c>
      <c r="C60" s="242">
        <v>0</v>
      </c>
      <c r="D60" s="242">
        <v>0</v>
      </c>
      <c r="E60" s="1623">
        <v>0</v>
      </c>
      <c r="F60" s="1624"/>
      <c r="G60" s="215"/>
      <c r="H60" s="215"/>
      <c r="I60" s="215"/>
      <c r="J60" s="215"/>
    </row>
    <row r="61" spans="1:10" ht="14.1" customHeight="1" x14ac:dyDescent="0.25">
      <c r="A61" s="241" t="s">
        <v>724</v>
      </c>
      <c r="B61" s="242">
        <v>0</v>
      </c>
      <c r="C61" s="242">
        <v>0</v>
      </c>
      <c r="D61" s="242">
        <v>0</v>
      </c>
      <c r="E61" s="1623">
        <v>0</v>
      </c>
      <c r="F61" s="1624"/>
      <c r="G61" s="215"/>
      <c r="H61" s="215"/>
      <c r="I61" s="215"/>
      <c r="J61" s="215"/>
    </row>
    <row r="62" spans="1:10" ht="14.1" customHeight="1" x14ac:dyDescent="0.25">
      <c r="A62" s="241" t="s">
        <v>725</v>
      </c>
      <c r="B62" s="242">
        <v>0</v>
      </c>
      <c r="C62" s="242">
        <v>0</v>
      </c>
      <c r="D62" s="242">
        <v>0</v>
      </c>
      <c r="E62" s="1623">
        <v>0</v>
      </c>
      <c r="F62" s="1624"/>
      <c r="G62" s="215"/>
      <c r="H62" s="215"/>
      <c r="I62" s="215"/>
      <c r="J62" s="215"/>
    </row>
    <row r="63" spans="1:10" ht="14.1" customHeight="1" x14ac:dyDescent="0.25">
      <c r="A63" s="241" t="s">
        <v>726</v>
      </c>
      <c r="B63" s="242">
        <v>0</v>
      </c>
      <c r="C63" s="242">
        <v>0</v>
      </c>
      <c r="D63" s="242">
        <v>0</v>
      </c>
      <c r="E63" s="1623">
        <v>0</v>
      </c>
      <c r="F63" s="1624"/>
      <c r="G63" s="215"/>
      <c r="H63" s="215"/>
      <c r="I63" s="215"/>
      <c r="J63" s="215"/>
    </row>
    <row r="64" spans="1:10" ht="14.1" customHeight="1" x14ac:dyDescent="0.25">
      <c r="A64" s="241" t="s">
        <v>727</v>
      </c>
      <c r="B64" s="242">
        <v>0</v>
      </c>
      <c r="C64" s="242">
        <v>0</v>
      </c>
      <c r="D64" s="242">
        <v>0</v>
      </c>
      <c r="E64" s="1623">
        <v>0</v>
      </c>
      <c r="F64" s="1624"/>
      <c r="G64" s="215"/>
      <c r="H64" s="215"/>
      <c r="I64" s="215"/>
      <c r="J64" s="215"/>
    </row>
    <row r="65" spans="1:10" ht="14.1" customHeight="1" x14ac:dyDescent="0.25">
      <c r="A65" s="231" t="s">
        <v>192</v>
      </c>
      <c r="B65" s="242">
        <v>0</v>
      </c>
      <c r="C65" s="242">
        <v>77000000</v>
      </c>
      <c r="D65" s="242">
        <v>77500000</v>
      </c>
      <c r="E65" s="1623">
        <v>78000000</v>
      </c>
      <c r="F65" s="1624"/>
      <c r="G65" s="215"/>
      <c r="H65" s="215"/>
      <c r="I65" s="215"/>
      <c r="J65" s="215"/>
    </row>
    <row r="66" spans="1:10" ht="27" customHeight="1" x14ac:dyDescent="0.25">
      <c r="A66" s="217" t="s">
        <v>5</v>
      </c>
      <c r="B66" s="1599" t="s">
        <v>691</v>
      </c>
      <c r="C66" s="1600"/>
      <c r="D66" s="1600"/>
      <c r="E66" s="1600"/>
      <c r="F66" s="1600"/>
      <c r="G66" s="215"/>
      <c r="H66" s="215"/>
      <c r="I66" s="215"/>
      <c r="J66" s="215"/>
    </row>
    <row r="67" spans="1:10" ht="26.1" customHeight="1" x14ac:dyDescent="0.25">
      <c r="A67" s="217" t="s">
        <v>357</v>
      </c>
      <c r="B67" s="1599" t="s">
        <v>687</v>
      </c>
      <c r="C67" s="1600"/>
      <c r="D67" s="1600"/>
      <c r="E67" s="1600"/>
      <c r="F67" s="1600"/>
      <c r="G67" s="215"/>
      <c r="H67" s="215"/>
      <c r="I67" s="215"/>
      <c r="J67" s="215"/>
    </row>
    <row r="68" spans="1:10" ht="14.1" customHeight="1" x14ac:dyDescent="0.25">
      <c r="A68" s="1619" t="s">
        <v>45</v>
      </c>
      <c r="B68" s="1620"/>
      <c r="C68" s="1620"/>
      <c r="D68" s="1620"/>
      <c r="E68" s="1620"/>
      <c r="F68" s="1620"/>
      <c r="G68" s="215"/>
      <c r="H68" s="215"/>
      <c r="I68" s="215"/>
      <c r="J68" s="215"/>
    </row>
    <row r="69" spans="1:10" ht="14.1" customHeight="1" x14ac:dyDescent="0.25">
      <c r="A69" s="218" t="s">
        <v>754</v>
      </c>
      <c r="B69" s="1619" t="s">
        <v>309</v>
      </c>
      <c r="C69" s="1620"/>
      <c r="D69" s="1620"/>
      <c r="E69" s="1620"/>
      <c r="F69" s="1620"/>
      <c r="G69" s="215"/>
      <c r="H69" s="215"/>
      <c r="I69" s="215"/>
      <c r="J69" s="215"/>
    </row>
    <row r="70" spans="1:10" ht="14.1" customHeight="1" x14ac:dyDescent="0.25">
      <c r="A70" s="219" t="s">
        <v>688</v>
      </c>
      <c r="B70" s="1621" t="s">
        <v>755</v>
      </c>
      <c r="C70" s="1622"/>
      <c r="D70" s="1622"/>
      <c r="E70" s="1622"/>
      <c r="F70" s="1622"/>
      <c r="G70" s="215"/>
      <c r="H70" s="215"/>
      <c r="I70" s="215"/>
      <c r="J70" s="215"/>
    </row>
    <row r="71" spans="1:10" ht="14.1" customHeight="1" x14ac:dyDescent="0.25">
      <c r="A71" s="220" t="s">
        <v>689</v>
      </c>
      <c r="B71" s="1609" t="s">
        <v>756</v>
      </c>
      <c r="C71" s="1610"/>
      <c r="D71" s="1610"/>
      <c r="E71" s="1610"/>
      <c r="F71" s="1610"/>
      <c r="G71" s="215"/>
      <c r="H71" s="215"/>
      <c r="I71" s="215"/>
      <c r="J71" s="215"/>
    </row>
    <row r="72" spans="1:10" ht="14.1" customHeight="1" x14ac:dyDescent="0.25">
      <c r="A72" s="220" t="s">
        <v>15</v>
      </c>
      <c r="B72" s="1609" t="s">
        <v>111</v>
      </c>
      <c r="C72" s="1610"/>
      <c r="D72" s="1610"/>
      <c r="E72" s="1610"/>
      <c r="F72" s="1610"/>
      <c r="G72" s="215"/>
      <c r="H72" s="215"/>
      <c r="I72" s="215"/>
      <c r="J72" s="215"/>
    </row>
    <row r="73" spans="1:10" ht="15" customHeight="1" x14ac:dyDescent="0.25">
      <c r="A73" s="221"/>
      <c r="B73" s="222">
        <v>2020</v>
      </c>
      <c r="C73" s="222">
        <v>2021</v>
      </c>
      <c r="D73" s="222">
        <v>2022</v>
      </c>
      <c r="E73" s="1611">
        <v>2023</v>
      </c>
      <c r="F73" s="1612"/>
      <c r="G73" s="215"/>
      <c r="H73" s="215"/>
      <c r="I73" s="215"/>
      <c r="J73" s="215"/>
    </row>
    <row r="74" spans="1:10" ht="15" customHeight="1" x14ac:dyDescent="0.25">
      <c r="A74" s="224"/>
      <c r="B74" s="225" t="s">
        <v>7</v>
      </c>
      <c r="C74" s="225" t="s">
        <v>8</v>
      </c>
      <c r="D74" s="225" t="s">
        <v>8</v>
      </c>
      <c r="E74" s="1613" t="s">
        <v>8</v>
      </c>
      <c r="F74" s="1614"/>
      <c r="G74" s="215"/>
      <c r="H74" s="215"/>
      <c r="I74" s="215"/>
      <c r="J74" s="215"/>
    </row>
    <row r="75" spans="1:10" ht="14.1" customHeight="1" x14ac:dyDescent="0.25">
      <c r="A75" s="234" t="s">
        <v>16</v>
      </c>
      <c r="B75" s="235">
        <v>0</v>
      </c>
      <c r="C75" s="235">
        <v>10</v>
      </c>
      <c r="D75" s="235">
        <v>12</v>
      </c>
      <c r="E75" s="1615">
        <v>0</v>
      </c>
      <c r="F75" s="1616"/>
      <c r="G75" s="215"/>
      <c r="H75" s="215"/>
      <c r="I75" s="215"/>
      <c r="J75" s="215"/>
    </row>
    <row r="76" spans="1:10" ht="14.1" customHeight="1" x14ac:dyDescent="0.25">
      <c r="A76" s="234" t="s">
        <v>17</v>
      </c>
      <c r="B76" s="235">
        <v>0</v>
      </c>
      <c r="C76" s="235">
        <v>1000000</v>
      </c>
      <c r="D76" s="235">
        <v>1000000</v>
      </c>
      <c r="E76" s="1615">
        <v>1000000</v>
      </c>
      <c r="F76" s="1616"/>
      <c r="G76" s="215"/>
      <c r="H76" s="215"/>
      <c r="I76" s="215"/>
      <c r="J76" s="215"/>
    </row>
    <row r="77" spans="1:10" ht="14.1" customHeight="1" x14ac:dyDescent="0.25">
      <c r="A77" s="234" t="s">
        <v>18</v>
      </c>
      <c r="B77" s="235">
        <v>0</v>
      </c>
      <c r="C77" s="237">
        <v>100000</v>
      </c>
      <c r="D77" s="237">
        <v>83333.33</v>
      </c>
      <c r="E77" s="1617">
        <v>0</v>
      </c>
      <c r="F77" s="1616"/>
      <c r="G77" s="215"/>
      <c r="H77" s="215"/>
      <c r="I77" s="215"/>
      <c r="J77" s="215"/>
    </row>
    <row r="78" spans="1:10" ht="14.1" customHeight="1" x14ac:dyDescent="0.25">
      <c r="A78" s="234" t="s">
        <v>696</v>
      </c>
      <c r="B78" s="235"/>
      <c r="C78" s="237"/>
      <c r="D78" s="239">
        <v>0.2</v>
      </c>
      <c r="E78" s="1625">
        <v>-1</v>
      </c>
      <c r="F78" s="1616"/>
      <c r="G78" s="215"/>
      <c r="H78" s="215"/>
      <c r="I78" s="215"/>
      <c r="J78" s="215"/>
    </row>
    <row r="79" spans="1:10" ht="14.1" customHeight="1" x14ac:dyDescent="0.25">
      <c r="A79" s="234" t="s">
        <v>697</v>
      </c>
      <c r="B79" s="235"/>
      <c r="C79" s="237"/>
      <c r="D79" s="239">
        <v>0</v>
      </c>
      <c r="E79" s="1625">
        <v>0</v>
      </c>
      <c r="F79" s="1616"/>
      <c r="G79" s="215"/>
      <c r="H79" s="215"/>
      <c r="I79" s="215"/>
      <c r="J79" s="215"/>
    </row>
    <row r="80" spans="1:10" ht="14.1" customHeight="1" x14ac:dyDescent="0.25">
      <c r="A80" s="234" t="s">
        <v>22</v>
      </c>
      <c r="B80" s="235"/>
      <c r="C80" s="237"/>
      <c r="D80" s="239">
        <v>-0.16669999999999999</v>
      </c>
      <c r="E80" s="1625">
        <v>-1</v>
      </c>
      <c r="F80" s="1616"/>
      <c r="G80" s="215"/>
      <c r="H80" s="215"/>
      <c r="I80" s="215"/>
      <c r="J80" s="215"/>
    </row>
    <row r="81" spans="1:10" ht="14.1" customHeight="1" x14ac:dyDescent="0.25">
      <c r="A81" s="1626" t="s">
        <v>690</v>
      </c>
      <c r="B81" s="1627"/>
      <c r="C81" s="1627"/>
      <c r="D81" s="1627"/>
      <c r="E81" s="1627"/>
      <c r="F81" s="1627"/>
      <c r="G81" s="215"/>
      <c r="H81" s="215"/>
      <c r="I81" s="215"/>
      <c r="J81" s="215"/>
    </row>
    <row r="82" spans="1:10" ht="14.1" customHeight="1" x14ac:dyDescent="0.25">
      <c r="A82" s="221"/>
      <c r="B82" s="222">
        <v>2020</v>
      </c>
      <c r="C82" s="227">
        <v>2021</v>
      </c>
      <c r="D82" s="222">
        <v>2022</v>
      </c>
      <c r="E82" s="1611">
        <v>2023</v>
      </c>
      <c r="F82" s="1612"/>
      <c r="G82" s="215"/>
      <c r="H82" s="215"/>
      <c r="I82" s="215"/>
      <c r="J82" s="215"/>
    </row>
    <row r="83" spans="1:10" ht="14.1" customHeight="1" x14ac:dyDescent="0.25">
      <c r="A83" s="228"/>
      <c r="B83" s="225" t="s">
        <v>7</v>
      </c>
      <c r="C83" s="225" t="s">
        <v>8</v>
      </c>
      <c r="D83" s="225" t="s">
        <v>8</v>
      </c>
      <c r="E83" s="1613" t="s">
        <v>8</v>
      </c>
      <c r="F83" s="1614"/>
      <c r="G83" s="215"/>
      <c r="H83" s="215"/>
      <c r="I83" s="215"/>
      <c r="J83" s="215"/>
    </row>
    <row r="84" spans="1:10" ht="15.95" customHeight="1" x14ac:dyDescent="0.25">
      <c r="A84" s="224"/>
      <c r="B84" s="229"/>
      <c r="C84" s="229"/>
      <c r="D84" s="229"/>
      <c r="E84" s="229"/>
      <c r="F84" s="229"/>
      <c r="G84" s="230" t="s">
        <v>687</v>
      </c>
      <c r="H84" s="215"/>
      <c r="I84" s="215"/>
      <c r="J84" s="215"/>
    </row>
    <row r="85" spans="1:10" ht="14.1" customHeight="1" x14ac:dyDescent="0.25">
      <c r="A85" s="241" t="s">
        <v>698</v>
      </c>
      <c r="B85" s="242">
        <v>0</v>
      </c>
      <c r="C85" s="242">
        <v>0</v>
      </c>
      <c r="D85" s="242">
        <v>0</v>
      </c>
      <c r="E85" s="1623">
        <v>0</v>
      </c>
      <c r="F85" s="1624"/>
      <c r="G85" s="233"/>
      <c r="H85" s="215"/>
      <c r="I85" s="215"/>
      <c r="J85" s="215"/>
    </row>
    <row r="86" spans="1:10" ht="14.1" customHeight="1" x14ac:dyDescent="0.25">
      <c r="A86" s="241" t="s">
        <v>699</v>
      </c>
      <c r="B86" s="242">
        <v>0</v>
      </c>
      <c r="C86" s="242">
        <v>0</v>
      </c>
      <c r="D86" s="242">
        <v>0</v>
      </c>
      <c r="E86" s="1623">
        <v>0</v>
      </c>
      <c r="F86" s="1624"/>
      <c r="G86" s="215"/>
      <c r="H86" s="215"/>
      <c r="I86" s="215"/>
      <c r="J86" s="215"/>
    </row>
    <row r="87" spans="1:10" ht="14.1" customHeight="1" x14ac:dyDescent="0.25">
      <c r="A87" s="241" t="s">
        <v>700</v>
      </c>
      <c r="B87" s="242">
        <v>0</v>
      </c>
      <c r="C87" s="242">
        <v>0</v>
      </c>
      <c r="D87" s="242">
        <v>0</v>
      </c>
      <c r="E87" s="1623">
        <v>0</v>
      </c>
      <c r="F87" s="1624"/>
      <c r="G87" s="215"/>
      <c r="H87" s="215"/>
      <c r="I87" s="215"/>
      <c r="J87" s="215"/>
    </row>
    <row r="88" spans="1:10" ht="14.1" customHeight="1" x14ac:dyDescent="0.25">
      <c r="A88" s="241" t="s">
        <v>701</v>
      </c>
      <c r="B88" s="242">
        <v>0</v>
      </c>
      <c r="C88" s="242">
        <v>0</v>
      </c>
      <c r="D88" s="242">
        <v>0</v>
      </c>
      <c r="E88" s="1623">
        <v>0</v>
      </c>
      <c r="F88" s="1624"/>
      <c r="G88" s="215"/>
      <c r="H88" s="215"/>
      <c r="I88" s="215"/>
      <c r="J88" s="215"/>
    </row>
    <row r="89" spans="1:10" ht="14.1" customHeight="1" x14ac:dyDescent="0.25">
      <c r="A89" s="241" t="s">
        <v>702</v>
      </c>
      <c r="B89" s="242">
        <v>0</v>
      </c>
      <c r="C89" s="242">
        <v>0</v>
      </c>
      <c r="D89" s="242">
        <v>0</v>
      </c>
      <c r="E89" s="1623">
        <v>0</v>
      </c>
      <c r="F89" s="1624"/>
      <c r="G89" s="215"/>
      <c r="H89" s="215"/>
      <c r="I89" s="215"/>
      <c r="J89" s="215"/>
    </row>
    <row r="90" spans="1:10" ht="14.1" customHeight="1" x14ac:dyDescent="0.25">
      <c r="A90" s="241" t="s">
        <v>703</v>
      </c>
      <c r="B90" s="242">
        <v>0</v>
      </c>
      <c r="C90" s="242">
        <v>0</v>
      </c>
      <c r="D90" s="242">
        <v>0</v>
      </c>
      <c r="E90" s="1623">
        <v>0</v>
      </c>
      <c r="F90" s="1624"/>
      <c r="G90" s="215"/>
      <c r="H90" s="215"/>
      <c r="I90" s="215"/>
      <c r="J90" s="215"/>
    </row>
    <row r="91" spans="1:10" ht="14.1" customHeight="1" x14ac:dyDescent="0.25">
      <c r="A91" s="241" t="s">
        <v>704</v>
      </c>
      <c r="B91" s="242">
        <v>0</v>
      </c>
      <c r="C91" s="242">
        <v>0</v>
      </c>
      <c r="D91" s="242">
        <v>0</v>
      </c>
      <c r="E91" s="1623">
        <v>0</v>
      </c>
      <c r="F91" s="1624"/>
      <c r="G91" s="215"/>
      <c r="H91" s="215"/>
      <c r="I91" s="215"/>
      <c r="J91" s="215"/>
    </row>
    <row r="92" spans="1:10" ht="14.1" customHeight="1" x14ac:dyDescent="0.25">
      <c r="A92" s="241" t="s">
        <v>705</v>
      </c>
      <c r="B92" s="242">
        <v>0</v>
      </c>
      <c r="C92" s="242">
        <v>0</v>
      </c>
      <c r="D92" s="242">
        <v>0</v>
      </c>
      <c r="E92" s="1623">
        <v>0</v>
      </c>
      <c r="F92" s="1624"/>
      <c r="G92" s="215"/>
      <c r="H92" s="215"/>
      <c r="I92" s="215"/>
      <c r="J92" s="215"/>
    </row>
    <row r="93" spans="1:10" ht="14.1" customHeight="1" x14ac:dyDescent="0.25">
      <c r="A93" s="241" t="s">
        <v>706</v>
      </c>
      <c r="B93" s="242">
        <v>0</v>
      </c>
      <c r="C93" s="242">
        <v>0</v>
      </c>
      <c r="D93" s="242">
        <v>0</v>
      </c>
      <c r="E93" s="1623">
        <v>0</v>
      </c>
      <c r="F93" s="1624"/>
      <c r="G93" s="215"/>
      <c r="H93" s="215"/>
      <c r="I93" s="215"/>
      <c r="J93" s="215"/>
    </row>
    <row r="94" spans="1:10" ht="14.1" customHeight="1" x14ac:dyDescent="0.25">
      <c r="A94" s="241" t="s">
        <v>707</v>
      </c>
      <c r="B94" s="242">
        <v>0</v>
      </c>
      <c r="C94" s="242">
        <v>0</v>
      </c>
      <c r="D94" s="242">
        <v>0</v>
      </c>
      <c r="E94" s="1623">
        <v>0</v>
      </c>
      <c r="F94" s="1624"/>
      <c r="G94" s="215"/>
      <c r="H94" s="215"/>
      <c r="I94" s="215"/>
      <c r="J94" s="215"/>
    </row>
    <row r="95" spans="1:10" ht="14.1" customHeight="1" x14ac:dyDescent="0.25">
      <c r="A95" s="241" t="s">
        <v>708</v>
      </c>
      <c r="B95" s="242">
        <v>0</v>
      </c>
      <c r="C95" s="242">
        <v>0</v>
      </c>
      <c r="D95" s="242">
        <v>0</v>
      </c>
      <c r="E95" s="1623">
        <v>0</v>
      </c>
      <c r="F95" s="1624"/>
      <c r="G95" s="215"/>
      <c r="H95" s="215"/>
      <c r="I95" s="215"/>
      <c r="J95" s="215"/>
    </row>
    <row r="96" spans="1:10" ht="14.1" customHeight="1" x14ac:dyDescent="0.25">
      <c r="A96" s="241" t="s">
        <v>709</v>
      </c>
      <c r="B96" s="242">
        <v>0</v>
      </c>
      <c r="C96" s="242">
        <v>0</v>
      </c>
      <c r="D96" s="242">
        <v>0</v>
      </c>
      <c r="E96" s="1623">
        <v>0</v>
      </c>
      <c r="F96" s="1624"/>
      <c r="G96" s="215"/>
      <c r="H96" s="215"/>
      <c r="I96" s="215"/>
      <c r="J96" s="215"/>
    </row>
    <row r="97" spans="1:10" ht="14.1" customHeight="1" x14ac:dyDescent="0.25">
      <c r="A97" s="241" t="s">
        <v>710</v>
      </c>
      <c r="B97" s="242">
        <v>0</v>
      </c>
      <c r="C97" s="242">
        <v>0</v>
      </c>
      <c r="D97" s="242">
        <v>0</v>
      </c>
      <c r="E97" s="1623">
        <v>0</v>
      </c>
      <c r="F97" s="1624"/>
      <c r="G97" s="215"/>
      <c r="H97" s="215"/>
      <c r="I97" s="215"/>
      <c r="J97" s="215"/>
    </row>
    <row r="98" spans="1:10" ht="14.1" customHeight="1" x14ac:dyDescent="0.25">
      <c r="A98" s="241" t="s">
        <v>711</v>
      </c>
      <c r="B98" s="242">
        <v>0</v>
      </c>
      <c r="C98" s="242">
        <v>0</v>
      </c>
      <c r="D98" s="242">
        <v>0</v>
      </c>
      <c r="E98" s="1623">
        <v>0</v>
      </c>
      <c r="F98" s="1624"/>
      <c r="G98" s="215"/>
      <c r="H98" s="215"/>
      <c r="I98" s="215"/>
      <c r="J98" s="215"/>
    </row>
    <row r="99" spans="1:10" ht="14.1" customHeight="1" x14ac:dyDescent="0.25">
      <c r="A99" s="241" t="s">
        <v>712</v>
      </c>
      <c r="B99" s="242">
        <v>0</v>
      </c>
      <c r="C99" s="242">
        <v>0</v>
      </c>
      <c r="D99" s="242">
        <v>0</v>
      </c>
      <c r="E99" s="1623">
        <v>0</v>
      </c>
      <c r="F99" s="1624"/>
      <c r="G99" s="215"/>
      <c r="H99" s="215"/>
      <c r="I99" s="215"/>
      <c r="J99" s="215"/>
    </row>
    <row r="100" spans="1:10" ht="14.1" customHeight="1" x14ac:dyDescent="0.25">
      <c r="A100" s="241" t="s">
        <v>713</v>
      </c>
      <c r="B100" s="242">
        <v>0</v>
      </c>
      <c r="C100" s="242">
        <v>0</v>
      </c>
      <c r="D100" s="242">
        <v>0</v>
      </c>
      <c r="E100" s="1623">
        <v>0</v>
      </c>
      <c r="F100" s="1624"/>
      <c r="G100" s="215"/>
      <c r="H100" s="215"/>
      <c r="I100" s="215"/>
      <c r="J100" s="215"/>
    </row>
    <row r="101" spans="1:10" ht="14.1" customHeight="1" x14ac:dyDescent="0.25">
      <c r="A101" s="241" t="s">
        <v>714</v>
      </c>
      <c r="B101" s="242">
        <v>0</v>
      </c>
      <c r="C101" s="242">
        <v>1000000</v>
      </c>
      <c r="D101" s="242">
        <v>1000000</v>
      </c>
      <c r="E101" s="1623">
        <v>1000000</v>
      </c>
      <c r="F101" s="1624"/>
      <c r="G101" s="215"/>
      <c r="H101" s="215"/>
      <c r="I101" s="215"/>
      <c r="J101" s="215"/>
    </row>
    <row r="102" spans="1:10" ht="14.1" customHeight="1" x14ac:dyDescent="0.25">
      <c r="A102" s="241" t="s">
        <v>715</v>
      </c>
      <c r="B102" s="242">
        <v>0</v>
      </c>
      <c r="C102" s="242">
        <v>0</v>
      </c>
      <c r="D102" s="242">
        <v>0</v>
      </c>
      <c r="E102" s="1623">
        <v>0</v>
      </c>
      <c r="F102" s="1624"/>
      <c r="G102" s="215"/>
      <c r="H102" s="215"/>
      <c r="I102" s="215"/>
      <c r="J102" s="215"/>
    </row>
    <row r="103" spans="1:10" ht="14.1" customHeight="1" x14ac:dyDescent="0.25">
      <c r="A103" s="241" t="s">
        <v>716</v>
      </c>
      <c r="B103" s="242">
        <v>0</v>
      </c>
      <c r="C103" s="242">
        <v>0</v>
      </c>
      <c r="D103" s="242">
        <v>0</v>
      </c>
      <c r="E103" s="1623">
        <v>0</v>
      </c>
      <c r="F103" s="1624"/>
      <c r="G103" s="215"/>
      <c r="H103" s="215"/>
      <c r="I103" s="215"/>
      <c r="J103" s="215"/>
    </row>
    <row r="104" spans="1:10" ht="14.1" customHeight="1" x14ac:dyDescent="0.25">
      <c r="A104" s="241" t="s">
        <v>717</v>
      </c>
      <c r="B104" s="242">
        <v>0</v>
      </c>
      <c r="C104" s="242">
        <v>0</v>
      </c>
      <c r="D104" s="242">
        <v>0</v>
      </c>
      <c r="E104" s="1623">
        <v>0</v>
      </c>
      <c r="F104" s="1624"/>
      <c r="G104" s="215"/>
      <c r="H104" s="215"/>
      <c r="I104" s="215"/>
      <c r="J104" s="215"/>
    </row>
    <row r="105" spans="1:10" ht="14.1" customHeight="1" x14ac:dyDescent="0.25">
      <c r="A105" s="241" t="s">
        <v>718</v>
      </c>
      <c r="B105" s="242">
        <v>0</v>
      </c>
      <c r="C105" s="242">
        <v>0</v>
      </c>
      <c r="D105" s="242">
        <v>0</v>
      </c>
      <c r="E105" s="1623">
        <v>0</v>
      </c>
      <c r="F105" s="1624"/>
      <c r="G105" s="215"/>
      <c r="H105" s="215"/>
      <c r="I105" s="215"/>
      <c r="J105" s="215"/>
    </row>
    <row r="106" spans="1:10" ht="14.1" customHeight="1" x14ac:dyDescent="0.25">
      <c r="A106" s="241" t="s">
        <v>719</v>
      </c>
      <c r="B106" s="242">
        <v>0</v>
      </c>
      <c r="C106" s="242">
        <v>0</v>
      </c>
      <c r="D106" s="242">
        <v>0</v>
      </c>
      <c r="E106" s="1623">
        <v>0</v>
      </c>
      <c r="F106" s="1624"/>
      <c r="G106" s="215"/>
      <c r="H106" s="215"/>
      <c r="I106" s="215"/>
      <c r="J106" s="215"/>
    </row>
    <row r="107" spans="1:10" ht="14.1" customHeight="1" x14ac:dyDescent="0.25">
      <c r="A107" s="241" t="s">
        <v>720</v>
      </c>
      <c r="B107" s="242">
        <v>0</v>
      </c>
      <c r="C107" s="242">
        <v>0</v>
      </c>
      <c r="D107" s="242">
        <v>0</v>
      </c>
      <c r="E107" s="1623">
        <v>0</v>
      </c>
      <c r="F107" s="1624"/>
      <c r="G107" s="215"/>
      <c r="H107" s="215"/>
      <c r="I107" s="215"/>
      <c r="J107" s="215"/>
    </row>
    <row r="108" spans="1:10" ht="14.1" customHeight="1" x14ac:dyDescent="0.25">
      <c r="A108" s="241" t="s">
        <v>721</v>
      </c>
      <c r="B108" s="242">
        <v>0</v>
      </c>
      <c r="C108" s="242">
        <v>0</v>
      </c>
      <c r="D108" s="242">
        <v>0</v>
      </c>
      <c r="E108" s="1623">
        <v>0</v>
      </c>
      <c r="F108" s="1624"/>
      <c r="G108" s="215"/>
      <c r="H108" s="215"/>
      <c r="I108" s="215"/>
      <c r="J108" s="215"/>
    </row>
    <row r="109" spans="1:10" ht="14.1" customHeight="1" x14ac:dyDescent="0.25">
      <c r="A109" s="241" t="s">
        <v>722</v>
      </c>
      <c r="B109" s="242">
        <v>0</v>
      </c>
      <c r="C109" s="242">
        <v>0</v>
      </c>
      <c r="D109" s="242">
        <v>0</v>
      </c>
      <c r="E109" s="1623">
        <v>0</v>
      </c>
      <c r="F109" s="1624"/>
      <c r="G109" s="215"/>
      <c r="H109" s="215"/>
      <c r="I109" s="215"/>
      <c r="J109" s="215"/>
    </row>
    <row r="110" spans="1:10" ht="14.1" customHeight="1" x14ac:dyDescent="0.25">
      <c r="A110" s="241" t="s">
        <v>723</v>
      </c>
      <c r="B110" s="242">
        <v>0</v>
      </c>
      <c r="C110" s="242">
        <v>0</v>
      </c>
      <c r="D110" s="242">
        <v>0</v>
      </c>
      <c r="E110" s="1623">
        <v>0</v>
      </c>
      <c r="F110" s="1624"/>
      <c r="G110" s="215"/>
      <c r="H110" s="215"/>
      <c r="I110" s="215"/>
      <c r="J110" s="215"/>
    </row>
    <row r="111" spans="1:10" ht="14.1" customHeight="1" x14ac:dyDescent="0.25">
      <c r="A111" s="241" t="s">
        <v>724</v>
      </c>
      <c r="B111" s="242">
        <v>0</v>
      </c>
      <c r="C111" s="242">
        <v>0</v>
      </c>
      <c r="D111" s="242">
        <v>0</v>
      </c>
      <c r="E111" s="1623">
        <v>0</v>
      </c>
      <c r="F111" s="1624"/>
      <c r="G111" s="215"/>
      <c r="H111" s="215"/>
      <c r="I111" s="215"/>
      <c r="J111" s="215"/>
    </row>
    <row r="112" spans="1:10" ht="14.1" customHeight="1" x14ac:dyDescent="0.25">
      <c r="A112" s="241" t="s">
        <v>725</v>
      </c>
      <c r="B112" s="242">
        <v>0</v>
      </c>
      <c r="C112" s="242">
        <v>0</v>
      </c>
      <c r="D112" s="242">
        <v>0</v>
      </c>
      <c r="E112" s="1623">
        <v>0</v>
      </c>
      <c r="F112" s="1624"/>
      <c r="G112" s="215"/>
      <c r="H112" s="215"/>
      <c r="I112" s="215"/>
      <c r="J112" s="215"/>
    </row>
    <row r="113" spans="1:10" ht="14.1" customHeight="1" x14ac:dyDescent="0.25">
      <c r="A113" s="241" t="s">
        <v>726</v>
      </c>
      <c r="B113" s="242">
        <v>0</v>
      </c>
      <c r="C113" s="242">
        <v>0</v>
      </c>
      <c r="D113" s="242">
        <v>0</v>
      </c>
      <c r="E113" s="1623">
        <v>0</v>
      </c>
      <c r="F113" s="1624"/>
      <c r="G113" s="215"/>
      <c r="H113" s="215"/>
      <c r="I113" s="215"/>
      <c r="J113" s="215"/>
    </row>
    <row r="114" spans="1:10" ht="14.1" customHeight="1" x14ac:dyDescent="0.25">
      <c r="A114" s="241" t="s">
        <v>727</v>
      </c>
      <c r="B114" s="242">
        <v>0</v>
      </c>
      <c r="C114" s="242">
        <v>0</v>
      </c>
      <c r="D114" s="242">
        <v>0</v>
      </c>
      <c r="E114" s="1623">
        <v>0</v>
      </c>
      <c r="F114" s="1624"/>
      <c r="G114" s="215"/>
      <c r="H114" s="215"/>
      <c r="I114" s="215"/>
      <c r="J114" s="215"/>
    </row>
    <row r="115" spans="1:10" ht="14.1" customHeight="1" x14ac:dyDescent="0.25">
      <c r="A115" s="231" t="s">
        <v>192</v>
      </c>
      <c r="B115" s="242">
        <v>0</v>
      </c>
      <c r="C115" s="242">
        <v>1000000</v>
      </c>
      <c r="D115" s="242">
        <v>1000000</v>
      </c>
      <c r="E115" s="1623">
        <v>1000000</v>
      </c>
      <c r="F115" s="1624"/>
      <c r="G115" s="215"/>
      <c r="H115" s="215"/>
      <c r="I115" s="215"/>
      <c r="J115" s="215"/>
    </row>
    <row r="116" spans="1:10" ht="15" customHeight="1" x14ac:dyDescent="0.25">
      <c r="A116" s="244" t="s">
        <v>687</v>
      </c>
      <c r="B116" s="245" t="s">
        <v>687</v>
      </c>
      <c r="C116" s="245" t="s">
        <v>687</v>
      </c>
      <c r="D116" s="245" t="s">
        <v>687</v>
      </c>
      <c r="E116" s="1628" t="s">
        <v>687</v>
      </c>
      <c r="F116" s="1629"/>
      <c r="G116" s="215"/>
      <c r="H116" s="215"/>
      <c r="I116" s="215"/>
      <c r="J116" s="215"/>
    </row>
    <row r="117" spans="1:10" ht="15" customHeight="1" x14ac:dyDescent="0.25">
      <c r="A117" s="217" t="s">
        <v>731</v>
      </c>
      <c r="B117" s="247">
        <v>0</v>
      </c>
      <c r="C117" s="247">
        <v>78000000</v>
      </c>
      <c r="D117" s="247">
        <v>78500000</v>
      </c>
      <c r="E117" s="1630">
        <v>79000000</v>
      </c>
      <c r="F117" s="1631"/>
      <c r="G117" s="215"/>
      <c r="H117" s="215"/>
      <c r="I117" s="215"/>
      <c r="J117" s="215"/>
    </row>
    <row r="118" spans="1:10" ht="15" customHeight="1" x14ac:dyDescent="0.25">
      <c r="A118" s="234" t="s">
        <v>698</v>
      </c>
      <c r="B118" s="235">
        <v>0</v>
      </c>
      <c r="C118" s="235">
        <v>57500000</v>
      </c>
      <c r="D118" s="235">
        <v>57500000</v>
      </c>
      <c r="E118" s="1615">
        <v>58000000</v>
      </c>
      <c r="F118" s="1616"/>
      <c r="G118" s="215"/>
      <c r="H118" s="215"/>
      <c r="I118" s="215"/>
      <c r="J118" s="215"/>
    </row>
    <row r="119" spans="1:10" ht="15" customHeight="1" x14ac:dyDescent="0.25">
      <c r="A119" s="234" t="s">
        <v>699</v>
      </c>
      <c r="B119" s="235">
        <v>0</v>
      </c>
      <c r="C119" s="235">
        <v>9500000</v>
      </c>
      <c r="D119" s="235">
        <v>9500000</v>
      </c>
      <c r="E119" s="1615">
        <v>9000000</v>
      </c>
      <c r="F119" s="1616"/>
      <c r="G119" s="215"/>
      <c r="H119" s="215"/>
      <c r="I119" s="215"/>
      <c r="J119" s="215"/>
    </row>
    <row r="120" spans="1:10" ht="15" customHeight="1" x14ac:dyDescent="0.25">
      <c r="A120" s="234" t="s">
        <v>700</v>
      </c>
      <c r="B120" s="235">
        <v>0</v>
      </c>
      <c r="C120" s="235">
        <v>9760000</v>
      </c>
      <c r="D120" s="235">
        <v>10260000</v>
      </c>
      <c r="E120" s="1615">
        <v>10760000</v>
      </c>
      <c r="F120" s="1616"/>
      <c r="G120" s="215"/>
      <c r="H120" s="215"/>
      <c r="I120" s="215"/>
      <c r="J120" s="215"/>
    </row>
    <row r="121" spans="1:10" ht="15" customHeight="1" x14ac:dyDescent="0.25">
      <c r="A121" s="234" t="s">
        <v>701</v>
      </c>
      <c r="B121" s="235">
        <v>0</v>
      </c>
      <c r="C121" s="235">
        <v>0</v>
      </c>
      <c r="D121" s="235">
        <v>0</v>
      </c>
      <c r="E121" s="1615">
        <v>0</v>
      </c>
      <c r="F121" s="1616"/>
      <c r="G121" s="215"/>
      <c r="H121" s="215"/>
      <c r="I121" s="215"/>
      <c r="J121" s="215"/>
    </row>
    <row r="122" spans="1:10" ht="15" customHeight="1" x14ac:dyDescent="0.25">
      <c r="A122" s="234" t="s">
        <v>702</v>
      </c>
      <c r="B122" s="235">
        <v>0</v>
      </c>
      <c r="C122" s="235">
        <v>0</v>
      </c>
      <c r="D122" s="235">
        <v>0</v>
      </c>
      <c r="E122" s="1615">
        <v>0</v>
      </c>
      <c r="F122" s="1616"/>
      <c r="G122" s="215"/>
      <c r="H122" s="215"/>
      <c r="I122" s="215"/>
      <c r="J122" s="215"/>
    </row>
    <row r="123" spans="1:10" ht="15" customHeight="1" x14ac:dyDescent="0.25">
      <c r="A123" s="234" t="s">
        <v>703</v>
      </c>
      <c r="B123" s="235">
        <v>0</v>
      </c>
      <c r="C123" s="235">
        <v>0</v>
      </c>
      <c r="D123" s="235">
        <v>0</v>
      </c>
      <c r="E123" s="1615">
        <v>0</v>
      </c>
      <c r="F123" s="1616"/>
      <c r="G123" s="215"/>
      <c r="H123" s="215"/>
      <c r="I123" s="215"/>
      <c r="J123" s="215"/>
    </row>
    <row r="124" spans="1:10" ht="20.100000000000001" customHeight="1" x14ac:dyDescent="0.25">
      <c r="A124" s="234" t="s">
        <v>732</v>
      </c>
      <c r="B124" s="249">
        <v>0</v>
      </c>
      <c r="C124" s="249">
        <v>0</v>
      </c>
      <c r="D124" s="249">
        <v>0</v>
      </c>
      <c r="E124" s="1632">
        <v>0</v>
      </c>
      <c r="F124" s="1633"/>
      <c r="G124" s="215"/>
      <c r="H124" s="215"/>
      <c r="I124" s="215"/>
      <c r="J124" s="215"/>
    </row>
    <row r="125" spans="1:10" ht="15" customHeight="1" x14ac:dyDescent="0.25">
      <c r="A125" s="234" t="s">
        <v>705</v>
      </c>
      <c r="B125" s="235">
        <v>0</v>
      </c>
      <c r="C125" s="235">
        <v>0</v>
      </c>
      <c r="D125" s="235">
        <v>0</v>
      </c>
      <c r="E125" s="1615">
        <v>0</v>
      </c>
      <c r="F125" s="1616"/>
      <c r="G125" s="215"/>
      <c r="H125" s="215"/>
      <c r="I125" s="215"/>
      <c r="J125" s="215"/>
    </row>
    <row r="126" spans="1:10" ht="15" customHeight="1" x14ac:dyDescent="0.25">
      <c r="A126" s="234" t="s">
        <v>706</v>
      </c>
      <c r="B126" s="235">
        <v>0</v>
      </c>
      <c r="C126" s="235">
        <v>0</v>
      </c>
      <c r="D126" s="235">
        <v>0</v>
      </c>
      <c r="E126" s="1615">
        <v>0</v>
      </c>
      <c r="F126" s="1616"/>
      <c r="G126" s="215"/>
      <c r="H126" s="215"/>
      <c r="I126" s="215"/>
      <c r="J126" s="215"/>
    </row>
    <row r="127" spans="1:10" ht="15" customHeight="1" x14ac:dyDescent="0.25">
      <c r="A127" s="234" t="s">
        <v>707</v>
      </c>
      <c r="B127" s="235">
        <v>0</v>
      </c>
      <c r="C127" s="235">
        <v>0</v>
      </c>
      <c r="D127" s="235">
        <v>0</v>
      </c>
      <c r="E127" s="1615">
        <v>0</v>
      </c>
      <c r="F127" s="1616"/>
      <c r="G127" s="215"/>
      <c r="H127" s="215"/>
      <c r="I127" s="215"/>
      <c r="J127" s="215"/>
    </row>
    <row r="128" spans="1:10" ht="15" customHeight="1" x14ac:dyDescent="0.25">
      <c r="A128" s="234" t="s">
        <v>708</v>
      </c>
      <c r="B128" s="235">
        <v>0</v>
      </c>
      <c r="C128" s="235">
        <v>240000</v>
      </c>
      <c r="D128" s="235">
        <v>240000</v>
      </c>
      <c r="E128" s="1615">
        <v>240000</v>
      </c>
      <c r="F128" s="1616"/>
      <c r="G128" s="215"/>
      <c r="H128" s="215"/>
      <c r="I128" s="215"/>
      <c r="J128" s="215"/>
    </row>
    <row r="129" spans="1:10" ht="15" customHeight="1" x14ac:dyDescent="0.25">
      <c r="A129" s="234" t="s">
        <v>709</v>
      </c>
      <c r="B129" s="235">
        <v>0</v>
      </c>
      <c r="C129" s="235">
        <v>0</v>
      </c>
      <c r="D129" s="235">
        <v>0</v>
      </c>
      <c r="E129" s="1615">
        <v>0</v>
      </c>
      <c r="F129" s="1616"/>
      <c r="G129" s="215"/>
      <c r="H129" s="215"/>
      <c r="I129" s="215"/>
      <c r="J129" s="215"/>
    </row>
    <row r="130" spans="1:10" ht="15" customHeight="1" x14ac:dyDescent="0.25">
      <c r="A130" s="234" t="s">
        <v>710</v>
      </c>
      <c r="B130" s="235">
        <v>0</v>
      </c>
      <c r="C130" s="235">
        <v>0</v>
      </c>
      <c r="D130" s="235">
        <v>0</v>
      </c>
      <c r="E130" s="1615">
        <v>0</v>
      </c>
      <c r="F130" s="1616"/>
      <c r="G130" s="215"/>
      <c r="H130" s="215"/>
      <c r="I130" s="215"/>
      <c r="J130" s="215"/>
    </row>
    <row r="131" spans="1:10" ht="20.100000000000001" customHeight="1" x14ac:dyDescent="0.25">
      <c r="A131" s="234" t="s">
        <v>733</v>
      </c>
      <c r="B131" s="249">
        <v>0</v>
      </c>
      <c r="C131" s="249">
        <v>0</v>
      </c>
      <c r="D131" s="249">
        <v>0</v>
      </c>
      <c r="E131" s="1632">
        <v>0</v>
      </c>
      <c r="F131" s="1633"/>
      <c r="G131" s="215"/>
      <c r="H131" s="215"/>
      <c r="I131" s="215"/>
      <c r="J131" s="215"/>
    </row>
    <row r="132" spans="1:10" ht="15" customHeight="1" x14ac:dyDescent="0.25">
      <c r="A132" s="234" t="s">
        <v>712</v>
      </c>
      <c r="B132" s="235">
        <v>0</v>
      </c>
      <c r="C132" s="235">
        <v>0</v>
      </c>
      <c r="D132" s="235">
        <v>0</v>
      </c>
      <c r="E132" s="1615">
        <v>0</v>
      </c>
      <c r="F132" s="1616"/>
      <c r="G132" s="215"/>
      <c r="H132" s="215"/>
      <c r="I132" s="215"/>
      <c r="J132" s="215"/>
    </row>
    <row r="133" spans="1:10" ht="15" customHeight="1" x14ac:dyDescent="0.25">
      <c r="A133" s="234" t="s">
        <v>713</v>
      </c>
      <c r="B133" s="235">
        <v>0</v>
      </c>
      <c r="C133" s="235">
        <v>0</v>
      </c>
      <c r="D133" s="235">
        <v>0</v>
      </c>
      <c r="E133" s="1615">
        <v>0</v>
      </c>
      <c r="F133" s="1616"/>
      <c r="G133" s="215"/>
      <c r="H133" s="215"/>
      <c r="I133" s="215"/>
      <c r="J133" s="215"/>
    </row>
    <row r="134" spans="1:10" ht="15" customHeight="1" x14ac:dyDescent="0.25">
      <c r="A134" s="234" t="s">
        <v>714</v>
      </c>
      <c r="B134" s="235">
        <v>0</v>
      </c>
      <c r="C134" s="235">
        <v>1000000</v>
      </c>
      <c r="D134" s="235">
        <v>1000000</v>
      </c>
      <c r="E134" s="1615">
        <v>1000000</v>
      </c>
      <c r="F134" s="1616"/>
      <c r="G134" s="215"/>
      <c r="H134" s="215"/>
      <c r="I134" s="215"/>
      <c r="J134" s="215"/>
    </row>
    <row r="135" spans="1:10" ht="20.100000000000001" customHeight="1" x14ac:dyDescent="0.25">
      <c r="A135" s="234" t="s">
        <v>734</v>
      </c>
      <c r="B135" s="249">
        <v>0</v>
      </c>
      <c r="C135" s="249">
        <v>0</v>
      </c>
      <c r="D135" s="249">
        <v>0</v>
      </c>
      <c r="E135" s="1632">
        <v>0</v>
      </c>
      <c r="F135" s="1633"/>
      <c r="G135" s="215"/>
      <c r="H135" s="215"/>
      <c r="I135" s="215"/>
      <c r="J135" s="215"/>
    </row>
    <row r="136" spans="1:10" ht="15" customHeight="1" x14ac:dyDescent="0.25">
      <c r="A136" s="234" t="s">
        <v>717</v>
      </c>
      <c r="B136" s="235">
        <v>0</v>
      </c>
      <c r="C136" s="235">
        <v>0</v>
      </c>
      <c r="D136" s="235">
        <v>0</v>
      </c>
      <c r="E136" s="1615">
        <v>0</v>
      </c>
      <c r="F136" s="1616"/>
      <c r="G136" s="215"/>
      <c r="H136" s="215"/>
      <c r="I136" s="215"/>
      <c r="J136" s="215"/>
    </row>
    <row r="137" spans="1:10" ht="20.100000000000001" customHeight="1" x14ac:dyDescent="0.25">
      <c r="A137" s="234" t="s">
        <v>735</v>
      </c>
      <c r="B137" s="249">
        <v>0</v>
      </c>
      <c r="C137" s="249">
        <v>0</v>
      </c>
      <c r="D137" s="249">
        <v>0</v>
      </c>
      <c r="E137" s="1632">
        <v>0</v>
      </c>
      <c r="F137" s="1633"/>
      <c r="G137" s="215"/>
      <c r="H137" s="215"/>
      <c r="I137" s="215"/>
      <c r="J137" s="215"/>
    </row>
    <row r="138" spans="1:10" ht="15" customHeight="1" x14ac:dyDescent="0.25">
      <c r="A138" s="234" t="s">
        <v>718</v>
      </c>
      <c r="B138" s="235">
        <v>0</v>
      </c>
      <c r="C138" s="235">
        <v>0</v>
      </c>
      <c r="D138" s="235">
        <v>0</v>
      </c>
      <c r="E138" s="1615">
        <v>0</v>
      </c>
      <c r="F138" s="1616"/>
      <c r="G138" s="215"/>
      <c r="H138" s="215"/>
      <c r="I138" s="215"/>
      <c r="J138" s="215"/>
    </row>
    <row r="139" spans="1:10" ht="15" customHeight="1" x14ac:dyDescent="0.25">
      <c r="A139" s="234" t="s">
        <v>719</v>
      </c>
      <c r="B139" s="235">
        <v>0</v>
      </c>
      <c r="C139" s="235">
        <v>0</v>
      </c>
      <c r="D139" s="235">
        <v>0</v>
      </c>
      <c r="E139" s="1615">
        <v>0</v>
      </c>
      <c r="F139" s="1616"/>
      <c r="G139" s="215"/>
      <c r="H139" s="215"/>
      <c r="I139" s="215"/>
      <c r="J139" s="215"/>
    </row>
    <row r="140" spans="1:10" ht="20.100000000000001" customHeight="1" x14ac:dyDescent="0.25">
      <c r="A140" s="234" t="s">
        <v>736</v>
      </c>
      <c r="B140" s="249">
        <v>0</v>
      </c>
      <c r="C140" s="249">
        <v>0</v>
      </c>
      <c r="D140" s="249">
        <v>0</v>
      </c>
      <c r="E140" s="1632">
        <v>0</v>
      </c>
      <c r="F140" s="1633"/>
      <c r="G140" s="215"/>
      <c r="H140" s="215"/>
      <c r="I140" s="215"/>
      <c r="J140" s="215"/>
    </row>
    <row r="141" spans="1:10" ht="15" customHeight="1" x14ac:dyDescent="0.25">
      <c r="A141" s="234" t="s">
        <v>721</v>
      </c>
      <c r="B141" s="235">
        <v>0</v>
      </c>
      <c r="C141" s="235">
        <v>0</v>
      </c>
      <c r="D141" s="235">
        <v>0</v>
      </c>
      <c r="E141" s="1615">
        <v>0</v>
      </c>
      <c r="F141" s="1616"/>
      <c r="G141" s="215"/>
      <c r="H141" s="215"/>
      <c r="I141" s="215"/>
      <c r="J141" s="215"/>
    </row>
    <row r="142" spans="1:10" ht="20.100000000000001" customHeight="1" x14ac:dyDescent="0.25">
      <c r="A142" s="234" t="s">
        <v>737</v>
      </c>
      <c r="B142" s="249">
        <v>0</v>
      </c>
      <c r="C142" s="249">
        <v>0</v>
      </c>
      <c r="D142" s="249">
        <v>0</v>
      </c>
      <c r="E142" s="1632">
        <v>0</v>
      </c>
      <c r="F142" s="1633"/>
      <c r="G142" s="215"/>
      <c r="H142" s="215"/>
      <c r="I142" s="215"/>
      <c r="J142" s="215"/>
    </row>
    <row r="143" spans="1:10" ht="15" customHeight="1" x14ac:dyDescent="0.25">
      <c r="A143" s="234" t="s">
        <v>723</v>
      </c>
      <c r="B143" s="235">
        <v>0</v>
      </c>
      <c r="C143" s="235">
        <v>0</v>
      </c>
      <c r="D143" s="235">
        <v>0</v>
      </c>
      <c r="E143" s="1615">
        <v>0</v>
      </c>
      <c r="F143" s="1616"/>
      <c r="G143" s="215"/>
      <c r="H143" s="215"/>
      <c r="I143" s="215"/>
      <c r="J143" s="215"/>
    </row>
    <row r="144" spans="1:10" ht="20.100000000000001" customHeight="1" x14ac:dyDescent="0.25">
      <c r="A144" s="234" t="s">
        <v>738</v>
      </c>
      <c r="B144" s="249">
        <v>0</v>
      </c>
      <c r="C144" s="249">
        <v>0</v>
      </c>
      <c r="D144" s="249">
        <v>0</v>
      </c>
      <c r="E144" s="1632">
        <v>0</v>
      </c>
      <c r="F144" s="1633"/>
      <c r="G144" s="215"/>
      <c r="H144" s="215"/>
      <c r="I144" s="215"/>
      <c r="J144" s="215"/>
    </row>
    <row r="145" spans="1:10" ht="15" customHeight="1" x14ac:dyDescent="0.25">
      <c r="A145" s="234" t="s">
        <v>725</v>
      </c>
      <c r="B145" s="235">
        <v>0</v>
      </c>
      <c r="C145" s="235">
        <v>0</v>
      </c>
      <c r="D145" s="235">
        <v>0</v>
      </c>
      <c r="E145" s="1615">
        <v>0</v>
      </c>
      <c r="F145" s="1616"/>
      <c r="G145" s="215"/>
      <c r="H145" s="215"/>
      <c r="I145" s="215"/>
      <c r="J145" s="215"/>
    </row>
    <row r="146" spans="1:10" ht="15" customHeight="1" x14ac:dyDescent="0.25">
      <c r="A146" s="234" t="s">
        <v>726</v>
      </c>
      <c r="B146" s="235">
        <v>0</v>
      </c>
      <c r="C146" s="235">
        <v>0</v>
      </c>
      <c r="D146" s="235">
        <v>0</v>
      </c>
      <c r="E146" s="1615">
        <v>0</v>
      </c>
      <c r="F146" s="1616"/>
      <c r="G146" s="215"/>
      <c r="H146" s="215"/>
      <c r="I146" s="215"/>
      <c r="J146" s="215"/>
    </row>
    <row r="147" spans="1:10" ht="15" customHeight="1" x14ac:dyDescent="0.25">
      <c r="A147" s="234" t="s">
        <v>727</v>
      </c>
      <c r="B147" s="235">
        <v>0</v>
      </c>
      <c r="C147" s="235">
        <v>0</v>
      </c>
      <c r="D147" s="235">
        <v>0</v>
      </c>
      <c r="E147" s="1615">
        <v>0</v>
      </c>
      <c r="F147" s="1616"/>
      <c r="G147" s="215"/>
      <c r="H147" s="215"/>
      <c r="I147" s="215"/>
      <c r="J147" s="215"/>
    </row>
  </sheetData>
  <mergeCells count="145">
    <mergeCell ref="E147:F147"/>
    <mergeCell ref="E141:F141"/>
    <mergeCell ref="E142:F142"/>
    <mergeCell ref="E143:F143"/>
    <mergeCell ref="E144:F144"/>
    <mergeCell ref="E145:F145"/>
    <mergeCell ref="E146:F146"/>
    <mergeCell ref="E135:F135"/>
    <mergeCell ref="E136:F136"/>
    <mergeCell ref="E137:F137"/>
    <mergeCell ref="E138:F138"/>
    <mergeCell ref="E139:F139"/>
    <mergeCell ref="E140:F140"/>
    <mergeCell ref="E129:F129"/>
    <mergeCell ref="E130:F130"/>
    <mergeCell ref="E131:F131"/>
    <mergeCell ref="E132:F132"/>
    <mergeCell ref="E133:F133"/>
    <mergeCell ref="E134:F134"/>
    <mergeCell ref="E123:F123"/>
    <mergeCell ref="E124:F124"/>
    <mergeCell ref="E125:F125"/>
    <mergeCell ref="E126:F126"/>
    <mergeCell ref="E127:F127"/>
    <mergeCell ref="E128:F128"/>
    <mergeCell ref="E117:F117"/>
    <mergeCell ref="E118:F118"/>
    <mergeCell ref="E119:F119"/>
    <mergeCell ref="E120:F120"/>
    <mergeCell ref="E121:F121"/>
    <mergeCell ref="E122:F122"/>
    <mergeCell ref="E111:F111"/>
    <mergeCell ref="E112:F112"/>
    <mergeCell ref="E113:F113"/>
    <mergeCell ref="E114:F114"/>
    <mergeCell ref="E115:F115"/>
    <mergeCell ref="E116:F116"/>
    <mergeCell ref="E105:F105"/>
    <mergeCell ref="E106:F106"/>
    <mergeCell ref="E107:F107"/>
    <mergeCell ref="E108:F108"/>
    <mergeCell ref="E109:F109"/>
    <mergeCell ref="E110:F110"/>
    <mergeCell ref="E99:F99"/>
    <mergeCell ref="E100:F100"/>
    <mergeCell ref="E101:F101"/>
    <mergeCell ref="E102:F102"/>
    <mergeCell ref="E103:F103"/>
    <mergeCell ref="E104:F104"/>
    <mergeCell ref="E93:F93"/>
    <mergeCell ref="E94:F94"/>
    <mergeCell ref="E95:F95"/>
    <mergeCell ref="E96:F96"/>
    <mergeCell ref="E97:F97"/>
    <mergeCell ref="E98:F98"/>
    <mergeCell ref="E87:F87"/>
    <mergeCell ref="E88:F88"/>
    <mergeCell ref="E89:F89"/>
    <mergeCell ref="E90:F90"/>
    <mergeCell ref="E91:F91"/>
    <mergeCell ref="E92:F92"/>
    <mergeCell ref="E80:F80"/>
    <mergeCell ref="A81:F81"/>
    <mergeCell ref="E82:F82"/>
    <mergeCell ref="E83:F83"/>
    <mergeCell ref="E85:F85"/>
    <mergeCell ref="E86:F86"/>
    <mergeCell ref="E74:F74"/>
    <mergeCell ref="E75:F75"/>
    <mergeCell ref="E76:F76"/>
    <mergeCell ref="E77:F77"/>
    <mergeCell ref="E78:F78"/>
    <mergeCell ref="E79:F79"/>
    <mergeCell ref="A68:F68"/>
    <mergeCell ref="B69:F69"/>
    <mergeCell ref="B70:F70"/>
    <mergeCell ref="B71:F71"/>
    <mergeCell ref="B72:F72"/>
    <mergeCell ref="E73:F73"/>
    <mergeCell ref="E62:F62"/>
    <mergeCell ref="E63:F63"/>
    <mergeCell ref="E64:F64"/>
    <mergeCell ref="E65:F65"/>
    <mergeCell ref="B66:F66"/>
    <mergeCell ref="B67:F67"/>
    <mergeCell ref="E56:F56"/>
    <mergeCell ref="E57:F57"/>
    <mergeCell ref="E58:F58"/>
    <mergeCell ref="E59:F59"/>
    <mergeCell ref="E60:F60"/>
    <mergeCell ref="E61:F61"/>
    <mergeCell ref="E50:F50"/>
    <mergeCell ref="E51:F51"/>
    <mergeCell ref="E52:F52"/>
    <mergeCell ref="E53:F53"/>
    <mergeCell ref="E54:F54"/>
    <mergeCell ref="E55:F55"/>
    <mergeCell ref="E44:F44"/>
    <mergeCell ref="E45:F45"/>
    <mergeCell ref="E46:F46"/>
    <mergeCell ref="E47:F47"/>
    <mergeCell ref="E48:F48"/>
    <mergeCell ref="E49:F49"/>
    <mergeCell ref="E38:F38"/>
    <mergeCell ref="E39:F39"/>
    <mergeCell ref="E40:F40"/>
    <mergeCell ref="E41:F41"/>
    <mergeCell ref="E42:F42"/>
    <mergeCell ref="E43:F43"/>
    <mergeCell ref="A31:F31"/>
    <mergeCell ref="E32:F32"/>
    <mergeCell ref="E33:F33"/>
    <mergeCell ref="E35:F35"/>
    <mergeCell ref="E36:F36"/>
    <mergeCell ref="E37:F37"/>
    <mergeCell ref="E25:F25"/>
    <mergeCell ref="E26:F26"/>
    <mergeCell ref="E27:F27"/>
    <mergeCell ref="E28:F28"/>
    <mergeCell ref="E29:F29"/>
    <mergeCell ref="E30:F30"/>
    <mergeCell ref="B19:F19"/>
    <mergeCell ref="B20:F20"/>
    <mergeCell ref="B21:F21"/>
    <mergeCell ref="B22:F22"/>
    <mergeCell ref="E23:F23"/>
    <mergeCell ref="E24:F24"/>
    <mergeCell ref="E13:F13"/>
    <mergeCell ref="E14:F14"/>
    <mergeCell ref="E15:F15"/>
    <mergeCell ref="E16:F16"/>
    <mergeCell ref="E17:F17"/>
    <mergeCell ref="A18:F18"/>
    <mergeCell ref="B7:F7"/>
    <mergeCell ref="A8:F8"/>
    <mergeCell ref="A9:F9"/>
    <mergeCell ref="B10:F10"/>
    <mergeCell ref="B11:F11"/>
    <mergeCell ref="E12:F12"/>
    <mergeCell ref="A1:E1"/>
    <mergeCell ref="A2:F2"/>
    <mergeCell ref="B3:F3"/>
    <mergeCell ref="B4:F4"/>
    <mergeCell ref="B5:F5"/>
    <mergeCell ref="B6:F6"/>
  </mergeCells>
  <pageMargins left="0" right="0" top="0" bottom="0"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153"/>
  <sheetViews>
    <sheetView topLeftCell="A136" workbookViewId="0">
      <selection activeCell="L165" sqref="L165"/>
    </sheetView>
  </sheetViews>
  <sheetFormatPr defaultRowHeight="15" x14ac:dyDescent="0.25"/>
  <cols>
    <col min="1" max="1" width="28.28515625" customWidth="1"/>
    <col min="2" max="4" width="15.85546875" customWidth="1"/>
    <col min="5" max="5" width="16" customWidth="1"/>
    <col min="6" max="6" width="0.140625" customWidth="1"/>
    <col min="7" max="7" width="6.7109375" customWidth="1"/>
    <col min="8" max="8" width="18.28515625" customWidth="1"/>
    <col min="9" max="9" width="10.7109375" customWidth="1"/>
    <col min="10" max="10" width="17.42578125" customWidth="1"/>
  </cols>
  <sheetData>
    <row r="1" spans="1:10" ht="20.100000000000001" customHeight="1" x14ac:dyDescent="0.25">
      <c r="A1" s="1603" t="s">
        <v>679</v>
      </c>
      <c r="B1" s="1604"/>
      <c r="C1" s="1604"/>
      <c r="D1" s="1604"/>
      <c r="E1" s="1604"/>
      <c r="F1" s="215"/>
      <c r="G1" s="215"/>
      <c r="H1" s="215"/>
      <c r="I1" s="215"/>
      <c r="J1" s="215"/>
    </row>
    <row r="2" spans="1:10" ht="24.95" customHeight="1" x14ac:dyDescent="0.25">
      <c r="A2" s="1605" t="s">
        <v>680</v>
      </c>
      <c r="B2" s="1606"/>
      <c r="C2" s="1606"/>
      <c r="D2" s="1606"/>
      <c r="E2" s="1606"/>
      <c r="F2" s="1606"/>
      <c r="G2" s="215"/>
      <c r="H2" s="215"/>
      <c r="I2" s="215"/>
      <c r="J2" s="215"/>
    </row>
    <row r="3" spans="1:10" ht="14.1" customHeight="1" x14ac:dyDescent="0.25">
      <c r="A3" s="216" t="s">
        <v>681</v>
      </c>
      <c r="B3" s="1607" t="s">
        <v>682</v>
      </c>
      <c r="C3" s="1608"/>
      <c r="D3" s="1608"/>
      <c r="E3" s="1608"/>
      <c r="F3" s="1608"/>
      <c r="G3" s="215"/>
      <c r="H3" s="215"/>
      <c r="I3" s="215"/>
      <c r="J3" s="215"/>
    </row>
    <row r="4" spans="1:10" ht="14.1" customHeight="1" x14ac:dyDescent="0.25">
      <c r="A4" s="216" t="s">
        <v>683</v>
      </c>
      <c r="B4" s="1607" t="s">
        <v>565</v>
      </c>
      <c r="C4" s="1608"/>
      <c r="D4" s="1608"/>
      <c r="E4" s="1608"/>
      <c r="F4" s="1608"/>
      <c r="G4" s="215"/>
      <c r="H4" s="215"/>
      <c r="I4" s="215"/>
      <c r="J4" s="215"/>
    </row>
    <row r="5" spans="1:10" ht="14.1" customHeight="1" x14ac:dyDescent="0.25">
      <c r="A5" s="216" t="s">
        <v>0</v>
      </c>
      <c r="B5" s="1607" t="s">
        <v>73</v>
      </c>
      <c r="C5" s="1608"/>
      <c r="D5" s="1608"/>
      <c r="E5" s="1608"/>
      <c r="F5" s="1608"/>
      <c r="G5" s="215"/>
      <c r="H5" s="215"/>
      <c r="I5" s="215"/>
      <c r="J5" s="215"/>
    </row>
    <row r="6" spans="1:10" ht="14.1" customHeight="1" x14ac:dyDescent="0.25">
      <c r="A6" s="216" t="s">
        <v>1</v>
      </c>
      <c r="B6" s="1607" t="s">
        <v>2</v>
      </c>
      <c r="C6" s="1608"/>
      <c r="D6" s="1608"/>
      <c r="E6" s="1608"/>
      <c r="F6" s="1608"/>
      <c r="G6" s="215"/>
      <c r="H6" s="215"/>
      <c r="I6" s="215"/>
      <c r="J6" s="215"/>
    </row>
    <row r="7" spans="1:10" ht="14.1" customHeight="1" x14ac:dyDescent="0.25">
      <c r="A7" s="216" t="s">
        <v>3</v>
      </c>
      <c r="B7" s="1593" t="s">
        <v>684</v>
      </c>
      <c r="C7" s="1594"/>
      <c r="D7" s="1594"/>
      <c r="E7" s="1594"/>
      <c r="F7" s="1594"/>
      <c r="G7" s="215"/>
      <c r="H7" s="215"/>
      <c r="I7" s="215"/>
      <c r="J7" s="215"/>
    </row>
    <row r="8" spans="1:10" ht="14.1" customHeight="1" x14ac:dyDescent="0.25">
      <c r="A8" s="1595" t="s">
        <v>4</v>
      </c>
      <c r="B8" s="1596"/>
      <c r="C8" s="1596"/>
      <c r="D8" s="1596"/>
      <c r="E8" s="1596"/>
      <c r="F8" s="1596"/>
      <c r="G8" s="215"/>
      <c r="H8" s="215"/>
      <c r="I8" s="215"/>
      <c r="J8" s="215"/>
    </row>
    <row r="9" spans="1:10" ht="72.95" customHeight="1" x14ac:dyDescent="0.25">
      <c r="A9" s="1597" t="s">
        <v>685</v>
      </c>
      <c r="B9" s="1598"/>
      <c r="C9" s="1598"/>
      <c r="D9" s="1598"/>
      <c r="E9" s="1598"/>
      <c r="F9" s="1598"/>
      <c r="G9" s="215"/>
      <c r="H9" s="215"/>
      <c r="I9" s="215"/>
      <c r="J9" s="215"/>
    </row>
    <row r="10" spans="1:10" ht="41.1" customHeight="1" x14ac:dyDescent="0.25">
      <c r="A10" s="217" t="s">
        <v>5</v>
      </c>
      <c r="B10" s="1599" t="s">
        <v>566</v>
      </c>
      <c r="C10" s="1600"/>
      <c r="D10" s="1600"/>
      <c r="E10" s="1600"/>
      <c r="F10" s="1600"/>
      <c r="G10" s="215"/>
      <c r="H10" s="215"/>
      <c r="I10" s="215"/>
      <c r="J10" s="215"/>
    </row>
    <row r="11" spans="1:10" ht="26.1" customHeight="1" x14ac:dyDescent="0.25">
      <c r="A11" s="217" t="s">
        <v>357</v>
      </c>
      <c r="B11" s="1599" t="s">
        <v>686</v>
      </c>
      <c r="C11" s="1600"/>
      <c r="D11" s="1600"/>
      <c r="E11" s="1600"/>
      <c r="F11" s="1600"/>
      <c r="G11" s="215"/>
      <c r="H11" s="215"/>
      <c r="I11" s="215"/>
      <c r="J11" s="215"/>
    </row>
    <row r="12" spans="1:10" ht="14.1" customHeight="1" x14ac:dyDescent="0.25">
      <c r="A12" s="1619" t="s">
        <v>687</v>
      </c>
      <c r="B12" s="1620"/>
      <c r="C12" s="1620"/>
      <c r="D12" s="1620"/>
      <c r="E12" s="1620"/>
      <c r="F12" s="1620"/>
      <c r="G12" s="215"/>
      <c r="H12" s="215"/>
      <c r="I12" s="215"/>
      <c r="J12" s="215"/>
    </row>
    <row r="13" spans="1:10" ht="14.1" customHeight="1" x14ac:dyDescent="0.25">
      <c r="A13" s="218" t="s">
        <v>687</v>
      </c>
      <c r="B13" s="1619" t="s">
        <v>687</v>
      </c>
      <c r="C13" s="1620"/>
      <c r="D13" s="1620"/>
      <c r="E13" s="1620"/>
      <c r="F13" s="1620"/>
      <c r="G13" s="215"/>
      <c r="H13" s="215"/>
      <c r="I13" s="215"/>
      <c r="J13" s="215"/>
    </row>
    <row r="14" spans="1:10" ht="14.1" customHeight="1" x14ac:dyDescent="0.25">
      <c r="A14" s="219" t="s">
        <v>688</v>
      </c>
      <c r="B14" s="1621" t="s">
        <v>687</v>
      </c>
      <c r="C14" s="1622"/>
      <c r="D14" s="1622"/>
      <c r="E14" s="1622"/>
      <c r="F14" s="1622"/>
      <c r="G14" s="215"/>
      <c r="H14" s="215"/>
      <c r="I14" s="215"/>
      <c r="J14" s="215"/>
    </row>
    <row r="15" spans="1:10" ht="14.1" customHeight="1" x14ac:dyDescent="0.25">
      <c r="A15" s="220" t="s">
        <v>689</v>
      </c>
      <c r="B15" s="1609" t="s">
        <v>687</v>
      </c>
      <c r="C15" s="1610"/>
      <c r="D15" s="1610"/>
      <c r="E15" s="1610"/>
      <c r="F15" s="1610"/>
      <c r="G15" s="215"/>
      <c r="H15" s="215"/>
      <c r="I15" s="215"/>
      <c r="J15" s="215"/>
    </row>
    <row r="16" spans="1:10" ht="14.1" customHeight="1" x14ac:dyDescent="0.25">
      <c r="A16" s="220" t="s">
        <v>15</v>
      </c>
      <c r="B16" s="1609" t="s">
        <v>687</v>
      </c>
      <c r="C16" s="1610"/>
      <c r="D16" s="1610"/>
      <c r="E16" s="1610"/>
      <c r="F16" s="1610"/>
      <c r="G16" s="215"/>
      <c r="H16" s="215"/>
      <c r="I16" s="215"/>
      <c r="J16" s="215"/>
    </row>
    <row r="17" spans="1:10" ht="15" customHeight="1" x14ac:dyDescent="0.25">
      <c r="A17" s="221"/>
      <c r="B17" s="222">
        <v>2020</v>
      </c>
      <c r="C17" s="222">
        <v>2021</v>
      </c>
      <c r="D17" s="222">
        <v>2022</v>
      </c>
      <c r="E17" s="1611">
        <v>2023</v>
      </c>
      <c r="F17" s="1612"/>
      <c r="G17" s="215"/>
      <c r="H17" s="215"/>
      <c r="I17" s="215"/>
      <c r="J17" s="215"/>
    </row>
    <row r="18" spans="1:10" ht="15" customHeight="1" x14ac:dyDescent="0.25">
      <c r="A18" s="224"/>
      <c r="B18" s="225" t="s">
        <v>7</v>
      </c>
      <c r="C18" s="225" t="s">
        <v>8</v>
      </c>
      <c r="D18" s="225" t="s">
        <v>8</v>
      </c>
      <c r="E18" s="1613" t="s">
        <v>8</v>
      </c>
      <c r="F18" s="1614"/>
      <c r="G18" s="215"/>
      <c r="H18" s="215"/>
      <c r="I18" s="215"/>
      <c r="J18" s="215"/>
    </row>
    <row r="19" spans="1:10" ht="14.1" customHeight="1" x14ac:dyDescent="0.25">
      <c r="A19" s="1626" t="s">
        <v>690</v>
      </c>
      <c r="B19" s="1627"/>
      <c r="C19" s="1627"/>
      <c r="D19" s="1627"/>
      <c r="E19" s="1627"/>
      <c r="F19" s="1627"/>
      <c r="G19" s="215"/>
      <c r="H19" s="215"/>
      <c r="I19" s="215"/>
      <c r="J19" s="215"/>
    </row>
    <row r="20" spans="1:10" ht="14.1" customHeight="1" x14ac:dyDescent="0.25">
      <c r="A20" s="221"/>
      <c r="B20" s="222">
        <v>2020</v>
      </c>
      <c r="C20" s="227">
        <v>2021</v>
      </c>
      <c r="D20" s="222">
        <v>2022</v>
      </c>
      <c r="E20" s="1611">
        <v>2023</v>
      </c>
      <c r="F20" s="1612"/>
      <c r="G20" s="215"/>
      <c r="H20" s="215"/>
      <c r="I20" s="215"/>
      <c r="J20" s="215"/>
    </row>
    <row r="21" spans="1:10" ht="14.1" customHeight="1" x14ac:dyDescent="0.25">
      <c r="A21" s="228"/>
      <c r="B21" s="225" t="s">
        <v>7</v>
      </c>
      <c r="C21" s="225" t="s">
        <v>8</v>
      </c>
      <c r="D21" s="225" t="s">
        <v>8</v>
      </c>
      <c r="E21" s="1613" t="s">
        <v>8</v>
      </c>
      <c r="F21" s="1614"/>
      <c r="G21" s="215"/>
      <c r="H21" s="215"/>
      <c r="I21" s="215"/>
      <c r="J21" s="215"/>
    </row>
    <row r="22" spans="1:10" ht="15.95" customHeight="1" x14ac:dyDescent="0.25">
      <c r="A22" s="224"/>
      <c r="B22" s="229"/>
      <c r="C22" s="229"/>
      <c r="D22" s="229"/>
      <c r="E22" s="229"/>
      <c r="F22" s="229"/>
      <c r="G22" s="230" t="s">
        <v>687</v>
      </c>
      <c r="H22" s="215"/>
      <c r="I22" s="215"/>
      <c r="J22" s="215"/>
    </row>
    <row r="23" spans="1:10" ht="14.1" customHeight="1" x14ac:dyDescent="0.25">
      <c r="A23" s="231" t="s">
        <v>192</v>
      </c>
      <c r="B23" s="232" t="s">
        <v>687</v>
      </c>
      <c r="C23" s="232" t="s">
        <v>687</v>
      </c>
      <c r="D23" s="232" t="s">
        <v>687</v>
      </c>
      <c r="E23" s="1634" t="s">
        <v>687</v>
      </c>
      <c r="F23" s="1624"/>
      <c r="G23" s="233"/>
      <c r="H23" s="215"/>
      <c r="I23" s="215"/>
      <c r="J23" s="215"/>
    </row>
    <row r="24" spans="1:10" ht="27" customHeight="1" x14ac:dyDescent="0.25">
      <c r="A24" s="217" t="s">
        <v>5</v>
      </c>
      <c r="B24" s="1599" t="s">
        <v>691</v>
      </c>
      <c r="C24" s="1600"/>
      <c r="D24" s="1600"/>
      <c r="E24" s="1600"/>
      <c r="F24" s="1600"/>
      <c r="G24" s="215"/>
      <c r="H24" s="215"/>
      <c r="I24" s="215"/>
      <c r="J24" s="215"/>
    </row>
    <row r="25" spans="1:10" ht="26.1" customHeight="1" x14ac:dyDescent="0.25">
      <c r="A25" s="217" t="s">
        <v>357</v>
      </c>
      <c r="B25" s="1599" t="s">
        <v>687</v>
      </c>
      <c r="C25" s="1600"/>
      <c r="D25" s="1600"/>
      <c r="E25" s="1600"/>
      <c r="F25" s="1600"/>
      <c r="G25" s="215"/>
      <c r="H25" s="215"/>
      <c r="I25" s="215"/>
      <c r="J25" s="215"/>
    </row>
    <row r="26" spans="1:10" ht="14.1" customHeight="1" x14ac:dyDescent="0.25">
      <c r="A26" s="1619" t="s">
        <v>440</v>
      </c>
      <c r="B26" s="1620"/>
      <c r="C26" s="1620"/>
      <c r="D26" s="1620"/>
      <c r="E26" s="1620"/>
      <c r="F26" s="1620"/>
      <c r="G26" s="215"/>
      <c r="H26" s="215"/>
      <c r="I26" s="215"/>
      <c r="J26" s="215"/>
    </row>
    <row r="27" spans="1:10" ht="14.1" customHeight="1" x14ac:dyDescent="0.25">
      <c r="A27" s="218" t="s">
        <v>692</v>
      </c>
      <c r="B27" s="1619" t="s">
        <v>693</v>
      </c>
      <c r="C27" s="1620"/>
      <c r="D27" s="1620"/>
      <c r="E27" s="1620"/>
      <c r="F27" s="1620"/>
      <c r="G27" s="215"/>
      <c r="H27" s="215"/>
      <c r="I27" s="215"/>
      <c r="J27" s="215"/>
    </row>
    <row r="28" spans="1:10" ht="27" customHeight="1" x14ac:dyDescent="0.25">
      <c r="A28" s="219" t="s">
        <v>688</v>
      </c>
      <c r="B28" s="1621" t="s">
        <v>694</v>
      </c>
      <c r="C28" s="1622"/>
      <c r="D28" s="1622"/>
      <c r="E28" s="1622"/>
      <c r="F28" s="1622"/>
      <c r="G28" s="215"/>
      <c r="H28" s="215"/>
      <c r="I28" s="215"/>
      <c r="J28" s="215"/>
    </row>
    <row r="29" spans="1:10" ht="27" customHeight="1" x14ac:dyDescent="0.25">
      <c r="A29" s="220" t="s">
        <v>689</v>
      </c>
      <c r="B29" s="1609" t="s">
        <v>695</v>
      </c>
      <c r="C29" s="1610"/>
      <c r="D29" s="1610"/>
      <c r="E29" s="1610"/>
      <c r="F29" s="1610"/>
      <c r="G29" s="215"/>
      <c r="H29" s="215"/>
      <c r="I29" s="215"/>
      <c r="J29" s="215"/>
    </row>
    <row r="30" spans="1:10" ht="27" customHeight="1" x14ac:dyDescent="0.25">
      <c r="A30" s="220" t="s">
        <v>15</v>
      </c>
      <c r="B30" s="1609" t="s">
        <v>567</v>
      </c>
      <c r="C30" s="1610"/>
      <c r="D30" s="1610"/>
      <c r="E30" s="1610"/>
      <c r="F30" s="1610"/>
      <c r="G30" s="215"/>
      <c r="H30" s="215"/>
      <c r="I30" s="215"/>
      <c r="J30" s="215"/>
    </row>
    <row r="31" spans="1:10" ht="15" customHeight="1" x14ac:dyDescent="0.25">
      <c r="A31" s="221"/>
      <c r="B31" s="222">
        <v>2020</v>
      </c>
      <c r="C31" s="222">
        <v>2021</v>
      </c>
      <c r="D31" s="222">
        <v>2022</v>
      </c>
      <c r="E31" s="1611">
        <v>2023</v>
      </c>
      <c r="F31" s="1612"/>
      <c r="G31" s="215"/>
      <c r="H31" s="215"/>
      <c r="I31" s="215"/>
      <c r="J31" s="215"/>
    </row>
    <row r="32" spans="1:10" ht="15" customHeight="1" x14ac:dyDescent="0.25">
      <c r="A32" s="224"/>
      <c r="B32" s="225" t="s">
        <v>7</v>
      </c>
      <c r="C32" s="225" t="s">
        <v>8</v>
      </c>
      <c r="D32" s="225" t="s">
        <v>8</v>
      </c>
      <c r="E32" s="1613" t="s">
        <v>8</v>
      </c>
      <c r="F32" s="1614"/>
      <c r="G32" s="215"/>
      <c r="H32" s="215"/>
      <c r="I32" s="215"/>
      <c r="J32" s="215"/>
    </row>
    <row r="33" spans="1:10" ht="14.1" customHeight="1" x14ac:dyDescent="0.25">
      <c r="A33" s="234" t="s">
        <v>16</v>
      </c>
      <c r="B33" s="235">
        <v>0</v>
      </c>
      <c r="C33" s="235">
        <v>1</v>
      </c>
      <c r="D33" s="235">
        <v>1</v>
      </c>
      <c r="E33" s="1615">
        <v>1</v>
      </c>
      <c r="F33" s="1616"/>
      <c r="G33" s="215"/>
      <c r="H33" s="215"/>
      <c r="I33" s="215"/>
      <c r="J33" s="215"/>
    </row>
    <row r="34" spans="1:10" ht="14.1" customHeight="1" x14ac:dyDescent="0.25">
      <c r="A34" s="234" t="s">
        <v>17</v>
      </c>
      <c r="B34" s="235">
        <v>0</v>
      </c>
      <c r="C34" s="235">
        <v>12700000</v>
      </c>
      <c r="D34" s="235">
        <v>12700000</v>
      </c>
      <c r="E34" s="1615">
        <v>13000000</v>
      </c>
      <c r="F34" s="1616"/>
      <c r="G34" s="215"/>
      <c r="H34" s="215"/>
      <c r="I34" s="215"/>
      <c r="J34" s="215"/>
    </row>
    <row r="35" spans="1:10" ht="14.1" customHeight="1" x14ac:dyDescent="0.25">
      <c r="A35" s="234" t="s">
        <v>18</v>
      </c>
      <c r="B35" s="235">
        <v>0</v>
      </c>
      <c r="C35" s="237">
        <v>12700000</v>
      </c>
      <c r="D35" s="237">
        <v>12700000</v>
      </c>
      <c r="E35" s="1617">
        <v>13000000</v>
      </c>
      <c r="F35" s="1616"/>
      <c r="G35" s="215"/>
      <c r="H35" s="215"/>
      <c r="I35" s="215"/>
      <c r="J35" s="215"/>
    </row>
    <row r="36" spans="1:10" ht="14.1" customHeight="1" x14ac:dyDescent="0.25">
      <c r="A36" s="234" t="s">
        <v>696</v>
      </c>
      <c r="B36" s="235"/>
      <c r="C36" s="237"/>
      <c r="D36" s="239">
        <v>0</v>
      </c>
      <c r="E36" s="1625">
        <v>0</v>
      </c>
      <c r="F36" s="1616"/>
      <c r="G36" s="215"/>
      <c r="H36" s="215"/>
      <c r="I36" s="215"/>
      <c r="J36" s="215"/>
    </row>
    <row r="37" spans="1:10" ht="14.1" customHeight="1" x14ac:dyDescent="0.25">
      <c r="A37" s="234" t="s">
        <v>697</v>
      </c>
      <c r="B37" s="235"/>
      <c r="C37" s="237"/>
      <c r="D37" s="239">
        <v>0</v>
      </c>
      <c r="E37" s="1625">
        <v>2.3599999999999999E-2</v>
      </c>
      <c r="F37" s="1616"/>
      <c r="G37" s="215"/>
      <c r="H37" s="215"/>
      <c r="I37" s="215"/>
      <c r="J37" s="215"/>
    </row>
    <row r="38" spans="1:10" ht="14.1" customHeight="1" x14ac:dyDescent="0.25">
      <c r="A38" s="234" t="s">
        <v>22</v>
      </c>
      <c r="B38" s="235"/>
      <c r="C38" s="237"/>
      <c r="D38" s="239">
        <v>0</v>
      </c>
      <c r="E38" s="1625">
        <v>2.3599999999999999E-2</v>
      </c>
      <c r="F38" s="1616"/>
      <c r="G38" s="215"/>
      <c r="H38" s="215"/>
      <c r="I38" s="215"/>
      <c r="J38" s="215"/>
    </row>
    <row r="39" spans="1:10" ht="14.1" customHeight="1" x14ac:dyDescent="0.25">
      <c r="A39" s="1626" t="s">
        <v>690</v>
      </c>
      <c r="B39" s="1627"/>
      <c r="C39" s="1627"/>
      <c r="D39" s="1627"/>
      <c r="E39" s="1627"/>
      <c r="F39" s="1627"/>
      <c r="G39" s="215"/>
      <c r="H39" s="215"/>
      <c r="I39" s="215"/>
      <c r="J39" s="215"/>
    </row>
    <row r="40" spans="1:10" ht="14.1" customHeight="1" x14ac:dyDescent="0.25">
      <c r="A40" s="221"/>
      <c r="B40" s="222">
        <v>2020</v>
      </c>
      <c r="C40" s="227">
        <v>2021</v>
      </c>
      <c r="D40" s="222">
        <v>2022</v>
      </c>
      <c r="E40" s="1611">
        <v>2023</v>
      </c>
      <c r="F40" s="1612"/>
      <c r="G40" s="215"/>
      <c r="H40" s="215"/>
      <c r="I40" s="215"/>
      <c r="J40" s="215"/>
    </row>
    <row r="41" spans="1:10" ht="14.1" customHeight="1" x14ac:dyDescent="0.25">
      <c r="A41" s="228"/>
      <c r="B41" s="225" t="s">
        <v>7</v>
      </c>
      <c r="C41" s="225" t="s">
        <v>8</v>
      </c>
      <c r="D41" s="225" t="s">
        <v>8</v>
      </c>
      <c r="E41" s="1613" t="s">
        <v>8</v>
      </c>
      <c r="F41" s="1614"/>
      <c r="G41" s="215"/>
      <c r="H41" s="215"/>
      <c r="I41" s="215"/>
      <c r="J41" s="215"/>
    </row>
    <row r="42" spans="1:10" ht="15.95" customHeight="1" x14ac:dyDescent="0.25">
      <c r="A42" s="224"/>
      <c r="B42" s="229"/>
      <c r="C42" s="229"/>
      <c r="D42" s="229"/>
      <c r="E42" s="229"/>
      <c r="F42" s="229"/>
      <c r="G42" s="230" t="s">
        <v>687</v>
      </c>
      <c r="H42" s="215"/>
      <c r="I42" s="215"/>
      <c r="J42" s="215"/>
    </row>
    <row r="43" spans="1:10" ht="14.1" customHeight="1" x14ac:dyDescent="0.25">
      <c r="A43" s="241" t="s">
        <v>698</v>
      </c>
      <c r="B43" s="242">
        <v>0</v>
      </c>
      <c r="C43" s="242">
        <v>7250000</v>
      </c>
      <c r="D43" s="242">
        <v>7250000</v>
      </c>
      <c r="E43" s="1623">
        <v>7250000</v>
      </c>
      <c r="F43" s="1624"/>
      <c r="G43" s="233"/>
      <c r="H43" s="215"/>
      <c r="I43" s="215"/>
      <c r="J43" s="215"/>
    </row>
    <row r="44" spans="1:10" ht="14.1" customHeight="1" x14ac:dyDescent="0.25">
      <c r="A44" s="241" t="s">
        <v>699</v>
      </c>
      <c r="B44" s="242">
        <v>0</v>
      </c>
      <c r="C44" s="242">
        <v>1250000</v>
      </c>
      <c r="D44" s="242">
        <v>1250000</v>
      </c>
      <c r="E44" s="1623">
        <v>1250000</v>
      </c>
      <c r="F44" s="1624"/>
      <c r="G44" s="215"/>
      <c r="H44" s="215"/>
      <c r="I44" s="215"/>
      <c r="J44" s="215"/>
    </row>
    <row r="45" spans="1:10" ht="14.1" customHeight="1" x14ac:dyDescent="0.25">
      <c r="A45" s="241" t="s">
        <v>700</v>
      </c>
      <c r="B45" s="242">
        <v>0</v>
      </c>
      <c r="C45" s="242">
        <v>4200000</v>
      </c>
      <c r="D45" s="242">
        <v>4200000</v>
      </c>
      <c r="E45" s="1623">
        <v>4500000</v>
      </c>
      <c r="F45" s="1624"/>
      <c r="G45" s="215"/>
      <c r="H45" s="215"/>
      <c r="I45" s="215"/>
      <c r="J45" s="215"/>
    </row>
    <row r="46" spans="1:10" ht="14.1" customHeight="1" x14ac:dyDescent="0.25">
      <c r="A46" s="241" t="s">
        <v>701</v>
      </c>
      <c r="B46" s="242">
        <v>0</v>
      </c>
      <c r="C46" s="242">
        <v>0</v>
      </c>
      <c r="D46" s="242">
        <v>0</v>
      </c>
      <c r="E46" s="1623">
        <v>0</v>
      </c>
      <c r="F46" s="1624"/>
      <c r="G46" s="215"/>
      <c r="H46" s="215"/>
      <c r="I46" s="215"/>
      <c r="J46" s="215"/>
    </row>
    <row r="47" spans="1:10" ht="14.1" customHeight="1" x14ac:dyDescent="0.25">
      <c r="A47" s="241" t="s">
        <v>702</v>
      </c>
      <c r="B47" s="242">
        <v>0</v>
      </c>
      <c r="C47" s="242">
        <v>0</v>
      </c>
      <c r="D47" s="242">
        <v>0</v>
      </c>
      <c r="E47" s="1623">
        <v>0</v>
      </c>
      <c r="F47" s="1624"/>
      <c r="G47" s="215"/>
      <c r="H47" s="215"/>
      <c r="I47" s="215"/>
      <c r="J47" s="215"/>
    </row>
    <row r="48" spans="1:10" ht="14.1" customHeight="1" x14ac:dyDescent="0.25">
      <c r="A48" s="241" t="s">
        <v>703</v>
      </c>
      <c r="B48" s="242">
        <v>0</v>
      </c>
      <c r="C48" s="242">
        <v>0</v>
      </c>
      <c r="D48" s="242">
        <v>0</v>
      </c>
      <c r="E48" s="1623">
        <v>0</v>
      </c>
      <c r="F48" s="1624"/>
      <c r="G48" s="215"/>
      <c r="H48" s="215"/>
      <c r="I48" s="215"/>
      <c r="J48" s="215"/>
    </row>
    <row r="49" spans="1:10" ht="14.1" customHeight="1" x14ac:dyDescent="0.25">
      <c r="A49" s="241" t="s">
        <v>704</v>
      </c>
      <c r="B49" s="242">
        <v>0</v>
      </c>
      <c r="C49" s="242">
        <v>0</v>
      </c>
      <c r="D49" s="242">
        <v>0</v>
      </c>
      <c r="E49" s="1623">
        <v>0</v>
      </c>
      <c r="F49" s="1624"/>
      <c r="G49" s="215"/>
      <c r="H49" s="215"/>
      <c r="I49" s="215"/>
      <c r="J49" s="215"/>
    </row>
    <row r="50" spans="1:10" ht="14.1" customHeight="1" x14ac:dyDescent="0.25">
      <c r="A50" s="241" t="s">
        <v>705</v>
      </c>
      <c r="B50" s="242">
        <v>0</v>
      </c>
      <c r="C50" s="242">
        <v>0</v>
      </c>
      <c r="D50" s="242">
        <v>0</v>
      </c>
      <c r="E50" s="1623">
        <v>0</v>
      </c>
      <c r="F50" s="1624"/>
      <c r="G50" s="215"/>
      <c r="H50" s="215"/>
      <c r="I50" s="215"/>
      <c r="J50" s="215"/>
    </row>
    <row r="51" spans="1:10" ht="14.1" customHeight="1" x14ac:dyDescent="0.25">
      <c r="A51" s="241" t="s">
        <v>706</v>
      </c>
      <c r="B51" s="242">
        <v>0</v>
      </c>
      <c r="C51" s="242">
        <v>0</v>
      </c>
      <c r="D51" s="242">
        <v>0</v>
      </c>
      <c r="E51" s="1623">
        <v>0</v>
      </c>
      <c r="F51" s="1624"/>
      <c r="G51" s="215"/>
      <c r="H51" s="215"/>
      <c r="I51" s="215"/>
      <c r="J51" s="215"/>
    </row>
    <row r="52" spans="1:10" ht="14.1" customHeight="1" x14ac:dyDescent="0.25">
      <c r="A52" s="241" t="s">
        <v>707</v>
      </c>
      <c r="B52" s="242">
        <v>0</v>
      </c>
      <c r="C52" s="242">
        <v>0</v>
      </c>
      <c r="D52" s="242">
        <v>0</v>
      </c>
      <c r="E52" s="1623">
        <v>0</v>
      </c>
      <c r="F52" s="1624"/>
      <c r="G52" s="215"/>
      <c r="H52" s="215"/>
      <c r="I52" s="215"/>
      <c r="J52" s="215"/>
    </row>
    <row r="53" spans="1:10" ht="14.1" customHeight="1" x14ac:dyDescent="0.25">
      <c r="A53" s="241" t="s">
        <v>708</v>
      </c>
      <c r="B53" s="242">
        <v>0</v>
      </c>
      <c r="C53" s="242">
        <v>0</v>
      </c>
      <c r="D53" s="242">
        <v>0</v>
      </c>
      <c r="E53" s="1623">
        <v>0</v>
      </c>
      <c r="F53" s="1624"/>
      <c r="G53" s="215"/>
      <c r="H53" s="215"/>
      <c r="I53" s="215"/>
      <c r="J53" s="215"/>
    </row>
    <row r="54" spans="1:10" ht="14.1" customHeight="1" x14ac:dyDescent="0.25">
      <c r="A54" s="241" t="s">
        <v>709</v>
      </c>
      <c r="B54" s="242">
        <v>0</v>
      </c>
      <c r="C54" s="242">
        <v>0</v>
      </c>
      <c r="D54" s="242">
        <v>0</v>
      </c>
      <c r="E54" s="1623">
        <v>0</v>
      </c>
      <c r="F54" s="1624"/>
      <c r="G54" s="215"/>
      <c r="H54" s="215"/>
      <c r="I54" s="215"/>
      <c r="J54" s="215"/>
    </row>
    <row r="55" spans="1:10" ht="14.1" customHeight="1" x14ac:dyDescent="0.25">
      <c r="A55" s="241" t="s">
        <v>710</v>
      </c>
      <c r="B55" s="242">
        <v>0</v>
      </c>
      <c r="C55" s="242">
        <v>0</v>
      </c>
      <c r="D55" s="242">
        <v>0</v>
      </c>
      <c r="E55" s="1623">
        <v>0</v>
      </c>
      <c r="F55" s="1624"/>
      <c r="G55" s="215"/>
      <c r="H55" s="215"/>
      <c r="I55" s="215"/>
      <c r="J55" s="215"/>
    </row>
    <row r="56" spans="1:10" ht="14.1" customHeight="1" x14ac:dyDescent="0.25">
      <c r="A56" s="241" t="s">
        <v>711</v>
      </c>
      <c r="B56" s="242">
        <v>0</v>
      </c>
      <c r="C56" s="242">
        <v>0</v>
      </c>
      <c r="D56" s="242">
        <v>0</v>
      </c>
      <c r="E56" s="1623">
        <v>0</v>
      </c>
      <c r="F56" s="1624"/>
      <c r="G56" s="215"/>
      <c r="H56" s="215"/>
      <c r="I56" s="215"/>
      <c r="J56" s="215"/>
    </row>
    <row r="57" spans="1:10" ht="14.1" customHeight="1" x14ac:dyDescent="0.25">
      <c r="A57" s="241" t="s">
        <v>712</v>
      </c>
      <c r="B57" s="242">
        <v>0</v>
      </c>
      <c r="C57" s="242">
        <v>0</v>
      </c>
      <c r="D57" s="242">
        <v>0</v>
      </c>
      <c r="E57" s="1623">
        <v>0</v>
      </c>
      <c r="F57" s="1624"/>
      <c r="G57" s="215"/>
      <c r="H57" s="215"/>
      <c r="I57" s="215"/>
      <c r="J57" s="215"/>
    </row>
    <row r="58" spans="1:10" ht="14.1" customHeight="1" x14ac:dyDescent="0.25">
      <c r="A58" s="241" t="s">
        <v>713</v>
      </c>
      <c r="B58" s="242">
        <v>0</v>
      </c>
      <c r="C58" s="242">
        <v>0</v>
      </c>
      <c r="D58" s="242">
        <v>0</v>
      </c>
      <c r="E58" s="1623">
        <v>0</v>
      </c>
      <c r="F58" s="1624"/>
      <c r="G58" s="215"/>
      <c r="H58" s="215"/>
      <c r="I58" s="215"/>
      <c r="J58" s="215"/>
    </row>
    <row r="59" spans="1:10" ht="14.1" customHeight="1" x14ac:dyDescent="0.25">
      <c r="A59" s="241" t="s">
        <v>714</v>
      </c>
      <c r="B59" s="242">
        <v>0</v>
      </c>
      <c r="C59" s="242">
        <v>0</v>
      </c>
      <c r="D59" s="242">
        <v>0</v>
      </c>
      <c r="E59" s="1623">
        <v>0</v>
      </c>
      <c r="F59" s="1624"/>
      <c r="G59" s="215"/>
      <c r="H59" s="215"/>
      <c r="I59" s="215"/>
      <c r="J59" s="215"/>
    </row>
    <row r="60" spans="1:10" ht="14.1" customHeight="1" x14ac:dyDescent="0.25">
      <c r="A60" s="241" t="s">
        <v>715</v>
      </c>
      <c r="B60" s="242">
        <v>0</v>
      </c>
      <c r="C60" s="242">
        <v>0</v>
      </c>
      <c r="D60" s="242">
        <v>0</v>
      </c>
      <c r="E60" s="1623">
        <v>0</v>
      </c>
      <c r="F60" s="1624"/>
      <c r="G60" s="215"/>
      <c r="H60" s="215"/>
      <c r="I60" s="215"/>
      <c r="J60" s="215"/>
    </row>
    <row r="61" spans="1:10" ht="14.1" customHeight="1" x14ac:dyDescent="0.25">
      <c r="A61" s="241" t="s">
        <v>716</v>
      </c>
      <c r="B61" s="242">
        <v>0</v>
      </c>
      <c r="C61" s="242">
        <v>0</v>
      </c>
      <c r="D61" s="242">
        <v>0</v>
      </c>
      <c r="E61" s="1623">
        <v>0</v>
      </c>
      <c r="F61" s="1624"/>
      <c r="G61" s="215"/>
      <c r="H61" s="215"/>
      <c r="I61" s="215"/>
      <c r="J61" s="215"/>
    </row>
    <row r="62" spans="1:10" ht="14.1" customHeight="1" x14ac:dyDescent="0.25">
      <c r="A62" s="241" t="s">
        <v>717</v>
      </c>
      <c r="B62" s="242">
        <v>0</v>
      </c>
      <c r="C62" s="242">
        <v>0</v>
      </c>
      <c r="D62" s="242">
        <v>0</v>
      </c>
      <c r="E62" s="1623">
        <v>0</v>
      </c>
      <c r="F62" s="1624"/>
      <c r="G62" s="215"/>
      <c r="H62" s="215"/>
      <c r="I62" s="215"/>
      <c r="J62" s="215"/>
    </row>
    <row r="63" spans="1:10" ht="14.1" customHeight="1" x14ac:dyDescent="0.25">
      <c r="A63" s="241" t="s">
        <v>718</v>
      </c>
      <c r="B63" s="242">
        <v>0</v>
      </c>
      <c r="C63" s="242">
        <v>0</v>
      </c>
      <c r="D63" s="242">
        <v>0</v>
      </c>
      <c r="E63" s="1623">
        <v>0</v>
      </c>
      <c r="F63" s="1624"/>
      <c r="G63" s="215"/>
      <c r="H63" s="215"/>
      <c r="I63" s="215"/>
      <c r="J63" s="215"/>
    </row>
    <row r="64" spans="1:10" ht="14.1" customHeight="1" x14ac:dyDescent="0.25">
      <c r="A64" s="241" t="s">
        <v>719</v>
      </c>
      <c r="B64" s="242">
        <v>0</v>
      </c>
      <c r="C64" s="242">
        <v>0</v>
      </c>
      <c r="D64" s="242">
        <v>0</v>
      </c>
      <c r="E64" s="1623">
        <v>0</v>
      </c>
      <c r="F64" s="1624"/>
      <c r="G64" s="215"/>
      <c r="H64" s="215"/>
      <c r="I64" s="215"/>
      <c r="J64" s="215"/>
    </row>
    <row r="65" spans="1:10" ht="14.1" customHeight="1" x14ac:dyDescent="0.25">
      <c r="A65" s="241" t="s">
        <v>720</v>
      </c>
      <c r="B65" s="242">
        <v>0</v>
      </c>
      <c r="C65" s="242">
        <v>0</v>
      </c>
      <c r="D65" s="242">
        <v>0</v>
      </c>
      <c r="E65" s="1623">
        <v>0</v>
      </c>
      <c r="F65" s="1624"/>
      <c r="G65" s="215"/>
      <c r="H65" s="215"/>
      <c r="I65" s="215"/>
      <c r="J65" s="215"/>
    </row>
    <row r="66" spans="1:10" ht="14.1" customHeight="1" x14ac:dyDescent="0.25">
      <c r="A66" s="241" t="s">
        <v>721</v>
      </c>
      <c r="B66" s="242">
        <v>0</v>
      </c>
      <c r="C66" s="242">
        <v>0</v>
      </c>
      <c r="D66" s="242">
        <v>0</v>
      </c>
      <c r="E66" s="1623">
        <v>0</v>
      </c>
      <c r="F66" s="1624"/>
      <c r="G66" s="215"/>
      <c r="H66" s="215"/>
      <c r="I66" s="215"/>
      <c r="J66" s="215"/>
    </row>
    <row r="67" spans="1:10" ht="14.1" customHeight="1" x14ac:dyDescent="0.25">
      <c r="A67" s="241" t="s">
        <v>722</v>
      </c>
      <c r="B67" s="242">
        <v>0</v>
      </c>
      <c r="C67" s="242">
        <v>0</v>
      </c>
      <c r="D67" s="242">
        <v>0</v>
      </c>
      <c r="E67" s="1623">
        <v>0</v>
      </c>
      <c r="F67" s="1624"/>
      <c r="G67" s="215"/>
      <c r="H67" s="215"/>
      <c r="I67" s="215"/>
      <c r="J67" s="215"/>
    </row>
    <row r="68" spans="1:10" ht="14.1" customHeight="1" x14ac:dyDescent="0.25">
      <c r="A68" s="241" t="s">
        <v>723</v>
      </c>
      <c r="B68" s="242">
        <v>0</v>
      </c>
      <c r="C68" s="242">
        <v>0</v>
      </c>
      <c r="D68" s="242">
        <v>0</v>
      </c>
      <c r="E68" s="1623">
        <v>0</v>
      </c>
      <c r="F68" s="1624"/>
      <c r="G68" s="215"/>
      <c r="H68" s="215"/>
      <c r="I68" s="215"/>
      <c r="J68" s="215"/>
    </row>
    <row r="69" spans="1:10" ht="14.1" customHeight="1" x14ac:dyDescent="0.25">
      <c r="A69" s="241" t="s">
        <v>724</v>
      </c>
      <c r="B69" s="242">
        <v>0</v>
      </c>
      <c r="C69" s="242">
        <v>0</v>
      </c>
      <c r="D69" s="242">
        <v>0</v>
      </c>
      <c r="E69" s="1623">
        <v>0</v>
      </c>
      <c r="F69" s="1624"/>
      <c r="G69" s="215"/>
      <c r="H69" s="215"/>
      <c r="I69" s="215"/>
      <c r="J69" s="215"/>
    </row>
    <row r="70" spans="1:10" ht="14.1" customHeight="1" x14ac:dyDescent="0.25">
      <c r="A70" s="241" t="s">
        <v>725</v>
      </c>
      <c r="B70" s="242">
        <v>0</v>
      </c>
      <c r="C70" s="242">
        <v>0</v>
      </c>
      <c r="D70" s="242">
        <v>0</v>
      </c>
      <c r="E70" s="1623">
        <v>0</v>
      </c>
      <c r="F70" s="1624"/>
      <c r="G70" s="215"/>
      <c r="H70" s="215"/>
      <c r="I70" s="215"/>
      <c r="J70" s="215"/>
    </row>
    <row r="71" spans="1:10" ht="14.1" customHeight="1" x14ac:dyDescent="0.25">
      <c r="A71" s="241" t="s">
        <v>726</v>
      </c>
      <c r="B71" s="242">
        <v>0</v>
      </c>
      <c r="C71" s="242">
        <v>0</v>
      </c>
      <c r="D71" s="242">
        <v>0</v>
      </c>
      <c r="E71" s="1623">
        <v>0</v>
      </c>
      <c r="F71" s="1624"/>
      <c r="G71" s="215"/>
      <c r="H71" s="215"/>
      <c r="I71" s="215"/>
      <c r="J71" s="215"/>
    </row>
    <row r="72" spans="1:10" ht="14.1" customHeight="1" x14ac:dyDescent="0.25">
      <c r="A72" s="241" t="s">
        <v>727</v>
      </c>
      <c r="B72" s="242">
        <v>0</v>
      </c>
      <c r="C72" s="242">
        <v>0</v>
      </c>
      <c r="D72" s="242">
        <v>0</v>
      </c>
      <c r="E72" s="1623">
        <v>0</v>
      </c>
      <c r="F72" s="1624"/>
      <c r="G72" s="215"/>
      <c r="H72" s="215"/>
      <c r="I72" s="215"/>
      <c r="J72" s="215"/>
    </row>
    <row r="73" spans="1:10" ht="14.1" customHeight="1" x14ac:dyDescent="0.25">
      <c r="A73" s="231" t="s">
        <v>192</v>
      </c>
      <c r="B73" s="242">
        <v>0</v>
      </c>
      <c r="C73" s="242">
        <v>12700000</v>
      </c>
      <c r="D73" s="242">
        <v>12700000</v>
      </c>
      <c r="E73" s="1623">
        <v>13000000</v>
      </c>
      <c r="F73" s="1624"/>
      <c r="G73" s="215"/>
      <c r="H73" s="215"/>
      <c r="I73" s="215"/>
      <c r="J73" s="215"/>
    </row>
    <row r="74" spans="1:10" ht="14.1" customHeight="1" x14ac:dyDescent="0.25">
      <c r="A74" s="1619" t="s">
        <v>45</v>
      </c>
      <c r="B74" s="1620"/>
      <c r="C74" s="1620"/>
      <c r="D74" s="1620"/>
      <c r="E74" s="1620"/>
      <c r="F74" s="1620"/>
      <c r="G74" s="215"/>
      <c r="H74" s="215"/>
      <c r="I74" s="215"/>
      <c r="J74" s="215"/>
    </row>
    <row r="75" spans="1:10" ht="14.1" customHeight="1" x14ac:dyDescent="0.25">
      <c r="A75" s="218" t="s">
        <v>728</v>
      </c>
      <c r="B75" s="1619" t="s">
        <v>59</v>
      </c>
      <c r="C75" s="1620"/>
      <c r="D75" s="1620"/>
      <c r="E75" s="1620"/>
      <c r="F75" s="1620"/>
      <c r="G75" s="215"/>
      <c r="H75" s="215"/>
      <c r="I75" s="215"/>
      <c r="J75" s="215"/>
    </row>
    <row r="76" spans="1:10" ht="14.1" customHeight="1" x14ac:dyDescent="0.25">
      <c r="A76" s="219" t="s">
        <v>688</v>
      </c>
      <c r="B76" s="1621" t="s">
        <v>729</v>
      </c>
      <c r="C76" s="1622"/>
      <c r="D76" s="1622"/>
      <c r="E76" s="1622"/>
      <c r="F76" s="1622"/>
      <c r="G76" s="215"/>
      <c r="H76" s="215"/>
      <c r="I76" s="215"/>
      <c r="J76" s="215"/>
    </row>
    <row r="77" spans="1:10" ht="14.1" customHeight="1" x14ac:dyDescent="0.25">
      <c r="A77" s="220" t="s">
        <v>689</v>
      </c>
      <c r="B77" s="1609" t="s">
        <v>59</v>
      </c>
      <c r="C77" s="1610"/>
      <c r="D77" s="1610"/>
      <c r="E77" s="1610"/>
      <c r="F77" s="1610"/>
      <c r="G77" s="215"/>
      <c r="H77" s="215"/>
      <c r="I77" s="215"/>
      <c r="J77" s="215"/>
    </row>
    <row r="78" spans="1:10" ht="14.1" customHeight="1" x14ac:dyDescent="0.25">
      <c r="A78" s="220" t="s">
        <v>15</v>
      </c>
      <c r="B78" s="1609" t="s">
        <v>730</v>
      </c>
      <c r="C78" s="1610"/>
      <c r="D78" s="1610"/>
      <c r="E78" s="1610"/>
      <c r="F78" s="1610"/>
      <c r="G78" s="215"/>
      <c r="H78" s="215"/>
      <c r="I78" s="215"/>
      <c r="J78" s="215"/>
    </row>
    <row r="79" spans="1:10" ht="15" customHeight="1" x14ac:dyDescent="0.25">
      <c r="A79" s="221"/>
      <c r="B79" s="222">
        <v>2020</v>
      </c>
      <c r="C79" s="222">
        <v>2021</v>
      </c>
      <c r="D79" s="222">
        <v>2022</v>
      </c>
      <c r="E79" s="1611">
        <v>2023</v>
      </c>
      <c r="F79" s="1612"/>
      <c r="G79" s="215"/>
      <c r="H79" s="215"/>
      <c r="I79" s="215"/>
      <c r="J79" s="215"/>
    </row>
    <row r="80" spans="1:10" ht="15" customHeight="1" x14ac:dyDescent="0.25">
      <c r="A80" s="224"/>
      <c r="B80" s="225" t="s">
        <v>7</v>
      </c>
      <c r="C80" s="225" t="s">
        <v>8</v>
      </c>
      <c r="D80" s="225" t="s">
        <v>8</v>
      </c>
      <c r="E80" s="1613" t="s">
        <v>8</v>
      </c>
      <c r="F80" s="1614"/>
      <c r="G80" s="215"/>
      <c r="H80" s="215"/>
      <c r="I80" s="215"/>
      <c r="J80" s="215"/>
    </row>
    <row r="81" spans="1:10" ht="14.1" customHeight="1" x14ac:dyDescent="0.25">
      <c r="A81" s="234" t="s">
        <v>16</v>
      </c>
      <c r="B81" s="235">
        <v>0</v>
      </c>
      <c r="C81" s="235">
        <v>3</v>
      </c>
      <c r="D81" s="235">
        <v>1</v>
      </c>
      <c r="E81" s="1615">
        <v>1</v>
      </c>
      <c r="F81" s="1616"/>
      <c r="G81" s="215"/>
      <c r="H81" s="215"/>
      <c r="I81" s="215"/>
      <c r="J81" s="215"/>
    </row>
    <row r="82" spans="1:10" ht="14.1" customHeight="1" x14ac:dyDescent="0.25">
      <c r="A82" s="234" t="s">
        <v>17</v>
      </c>
      <c r="B82" s="235">
        <v>0</v>
      </c>
      <c r="C82" s="235">
        <v>1000000</v>
      </c>
      <c r="D82" s="235">
        <v>1000000</v>
      </c>
      <c r="E82" s="1615">
        <v>1000000</v>
      </c>
      <c r="F82" s="1616"/>
      <c r="G82" s="215"/>
      <c r="H82" s="215"/>
      <c r="I82" s="215"/>
      <c r="J82" s="215"/>
    </row>
    <row r="83" spans="1:10" ht="14.1" customHeight="1" x14ac:dyDescent="0.25">
      <c r="A83" s="234" t="s">
        <v>18</v>
      </c>
      <c r="B83" s="235">
        <v>0</v>
      </c>
      <c r="C83" s="237">
        <v>333333.33</v>
      </c>
      <c r="D83" s="237">
        <v>1000000</v>
      </c>
      <c r="E83" s="1617">
        <v>1000000</v>
      </c>
      <c r="F83" s="1616"/>
      <c r="G83" s="215"/>
      <c r="H83" s="215"/>
      <c r="I83" s="215"/>
      <c r="J83" s="215"/>
    </row>
    <row r="84" spans="1:10" ht="14.1" customHeight="1" x14ac:dyDescent="0.25">
      <c r="A84" s="234" t="s">
        <v>696</v>
      </c>
      <c r="B84" s="235"/>
      <c r="C84" s="237"/>
      <c r="D84" s="239">
        <v>-0.66669999999999996</v>
      </c>
      <c r="E84" s="1625">
        <v>0</v>
      </c>
      <c r="F84" s="1616"/>
      <c r="G84" s="215"/>
      <c r="H84" s="215"/>
      <c r="I84" s="215"/>
      <c r="J84" s="215"/>
    </row>
    <row r="85" spans="1:10" ht="14.1" customHeight="1" x14ac:dyDescent="0.25">
      <c r="A85" s="234" t="s">
        <v>697</v>
      </c>
      <c r="B85" s="235"/>
      <c r="C85" s="237"/>
      <c r="D85" s="239">
        <v>0</v>
      </c>
      <c r="E85" s="1625">
        <v>0</v>
      </c>
      <c r="F85" s="1616"/>
      <c r="G85" s="215"/>
      <c r="H85" s="215"/>
      <c r="I85" s="215"/>
      <c r="J85" s="215"/>
    </row>
    <row r="86" spans="1:10" ht="14.1" customHeight="1" x14ac:dyDescent="0.25">
      <c r="A86" s="234" t="s">
        <v>22</v>
      </c>
      <c r="B86" s="235"/>
      <c r="C86" s="237"/>
      <c r="D86" s="239">
        <v>2</v>
      </c>
      <c r="E86" s="1625">
        <v>0</v>
      </c>
      <c r="F86" s="1616"/>
      <c r="G86" s="215"/>
      <c r="H86" s="215"/>
      <c r="I86" s="215"/>
      <c r="J86" s="215"/>
    </row>
    <row r="87" spans="1:10" ht="14.1" customHeight="1" x14ac:dyDescent="0.25">
      <c r="A87" s="1626" t="s">
        <v>690</v>
      </c>
      <c r="B87" s="1627"/>
      <c r="C87" s="1627"/>
      <c r="D87" s="1627"/>
      <c r="E87" s="1627"/>
      <c r="F87" s="1627"/>
      <c r="G87" s="215"/>
      <c r="H87" s="215"/>
      <c r="I87" s="215"/>
      <c r="J87" s="215"/>
    </row>
    <row r="88" spans="1:10" ht="14.1" customHeight="1" x14ac:dyDescent="0.25">
      <c r="A88" s="221"/>
      <c r="B88" s="222">
        <v>2020</v>
      </c>
      <c r="C88" s="227">
        <v>2021</v>
      </c>
      <c r="D88" s="222">
        <v>2022</v>
      </c>
      <c r="E88" s="1611">
        <v>2023</v>
      </c>
      <c r="F88" s="1612"/>
      <c r="G88" s="215"/>
      <c r="H88" s="215"/>
      <c r="I88" s="215"/>
      <c r="J88" s="215"/>
    </row>
    <row r="89" spans="1:10" ht="14.1" customHeight="1" x14ac:dyDescent="0.25">
      <c r="A89" s="228"/>
      <c r="B89" s="225" t="s">
        <v>7</v>
      </c>
      <c r="C89" s="225" t="s">
        <v>8</v>
      </c>
      <c r="D89" s="225" t="s">
        <v>8</v>
      </c>
      <c r="E89" s="1613" t="s">
        <v>8</v>
      </c>
      <c r="F89" s="1614"/>
      <c r="G89" s="215"/>
      <c r="H89" s="215"/>
      <c r="I89" s="215"/>
      <c r="J89" s="215"/>
    </row>
    <row r="90" spans="1:10" ht="15.95" customHeight="1" x14ac:dyDescent="0.25">
      <c r="A90" s="224"/>
      <c r="B90" s="229"/>
      <c r="C90" s="229"/>
      <c r="D90" s="229"/>
      <c r="E90" s="229"/>
      <c r="F90" s="229"/>
      <c r="G90" s="230" t="s">
        <v>687</v>
      </c>
      <c r="H90" s="215"/>
      <c r="I90" s="215"/>
      <c r="J90" s="215"/>
    </row>
    <row r="91" spans="1:10" ht="14.1" customHeight="1" x14ac:dyDescent="0.25">
      <c r="A91" s="241" t="s">
        <v>698</v>
      </c>
      <c r="B91" s="242">
        <v>0</v>
      </c>
      <c r="C91" s="242">
        <v>0</v>
      </c>
      <c r="D91" s="242">
        <v>0</v>
      </c>
      <c r="E91" s="1623">
        <v>0</v>
      </c>
      <c r="F91" s="1624"/>
      <c r="G91" s="233"/>
      <c r="H91" s="215"/>
      <c r="I91" s="215"/>
      <c r="J91" s="215"/>
    </row>
    <row r="92" spans="1:10" ht="14.1" customHeight="1" x14ac:dyDescent="0.25">
      <c r="A92" s="241" t="s">
        <v>699</v>
      </c>
      <c r="B92" s="242">
        <v>0</v>
      </c>
      <c r="C92" s="242">
        <v>0</v>
      </c>
      <c r="D92" s="242">
        <v>0</v>
      </c>
      <c r="E92" s="1623">
        <v>0</v>
      </c>
      <c r="F92" s="1624"/>
      <c r="G92" s="215"/>
      <c r="H92" s="215"/>
      <c r="I92" s="215"/>
      <c r="J92" s="215"/>
    </row>
    <row r="93" spans="1:10" ht="14.1" customHeight="1" x14ac:dyDescent="0.25">
      <c r="A93" s="241" t="s">
        <v>700</v>
      </c>
      <c r="B93" s="242">
        <v>0</v>
      </c>
      <c r="C93" s="242">
        <v>0</v>
      </c>
      <c r="D93" s="242">
        <v>0</v>
      </c>
      <c r="E93" s="1623">
        <v>0</v>
      </c>
      <c r="F93" s="1624"/>
      <c r="G93" s="215"/>
      <c r="H93" s="215"/>
      <c r="I93" s="215"/>
      <c r="J93" s="215"/>
    </row>
    <row r="94" spans="1:10" ht="14.1" customHeight="1" x14ac:dyDescent="0.25">
      <c r="A94" s="241" t="s">
        <v>701</v>
      </c>
      <c r="B94" s="242">
        <v>0</v>
      </c>
      <c r="C94" s="242">
        <v>0</v>
      </c>
      <c r="D94" s="242">
        <v>0</v>
      </c>
      <c r="E94" s="1623">
        <v>0</v>
      </c>
      <c r="F94" s="1624"/>
      <c r="G94" s="215"/>
      <c r="H94" s="215"/>
      <c r="I94" s="215"/>
      <c r="J94" s="215"/>
    </row>
    <row r="95" spans="1:10" ht="14.1" customHeight="1" x14ac:dyDescent="0.25">
      <c r="A95" s="241" t="s">
        <v>702</v>
      </c>
      <c r="B95" s="242">
        <v>0</v>
      </c>
      <c r="C95" s="242">
        <v>0</v>
      </c>
      <c r="D95" s="242">
        <v>0</v>
      </c>
      <c r="E95" s="1623">
        <v>0</v>
      </c>
      <c r="F95" s="1624"/>
      <c r="G95" s="215"/>
      <c r="H95" s="215"/>
      <c r="I95" s="215"/>
      <c r="J95" s="215"/>
    </row>
    <row r="96" spans="1:10" ht="14.1" customHeight="1" x14ac:dyDescent="0.25">
      <c r="A96" s="241" t="s">
        <v>703</v>
      </c>
      <c r="B96" s="242">
        <v>0</v>
      </c>
      <c r="C96" s="242">
        <v>0</v>
      </c>
      <c r="D96" s="242">
        <v>0</v>
      </c>
      <c r="E96" s="1623">
        <v>0</v>
      </c>
      <c r="F96" s="1624"/>
      <c r="G96" s="215"/>
      <c r="H96" s="215"/>
      <c r="I96" s="215"/>
      <c r="J96" s="215"/>
    </row>
    <row r="97" spans="1:10" ht="14.1" customHeight="1" x14ac:dyDescent="0.25">
      <c r="A97" s="241" t="s">
        <v>704</v>
      </c>
      <c r="B97" s="242">
        <v>0</v>
      </c>
      <c r="C97" s="242">
        <v>0</v>
      </c>
      <c r="D97" s="242">
        <v>0</v>
      </c>
      <c r="E97" s="1623">
        <v>0</v>
      </c>
      <c r="F97" s="1624"/>
      <c r="G97" s="215"/>
      <c r="H97" s="215"/>
      <c r="I97" s="215"/>
      <c r="J97" s="215"/>
    </row>
    <row r="98" spans="1:10" ht="14.1" customHeight="1" x14ac:dyDescent="0.25">
      <c r="A98" s="241" t="s">
        <v>705</v>
      </c>
      <c r="B98" s="242">
        <v>0</v>
      </c>
      <c r="C98" s="242">
        <v>0</v>
      </c>
      <c r="D98" s="242">
        <v>0</v>
      </c>
      <c r="E98" s="1623">
        <v>0</v>
      </c>
      <c r="F98" s="1624"/>
      <c r="G98" s="215"/>
      <c r="H98" s="215"/>
      <c r="I98" s="215"/>
      <c r="J98" s="215"/>
    </row>
    <row r="99" spans="1:10" ht="14.1" customHeight="1" x14ac:dyDescent="0.25">
      <c r="A99" s="241" t="s">
        <v>706</v>
      </c>
      <c r="B99" s="242">
        <v>0</v>
      </c>
      <c r="C99" s="242">
        <v>0</v>
      </c>
      <c r="D99" s="242">
        <v>0</v>
      </c>
      <c r="E99" s="1623">
        <v>0</v>
      </c>
      <c r="F99" s="1624"/>
      <c r="G99" s="215"/>
      <c r="H99" s="215"/>
      <c r="I99" s="215"/>
      <c r="J99" s="215"/>
    </row>
    <row r="100" spans="1:10" ht="14.1" customHeight="1" x14ac:dyDescent="0.25">
      <c r="A100" s="241" t="s">
        <v>707</v>
      </c>
      <c r="B100" s="242">
        <v>0</v>
      </c>
      <c r="C100" s="242">
        <v>0</v>
      </c>
      <c r="D100" s="242">
        <v>0</v>
      </c>
      <c r="E100" s="1623">
        <v>0</v>
      </c>
      <c r="F100" s="1624"/>
      <c r="G100" s="215"/>
      <c r="H100" s="215"/>
      <c r="I100" s="215"/>
      <c r="J100" s="215"/>
    </row>
    <row r="101" spans="1:10" ht="14.1" customHeight="1" x14ac:dyDescent="0.25">
      <c r="A101" s="241" t="s">
        <v>708</v>
      </c>
      <c r="B101" s="242">
        <v>0</v>
      </c>
      <c r="C101" s="242">
        <v>0</v>
      </c>
      <c r="D101" s="242">
        <v>0</v>
      </c>
      <c r="E101" s="1623">
        <v>0</v>
      </c>
      <c r="F101" s="1624"/>
      <c r="G101" s="215"/>
      <c r="H101" s="215"/>
      <c r="I101" s="215"/>
      <c r="J101" s="215"/>
    </row>
    <row r="102" spans="1:10" ht="14.1" customHeight="1" x14ac:dyDescent="0.25">
      <c r="A102" s="241" t="s">
        <v>709</v>
      </c>
      <c r="B102" s="242">
        <v>0</v>
      </c>
      <c r="C102" s="242">
        <v>0</v>
      </c>
      <c r="D102" s="242">
        <v>0</v>
      </c>
      <c r="E102" s="1623">
        <v>0</v>
      </c>
      <c r="F102" s="1624"/>
      <c r="G102" s="215"/>
      <c r="H102" s="215"/>
      <c r="I102" s="215"/>
      <c r="J102" s="215"/>
    </row>
    <row r="103" spans="1:10" ht="14.1" customHeight="1" x14ac:dyDescent="0.25">
      <c r="A103" s="241" t="s">
        <v>710</v>
      </c>
      <c r="B103" s="242">
        <v>0</v>
      </c>
      <c r="C103" s="242">
        <v>0</v>
      </c>
      <c r="D103" s="242">
        <v>0</v>
      </c>
      <c r="E103" s="1623">
        <v>0</v>
      </c>
      <c r="F103" s="1624"/>
      <c r="G103" s="215"/>
      <c r="H103" s="215"/>
      <c r="I103" s="215"/>
      <c r="J103" s="215"/>
    </row>
    <row r="104" spans="1:10" ht="14.1" customHeight="1" x14ac:dyDescent="0.25">
      <c r="A104" s="241" t="s">
        <v>711</v>
      </c>
      <c r="B104" s="242">
        <v>0</v>
      </c>
      <c r="C104" s="242">
        <v>0</v>
      </c>
      <c r="D104" s="242">
        <v>0</v>
      </c>
      <c r="E104" s="1623">
        <v>0</v>
      </c>
      <c r="F104" s="1624"/>
      <c r="G104" s="215"/>
      <c r="H104" s="215"/>
      <c r="I104" s="215"/>
      <c r="J104" s="215"/>
    </row>
    <row r="105" spans="1:10" ht="14.1" customHeight="1" x14ac:dyDescent="0.25">
      <c r="A105" s="241" t="s">
        <v>712</v>
      </c>
      <c r="B105" s="242">
        <v>0</v>
      </c>
      <c r="C105" s="242">
        <v>0</v>
      </c>
      <c r="D105" s="242">
        <v>0</v>
      </c>
      <c r="E105" s="1623">
        <v>0</v>
      </c>
      <c r="F105" s="1624"/>
      <c r="G105" s="215"/>
      <c r="H105" s="215"/>
      <c r="I105" s="215"/>
      <c r="J105" s="215"/>
    </row>
    <row r="106" spans="1:10" ht="14.1" customHeight="1" x14ac:dyDescent="0.25">
      <c r="A106" s="241" t="s">
        <v>713</v>
      </c>
      <c r="B106" s="242">
        <v>0</v>
      </c>
      <c r="C106" s="242">
        <v>0</v>
      </c>
      <c r="D106" s="242">
        <v>0</v>
      </c>
      <c r="E106" s="1623">
        <v>0</v>
      </c>
      <c r="F106" s="1624"/>
      <c r="G106" s="215"/>
      <c r="H106" s="215"/>
      <c r="I106" s="215"/>
      <c r="J106" s="215"/>
    </row>
    <row r="107" spans="1:10" ht="14.1" customHeight="1" x14ac:dyDescent="0.25">
      <c r="A107" s="241" t="s">
        <v>714</v>
      </c>
      <c r="B107" s="242">
        <v>0</v>
      </c>
      <c r="C107" s="242">
        <v>1000000</v>
      </c>
      <c r="D107" s="242">
        <v>1000000</v>
      </c>
      <c r="E107" s="1623">
        <v>1000000</v>
      </c>
      <c r="F107" s="1624"/>
      <c r="G107" s="215"/>
      <c r="H107" s="215"/>
      <c r="I107" s="215"/>
      <c r="J107" s="215"/>
    </row>
    <row r="108" spans="1:10" ht="14.1" customHeight="1" x14ac:dyDescent="0.25">
      <c r="A108" s="241" t="s">
        <v>715</v>
      </c>
      <c r="B108" s="242">
        <v>0</v>
      </c>
      <c r="C108" s="242">
        <v>0</v>
      </c>
      <c r="D108" s="242">
        <v>0</v>
      </c>
      <c r="E108" s="1623">
        <v>0</v>
      </c>
      <c r="F108" s="1624"/>
      <c r="G108" s="215"/>
      <c r="H108" s="215"/>
      <c r="I108" s="215"/>
      <c r="J108" s="215"/>
    </row>
    <row r="109" spans="1:10" ht="14.1" customHeight="1" x14ac:dyDescent="0.25">
      <c r="A109" s="241" t="s">
        <v>716</v>
      </c>
      <c r="B109" s="242">
        <v>0</v>
      </c>
      <c r="C109" s="242">
        <v>0</v>
      </c>
      <c r="D109" s="242">
        <v>0</v>
      </c>
      <c r="E109" s="1623">
        <v>0</v>
      </c>
      <c r="F109" s="1624"/>
      <c r="G109" s="215"/>
      <c r="H109" s="215"/>
      <c r="I109" s="215"/>
      <c r="J109" s="215"/>
    </row>
    <row r="110" spans="1:10" ht="14.1" customHeight="1" x14ac:dyDescent="0.25">
      <c r="A110" s="241" t="s">
        <v>717</v>
      </c>
      <c r="B110" s="242">
        <v>0</v>
      </c>
      <c r="C110" s="242">
        <v>0</v>
      </c>
      <c r="D110" s="242">
        <v>0</v>
      </c>
      <c r="E110" s="1623">
        <v>0</v>
      </c>
      <c r="F110" s="1624"/>
      <c r="G110" s="215"/>
      <c r="H110" s="215"/>
      <c r="I110" s="215"/>
      <c r="J110" s="215"/>
    </row>
    <row r="111" spans="1:10" ht="14.1" customHeight="1" x14ac:dyDescent="0.25">
      <c r="A111" s="241" t="s">
        <v>718</v>
      </c>
      <c r="B111" s="242">
        <v>0</v>
      </c>
      <c r="C111" s="242">
        <v>0</v>
      </c>
      <c r="D111" s="242">
        <v>0</v>
      </c>
      <c r="E111" s="1623">
        <v>0</v>
      </c>
      <c r="F111" s="1624"/>
      <c r="G111" s="215"/>
      <c r="H111" s="215"/>
      <c r="I111" s="215"/>
      <c r="J111" s="215"/>
    </row>
    <row r="112" spans="1:10" ht="14.1" customHeight="1" x14ac:dyDescent="0.25">
      <c r="A112" s="241" t="s">
        <v>719</v>
      </c>
      <c r="B112" s="242">
        <v>0</v>
      </c>
      <c r="C112" s="242">
        <v>0</v>
      </c>
      <c r="D112" s="242">
        <v>0</v>
      </c>
      <c r="E112" s="1623">
        <v>0</v>
      </c>
      <c r="F112" s="1624"/>
      <c r="G112" s="215"/>
      <c r="H112" s="215"/>
      <c r="I112" s="215"/>
      <c r="J112" s="215"/>
    </row>
    <row r="113" spans="1:10" ht="14.1" customHeight="1" x14ac:dyDescent="0.25">
      <c r="A113" s="241" t="s">
        <v>720</v>
      </c>
      <c r="B113" s="242">
        <v>0</v>
      </c>
      <c r="C113" s="242">
        <v>0</v>
      </c>
      <c r="D113" s="242">
        <v>0</v>
      </c>
      <c r="E113" s="1623">
        <v>0</v>
      </c>
      <c r="F113" s="1624"/>
      <c r="G113" s="215"/>
      <c r="H113" s="215"/>
      <c r="I113" s="215"/>
      <c r="J113" s="215"/>
    </row>
    <row r="114" spans="1:10" ht="14.1" customHeight="1" x14ac:dyDescent="0.25">
      <c r="A114" s="241" t="s">
        <v>721</v>
      </c>
      <c r="B114" s="242">
        <v>0</v>
      </c>
      <c r="C114" s="242">
        <v>0</v>
      </c>
      <c r="D114" s="242">
        <v>0</v>
      </c>
      <c r="E114" s="1623">
        <v>0</v>
      </c>
      <c r="F114" s="1624"/>
      <c r="G114" s="215"/>
      <c r="H114" s="215"/>
      <c r="I114" s="215"/>
      <c r="J114" s="215"/>
    </row>
    <row r="115" spans="1:10" ht="14.1" customHeight="1" x14ac:dyDescent="0.25">
      <c r="A115" s="241" t="s">
        <v>722</v>
      </c>
      <c r="B115" s="242">
        <v>0</v>
      </c>
      <c r="C115" s="242">
        <v>0</v>
      </c>
      <c r="D115" s="242">
        <v>0</v>
      </c>
      <c r="E115" s="1623">
        <v>0</v>
      </c>
      <c r="F115" s="1624"/>
      <c r="G115" s="215"/>
      <c r="H115" s="215"/>
      <c r="I115" s="215"/>
      <c r="J115" s="215"/>
    </row>
    <row r="116" spans="1:10" ht="14.1" customHeight="1" x14ac:dyDescent="0.25">
      <c r="A116" s="241" t="s">
        <v>723</v>
      </c>
      <c r="B116" s="242">
        <v>0</v>
      </c>
      <c r="C116" s="242">
        <v>0</v>
      </c>
      <c r="D116" s="242">
        <v>0</v>
      </c>
      <c r="E116" s="1623">
        <v>0</v>
      </c>
      <c r="F116" s="1624"/>
      <c r="G116" s="215"/>
      <c r="H116" s="215"/>
      <c r="I116" s="215"/>
      <c r="J116" s="215"/>
    </row>
    <row r="117" spans="1:10" ht="14.1" customHeight="1" x14ac:dyDescent="0.25">
      <c r="A117" s="241" t="s">
        <v>724</v>
      </c>
      <c r="B117" s="242">
        <v>0</v>
      </c>
      <c r="C117" s="242">
        <v>0</v>
      </c>
      <c r="D117" s="242">
        <v>0</v>
      </c>
      <c r="E117" s="1623">
        <v>0</v>
      </c>
      <c r="F117" s="1624"/>
      <c r="G117" s="215"/>
      <c r="H117" s="215"/>
      <c r="I117" s="215"/>
      <c r="J117" s="215"/>
    </row>
    <row r="118" spans="1:10" ht="14.1" customHeight="1" x14ac:dyDescent="0.25">
      <c r="A118" s="241" t="s">
        <v>725</v>
      </c>
      <c r="B118" s="242">
        <v>0</v>
      </c>
      <c r="C118" s="242">
        <v>0</v>
      </c>
      <c r="D118" s="242">
        <v>0</v>
      </c>
      <c r="E118" s="1623">
        <v>0</v>
      </c>
      <c r="F118" s="1624"/>
      <c r="G118" s="215"/>
      <c r="H118" s="215"/>
      <c r="I118" s="215"/>
      <c r="J118" s="215"/>
    </row>
    <row r="119" spans="1:10" ht="14.1" customHeight="1" x14ac:dyDescent="0.25">
      <c r="A119" s="241" t="s">
        <v>726</v>
      </c>
      <c r="B119" s="242">
        <v>0</v>
      </c>
      <c r="C119" s="242">
        <v>0</v>
      </c>
      <c r="D119" s="242">
        <v>0</v>
      </c>
      <c r="E119" s="1623">
        <v>0</v>
      </c>
      <c r="F119" s="1624"/>
      <c r="G119" s="215"/>
      <c r="H119" s="215"/>
      <c r="I119" s="215"/>
      <c r="J119" s="215"/>
    </row>
    <row r="120" spans="1:10" ht="14.1" customHeight="1" x14ac:dyDescent="0.25">
      <c r="A120" s="241" t="s">
        <v>727</v>
      </c>
      <c r="B120" s="242">
        <v>0</v>
      </c>
      <c r="C120" s="242">
        <v>0</v>
      </c>
      <c r="D120" s="242">
        <v>0</v>
      </c>
      <c r="E120" s="1623">
        <v>0</v>
      </c>
      <c r="F120" s="1624"/>
      <c r="G120" s="215"/>
      <c r="H120" s="215"/>
      <c r="I120" s="215"/>
      <c r="J120" s="215"/>
    </row>
    <row r="121" spans="1:10" ht="14.1" customHeight="1" x14ac:dyDescent="0.25">
      <c r="A121" s="231" t="s">
        <v>192</v>
      </c>
      <c r="B121" s="242">
        <v>0</v>
      </c>
      <c r="C121" s="242">
        <v>1000000</v>
      </c>
      <c r="D121" s="242">
        <v>1000000</v>
      </c>
      <c r="E121" s="1623">
        <v>1000000</v>
      </c>
      <c r="F121" s="1624"/>
      <c r="G121" s="215"/>
      <c r="H121" s="215"/>
      <c r="I121" s="215"/>
      <c r="J121" s="215"/>
    </row>
    <row r="122" spans="1:10" ht="15" customHeight="1" x14ac:dyDescent="0.25">
      <c r="A122" s="244" t="s">
        <v>687</v>
      </c>
      <c r="B122" s="245" t="s">
        <v>687</v>
      </c>
      <c r="C122" s="245" t="s">
        <v>687</v>
      </c>
      <c r="D122" s="245" t="s">
        <v>687</v>
      </c>
      <c r="E122" s="1628" t="s">
        <v>687</v>
      </c>
      <c r="F122" s="1629"/>
      <c r="G122" s="215"/>
      <c r="H122" s="215"/>
      <c r="I122" s="215"/>
      <c r="J122" s="215"/>
    </row>
    <row r="123" spans="1:10" ht="15" customHeight="1" x14ac:dyDescent="0.25">
      <c r="A123" s="217" t="s">
        <v>731</v>
      </c>
      <c r="B123" s="247">
        <v>0</v>
      </c>
      <c r="C123" s="247">
        <v>13700000</v>
      </c>
      <c r="D123" s="247">
        <v>13700000</v>
      </c>
      <c r="E123" s="1630">
        <v>14000000</v>
      </c>
      <c r="F123" s="1631"/>
      <c r="G123" s="215"/>
      <c r="H123" s="215"/>
      <c r="I123" s="215"/>
      <c r="J123" s="215"/>
    </row>
    <row r="124" spans="1:10" ht="15" customHeight="1" x14ac:dyDescent="0.25">
      <c r="A124" s="234" t="s">
        <v>698</v>
      </c>
      <c r="B124" s="235">
        <v>0</v>
      </c>
      <c r="C124" s="235">
        <v>7250000</v>
      </c>
      <c r="D124" s="235">
        <v>7250000</v>
      </c>
      <c r="E124" s="1615">
        <v>7250000</v>
      </c>
      <c r="F124" s="1616"/>
      <c r="G124" s="215"/>
      <c r="H124" s="215"/>
      <c r="I124" s="215"/>
      <c r="J124" s="215"/>
    </row>
    <row r="125" spans="1:10" ht="15" customHeight="1" x14ac:dyDescent="0.25">
      <c r="A125" s="234" t="s">
        <v>699</v>
      </c>
      <c r="B125" s="235">
        <v>0</v>
      </c>
      <c r="C125" s="235">
        <v>1250000</v>
      </c>
      <c r="D125" s="235">
        <v>1250000</v>
      </c>
      <c r="E125" s="1615">
        <v>1250000</v>
      </c>
      <c r="F125" s="1616"/>
      <c r="G125" s="215"/>
      <c r="H125" s="215"/>
      <c r="I125" s="215"/>
      <c r="J125" s="215"/>
    </row>
    <row r="126" spans="1:10" ht="15" customHeight="1" x14ac:dyDescent="0.25">
      <c r="A126" s="234" t="s">
        <v>700</v>
      </c>
      <c r="B126" s="235">
        <v>0</v>
      </c>
      <c r="C126" s="235">
        <v>4200000</v>
      </c>
      <c r="D126" s="235">
        <v>4200000</v>
      </c>
      <c r="E126" s="1615">
        <v>4500000</v>
      </c>
      <c r="F126" s="1616"/>
      <c r="G126" s="215"/>
      <c r="H126" s="215"/>
      <c r="I126" s="215"/>
      <c r="J126" s="215"/>
    </row>
    <row r="127" spans="1:10" ht="15" customHeight="1" x14ac:dyDescent="0.25">
      <c r="A127" s="234" t="s">
        <v>701</v>
      </c>
      <c r="B127" s="235">
        <v>0</v>
      </c>
      <c r="C127" s="235">
        <v>0</v>
      </c>
      <c r="D127" s="235">
        <v>0</v>
      </c>
      <c r="E127" s="1615">
        <v>0</v>
      </c>
      <c r="F127" s="1616"/>
      <c r="G127" s="215"/>
      <c r="H127" s="215"/>
      <c r="I127" s="215"/>
      <c r="J127" s="215"/>
    </row>
    <row r="128" spans="1:10" ht="15" customHeight="1" x14ac:dyDescent="0.25">
      <c r="A128" s="234" t="s">
        <v>702</v>
      </c>
      <c r="B128" s="235">
        <v>0</v>
      </c>
      <c r="C128" s="235">
        <v>0</v>
      </c>
      <c r="D128" s="235">
        <v>0</v>
      </c>
      <c r="E128" s="1615">
        <v>0</v>
      </c>
      <c r="F128" s="1616"/>
      <c r="G128" s="215"/>
      <c r="H128" s="215"/>
      <c r="I128" s="215"/>
      <c r="J128" s="215"/>
    </row>
    <row r="129" spans="1:10" ht="15" customHeight="1" x14ac:dyDescent="0.25">
      <c r="A129" s="234" t="s">
        <v>703</v>
      </c>
      <c r="B129" s="235">
        <v>0</v>
      </c>
      <c r="C129" s="235">
        <v>0</v>
      </c>
      <c r="D129" s="235">
        <v>0</v>
      </c>
      <c r="E129" s="1615">
        <v>0</v>
      </c>
      <c r="F129" s="1616"/>
      <c r="G129" s="215"/>
      <c r="H129" s="215"/>
      <c r="I129" s="215"/>
      <c r="J129" s="215"/>
    </row>
    <row r="130" spans="1:10" ht="20.100000000000001" customHeight="1" x14ac:dyDescent="0.25">
      <c r="A130" s="234" t="s">
        <v>732</v>
      </c>
      <c r="B130" s="249">
        <v>0</v>
      </c>
      <c r="C130" s="249">
        <v>0</v>
      </c>
      <c r="D130" s="249">
        <v>0</v>
      </c>
      <c r="E130" s="1632">
        <v>0</v>
      </c>
      <c r="F130" s="1633"/>
      <c r="G130" s="215"/>
      <c r="H130" s="215"/>
      <c r="I130" s="215"/>
      <c r="J130" s="215"/>
    </row>
    <row r="131" spans="1:10" ht="15" customHeight="1" x14ac:dyDescent="0.25">
      <c r="A131" s="234" t="s">
        <v>705</v>
      </c>
      <c r="B131" s="235">
        <v>0</v>
      </c>
      <c r="C131" s="235">
        <v>0</v>
      </c>
      <c r="D131" s="235">
        <v>0</v>
      </c>
      <c r="E131" s="1615">
        <v>0</v>
      </c>
      <c r="F131" s="1616"/>
      <c r="G131" s="215"/>
      <c r="H131" s="215"/>
      <c r="I131" s="215"/>
      <c r="J131" s="215"/>
    </row>
    <row r="132" spans="1:10" ht="15" customHeight="1" x14ac:dyDescent="0.25">
      <c r="A132" s="234" t="s">
        <v>706</v>
      </c>
      <c r="B132" s="235">
        <v>0</v>
      </c>
      <c r="C132" s="235">
        <v>0</v>
      </c>
      <c r="D132" s="235">
        <v>0</v>
      </c>
      <c r="E132" s="1615">
        <v>0</v>
      </c>
      <c r="F132" s="1616"/>
      <c r="G132" s="215"/>
      <c r="H132" s="215"/>
      <c r="I132" s="215"/>
      <c r="J132" s="215"/>
    </row>
    <row r="133" spans="1:10" ht="15" customHeight="1" x14ac:dyDescent="0.25">
      <c r="A133" s="234" t="s">
        <v>707</v>
      </c>
      <c r="B133" s="235">
        <v>0</v>
      </c>
      <c r="C133" s="235">
        <v>0</v>
      </c>
      <c r="D133" s="235">
        <v>0</v>
      </c>
      <c r="E133" s="1615">
        <v>0</v>
      </c>
      <c r="F133" s="1616"/>
      <c r="G133" s="215"/>
      <c r="H133" s="215"/>
      <c r="I133" s="215"/>
      <c r="J133" s="215"/>
    </row>
    <row r="134" spans="1:10" ht="15" customHeight="1" x14ac:dyDescent="0.25">
      <c r="A134" s="234" t="s">
        <v>708</v>
      </c>
      <c r="B134" s="235">
        <v>0</v>
      </c>
      <c r="C134" s="235">
        <v>0</v>
      </c>
      <c r="D134" s="235">
        <v>0</v>
      </c>
      <c r="E134" s="1615">
        <v>0</v>
      </c>
      <c r="F134" s="1616"/>
      <c r="G134" s="215"/>
      <c r="H134" s="215"/>
      <c r="I134" s="215"/>
      <c r="J134" s="215"/>
    </row>
    <row r="135" spans="1:10" ht="15" customHeight="1" x14ac:dyDescent="0.25">
      <c r="A135" s="234" t="s">
        <v>709</v>
      </c>
      <c r="B135" s="235">
        <v>0</v>
      </c>
      <c r="C135" s="235">
        <v>0</v>
      </c>
      <c r="D135" s="235">
        <v>0</v>
      </c>
      <c r="E135" s="1615">
        <v>0</v>
      </c>
      <c r="F135" s="1616"/>
      <c r="G135" s="215"/>
      <c r="H135" s="215"/>
      <c r="I135" s="215"/>
      <c r="J135" s="215"/>
    </row>
    <row r="136" spans="1:10" ht="15" customHeight="1" x14ac:dyDescent="0.25">
      <c r="A136" s="234" t="s">
        <v>710</v>
      </c>
      <c r="B136" s="235">
        <v>0</v>
      </c>
      <c r="C136" s="235">
        <v>0</v>
      </c>
      <c r="D136" s="235">
        <v>0</v>
      </c>
      <c r="E136" s="1615">
        <v>0</v>
      </c>
      <c r="F136" s="1616"/>
      <c r="G136" s="215"/>
      <c r="H136" s="215"/>
      <c r="I136" s="215"/>
      <c r="J136" s="215"/>
    </row>
    <row r="137" spans="1:10" ht="20.100000000000001" customHeight="1" x14ac:dyDescent="0.25">
      <c r="A137" s="234" t="s">
        <v>733</v>
      </c>
      <c r="B137" s="249">
        <v>0</v>
      </c>
      <c r="C137" s="249">
        <v>0</v>
      </c>
      <c r="D137" s="249">
        <v>0</v>
      </c>
      <c r="E137" s="1632">
        <v>0</v>
      </c>
      <c r="F137" s="1633"/>
      <c r="G137" s="215"/>
      <c r="H137" s="215"/>
      <c r="I137" s="215"/>
      <c r="J137" s="215"/>
    </row>
    <row r="138" spans="1:10" ht="15" customHeight="1" x14ac:dyDescent="0.25">
      <c r="A138" s="234" t="s">
        <v>712</v>
      </c>
      <c r="B138" s="235">
        <v>0</v>
      </c>
      <c r="C138" s="235">
        <v>0</v>
      </c>
      <c r="D138" s="235">
        <v>0</v>
      </c>
      <c r="E138" s="1615">
        <v>0</v>
      </c>
      <c r="F138" s="1616"/>
      <c r="G138" s="215"/>
      <c r="H138" s="215"/>
      <c r="I138" s="215"/>
      <c r="J138" s="215"/>
    </row>
    <row r="139" spans="1:10" ht="15" customHeight="1" x14ac:dyDescent="0.25">
      <c r="A139" s="234" t="s">
        <v>713</v>
      </c>
      <c r="B139" s="235">
        <v>0</v>
      </c>
      <c r="C139" s="235">
        <v>0</v>
      </c>
      <c r="D139" s="235">
        <v>0</v>
      </c>
      <c r="E139" s="1615">
        <v>0</v>
      </c>
      <c r="F139" s="1616"/>
      <c r="G139" s="215"/>
      <c r="H139" s="215"/>
      <c r="I139" s="215"/>
      <c r="J139" s="215"/>
    </row>
    <row r="140" spans="1:10" ht="15" customHeight="1" x14ac:dyDescent="0.25">
      <c r="A140" s="234" t="s">
        <v>714</v>
      </c>
      <c r="B140" s="235">
        <v>0</v>
      </c>
      <c r="C140" s="235">
        <v>1000000</v>
      </c>
      <c r="D140" s="235">
        <v>1000000</v>
      </c>
      <c r="E140" s="1615">
        <v>1000000</v>
      </c>
      <c r="F140" s="1616"/>
      <c r="G140" s="215"/>
      <c r="H140" s="215"/>
      <c r="I140" s="215"/>
      <c r="J140" s="215"/>
    </row>
    <row r="141" spans="1:10" ht="20.100000000000001" customHeight="1" x14ac:dyDescent="0.25">
      <c r="A141" s="234" t="s">
        <v>734</v>
      </c>
      <c r="B141" s="249">
        <v>0</v>
      </c>
      <c r="C141" s="249">
        <v>0</v>
      </c>
      <c r="D141" s="249">
        <v>0</v>
      </c>
      <c r="E141" s="1632">
        <v>0</v>
      </c>
      <c r="F141" s="1633"/>
      <c r="G141" s="215"/>
      <c r="H141" s="215"/>
      <c r="I141" s="215"/>
      <c r="J141" s="215"/>
    </row>
    <row r="142" spans="1:10" ht="15" customHeight="1" x14ac:dyDescent="0.25">
      <c r="A142" s="234" t="s">
        <v>717</v>
      </c>
      <c r="B142" s="235">
        <v>0</v>
      </c>
      <c r="C142" s="235">
        <v>0</v>
      </c>
      <c r="D142" s="235">
        <v>0</v>
      </c>
      <c r="E142" s="1615">
        <v>0</v>
      </c>
      <c r="F142" s="1616"/>
      <c r="G142" s="215"/>
      <c r="H142" s="215"/>
      <c r="I142" s="215"/>
      <c r="J142" s="215"/>
    </row>
    <row r="143" spans="1:10" ht="20.100000000000001" customHeight="1" x14ac:dyDescent="0.25">
      <c r="A143" s="234" t="s">
        <v>735</v>
      </c>
      <c r="B143" s="249">
        <v>0</v>
      </c>
      <c r="C143" s="249">
        <v>0</v>
      </c>
      <c r="D143" s="249">
        <v>0</v>
      </c>
      <c r="E143" s="1632">
        <v>0</v>
      </c>
      <c r="F143" s="1633"/>
      <c r="G143" s="215"/>
      <c r="H143" s="215"/>
      <c r="I143" s="215"/>
      <c r="J143" s="215"/>
    </row>
    <row r="144" spans="1:10" ht="15" customHeight="1" x14ac:dyDescent="0.25">
      <c r="A144" s="234" t="s">
        <v>718</v>
      </c>
      <c r="B144" s="235">
        <v>0</v>
      </c>
      <c r="C144" s="235">
        <v>0</v>
      </c>
      <c r="D144" s="235">
        <v>0</v>
      </c>
      <c r="E144" s="1615">
        <v>0</v>
      </c>
      <c r="F144" s="1616"/>
      <c r="G144" s="215"/>
      <c r="H144" s="215"/>
      <c r="I144" s="215"/>
      <c r="J144" s="215"/>
    </row>
    <row r="145" spans="1:10" ht="15" customHeight="1" x14ac:dyDescent="0.25">
      <c r="A145" s="234" t="s">
        <v>719</v>
      </c>
      <c r="B145" s="235">
        <v>0</v>
      </c>
      <c r="C145" s="235">
        <v>0</v>
      </c>
      <c r="D145" s="235">
        <v>0</v>
      </c>
      <c r="E145" s="1615">
        <v>0</v>
      </c>
      <c r="F145" s="1616"/>
      <c r="G145" s="215"/>
      <c r="H145" s="215"/>
      <c r="I145" s="215"/>
      <c r="J145" s="215"/>
    </row>
    <row r="146" spans="1:10" ht="20.100000000000001" customHeight="1" x14ac:dyDescent="0.25">
      <c r="A146" s="234" t="s">
        <v>736</v>
      </c>
      <c r="B146" s="249">
        <v>0</v>
      </c>
      <c r="C146" s="249">
        <v>0</v>
      </c>
      <c r="D146" s="249">
        <v>0</v>
      </c>
      <c r="E146" s="1632">
        <v>0</v>
      </c>
      <c r="F146" s="1633"/>
      <c r="G146" s="215"/>
      <c r="H146" s="215"/>
      <c r="I146" s="215"/>
      <c r="J146" s="215"/>
    </row>
    <row r="147" spans="1:10" ht="15" customHeight="1" x14ac:dyDescent="0.25">
      <c r="A147" s="234" t="s">
        <v>721</v>
      </c>
      <c r="B147" s="235">
        <v>0</v>
      </c>
      <c r="C147" s="235">
        <v>0</v>
      </c>
      <c r="D147" s="235">
        <v>0</v>
      </c>
      <c r="E147" s="1615">
        <v>0</v>
      </c>
      <c r="F147" s="1616"/>
      <c r="G147" s="215"/>
      <c r="H147" s="215"/>
      <c r="I147" s="215"/>
      <c r="J147" s="215"/>
    </row>
    <row r="148" spans="1:10" ht="20.100000000000001" customHeight="1" x14ac:dyDescent="0.25">
      <c r="A148" s="234" t="s">
        <v>737</v>
      </c>
      <c r="B148" s="249">
        <v>0</v>
      </c>
      <c r="C148" s="249">
        <v>0</v>
      </c>
      <c r="D148" s="249">
        <v>0</v>
      </c>
      <c r="E148" s="1632">
        <v>0</v>
      </c>
      <c r="F148" s="1633"/>
      <c r="G148" s="215"/>
      <c r="H148" s="215"/>
      <c r="I148" s="215"/>
      <c r="J148" s="215"/>
    </row>
    <row r="149" spans="1:10" ht="15" customHeight="1" x14ac:dyDescent="0.25">
      <c r="A149" s="234" t="s">
        <v>723</v>
      </c>
      <c r="B149" s="235">
        <v>0</v>
      </c>
      <c r="C149" s="235">
        <v>0</v>
      </c>
      <c r="D149" s="235">
        <v>0</v>
      </c>
      <c r="E149" s="1615">
        <v>0</v>
      </c>
      <c r="F149" s="1616"/>
      <c r="G149" s="215"/>
      <c r="H149" s="215"/>
      <c r="I149" s="215"/>
      <c r="J149" s="215"/>
    </row>
    <row r="150" spans="1:10" ht="20.100000000000001" customHeight="1" x14ac:dyDescent="0.25">
      <c r="A150" s="234" t="s">
        <v>738</v>
      </c>
      <c r="B150" s="249">
        <v>0</v>
      </c>
      <c r="C150" s="249">
        <v>0</v>
      </c>
      <c r="D150" s="249">
        <v>0</v>
      </c>
      <c r="E150" s="1632">
        <v>0</v>
      </c>
      <c r="F150" s="1633"/>
      <c r="G150" s="215"/>
      <c r="H150" s="215"/>
      <c r="I150" s="215"/>
      <c r="J150" s="215"/>
    </row>
    <row r="151" spans="1:10" ht="15" customHeight="1" x14ac:dyDescent="0.25">
      <c r="A151" s="234" t="s">
        <v>725</v>
      </c>
      <c r="B151" s="235">
        <v>0</v>
      </c>
      <c r="C151" s="235">
        <v>0</v>
      </c>
      <c r="D151" s="235">
        <v>0</v>
      </c>
      <c r="E151" s="1615">
        <v>0</v>
      </c>
      <c r="F151" s="1616"/>
      <c r="G151" s="215"/>
      <c r="H151" s="215"/>
      <c r="I151" s="215"/>
      <c r="J151" s="215"/>
    </row>
    <row r="152" spans="1:10" ht="15" customHeight="1" x14ac:dyDescent="0.25">
      <c r="A152" s="234" t="s">
        <v>726</v>
      </c>
      <c r="B152" s="235">
        <v>0</v>
      </c>
      <c r="C152" s="235">
        <v>0</v>
      </c>
      <c r="D152" s="235">
        <v>0</v>
      </c>
      <c r="E152" s="1615">
        <v>0</v>
      </c>
      <c r="F152" s="1616"/>
      <c r="G152" s="215"/>
      <c r="H152" s="215"/>
      <c r="I152" s="215"/>
      <c r="J152" s="215"/>
    </row>
    <row r="153" spans="1:10" ht="15" customHeight="1" x14ac:dyDescent="0.25">
      <c r="A153" s="234" t="s">
        <v>727</v>
      </c>
      <c r="B153" s="235">
        <v>0</v>
      </c>
      <c r="C153" s="235">
        <v>0</v>
      </c>
      <c r="D153" s="235">
        <v>0</v>
      </c>
      <c r="E153" s="1615">
        <v>0</v>
      </c>
      <c r="F153" s="1616"/>
      <c r="G153" s="215"/>
      <c r="H153" s="215"/>
      <c r="I153" s="215"/>
      <c r="J153" s="215"/>
    </row>
  </sheetData>
  <mergeCells count="150">
    <mergeCell ref="E148:F148"/>
    <mergeCell ref="E149:F149"/>
    <mergeCell ref="E150:F150"/>
    <mergeCell ref="E151:F151"/>
    <mergeCell ref="E152:F152"/>
    <mergeCell ref="E153:F153"/>
    <mergeCell ref="E142:F142"/>
    <mergeCell ref="E143:F143"/>
    <mergeCell ref="E144:F144"/>
    <mergeCell ref="E145:F145"/>
    <mergeCell ref="E146:F146"/>
    <mergeCell ref="E147:F147"/>
    <mergeCell ref="E136:F136"/>
    <mergeCell ref="E137:F137"/>
    <mergeCell ref="E138:F138"/>
    <mergeCell ref="E139:F139"/>
    <mergeCell ref="E140:F140"/>
    <mergeCell ref="E141:F141"/>
    <mergeCell ref="E130:F130"/>
    <mergeCell ref="E131:F131"/>
    <mergeCell ref="E132:F132"/>
    <mergeCell ref="E133:F133"/>
    <mergeCell ref="E134:F134"/>
    <mergeCell ref="E135:F135"/>
    <mergeCell ref="E124:F124"/>
    <mergeCell ref="E125:F125"/>
    <mergeCell ref="E126:F126"/>
    <mergeCell ref="E127:F127"/>
    <mergeCell ref="E128:F128"/>
    <mergeCell ref="E129:F129"/>
    <mergeCell ref="E118:F118"/>
    <mergeCell ref="E119:F119"/>
    <mergeCell ref="E120:F120"/>
    <mergeCell ref="E121:F121"/>
    <mergeCell ref="E122:F122"/>
    <mergeCell ref="E123:F123"/>
    <mergeCell ref="E112:F112"/>
    <mergeCell ref="E113:F113"/>
    <mergeCell ref="E114:F114"/>
    <mergeCell ref="E115:F115"/>
    <mergeCell ref="E116:F116"/>
    <mergeCell ref="E117:F117"/>
    <mergeCell ref="E106:F106"/>
    <mergeCell ref="E107:F107"/>
    <mergeCell ref="E108:F108"/>
    <mergeCell ref="E109:F109"/>
    <mergeCell ref="E110:F110"/>
    <mergeCell ref="E111:F111"/>
    <mergeCell ref="E100:F100"/>
    <mergeCell ref="E101:F101"/>
    <mergeCell ref="E102:F102"/>
    <mergeCell ref="E103:F103"/>
    <mergeCell ref="E104:F104"/>
    <mergeCell ref="E105:F105"/>
    <mergeCell ref="E94:F94"/>
    <mergeCell ref="E95:F95"/>
    <mergeCell ref="E96:F96"/>
    <mergeCell ref="E97:F97"/>
    <mergeCell ref="E98:F98"/>
    <mergeCell ref="E99:F99"/>
    <mergeCell ref="A87:F87"/>
    <mergeCell ref="E88:F88"/>
    <mergeCell ref="E89:F89"/>
    <mergeCell ref="E91:F91"/>
    <mergeCell ref="E92:F92"/>
    <mergeCell ref="E93:F93"/>
    <mergeCell ref="E81:F81"/>
    <mergeCell ref="E82:F82"/>
    <mergeCell ref="E83:F83"/>
    <mergeCell ref="E84:F84"/>
    <mergeCell ref="E85:F85"/>
    <mergeCell ref="E86:F86"/>
    <mergeCell ref="B75:F75"/>
    <mergeCell ref="B76:F76"/>
    <mergeCell ref="B77:F77"/>
    <mergeCell ref="B78:F78"/>
    <mergeCell ref="E79:F79"/>
    <mergeCell ref="E80:F80"/>
    <mergeCell ref="E69:F69"/>
    <mergeCell ref="E70:F70"/>
    <mergeCell ref="E71:F71"/>
    <mergeCell ref="E72:F72"/>
    <mergeCell ref="E73:F73"/>
    <mergeCell ref="A74:F74"/>
    <mergeCell ref="E63:F63"/>
    <mergeCell ref="E64:F64"/>
    <mergeCell ref="E65:F65"/>
    <mergeCell ref="E66:F66"/>
    <mergeCell ref="E67:F67"/>
    <mergeCell ref="E68:F68"/>
    <mergeCell ref="E57:F57"/>
    <mergeCell ref="E58:F58"/>
    <mergeCell ref="E59:F59"/>
    <mergeCell ref="E60:F60"/>
    <mergeCell ref="E61:F61"/>
    <mergeCell ref="E62:F62"/>
    <mergeCell ref="E51:F51"/>
    <mergeCell ref="E52:F52"/>
    <mergeCell ref="E53:F53"/>
    <mergeCell ref="E54:F54"/>
    <mergeCell ref="E55:F55"/>
    <mergeCell ref="E56:F56"/>
    <mergeCell ref="E45:F45"/>
    <mergeCell ref="E46:F46"/>
    <mergeCell ref="E47:F47"/>
    <mergeCell ref="E48:F48"/>
    <mergeCell ref="E49:F49"/>
    <mergeCell ref="E50:F50"/>
    <mergeCell ref="E38:F38"/>
    <mergeCell ref="A39:F39"/>
    <mergeCell ref="E40:F40"/>
    <mergeCell ref="E41:F41"/>
    <mergeCell ref="E43:F43"/>
    <mergeCell ref="E44:F44"/>
    <mergeCell ref="E32:F32"/>
    <mergeCell ref="E33:F33"/>
    <mergeCell ref="E34:F34"/>
    <mergeCell ref="E35:F35"/>
    <mergeCell ref="E36:F36"/>
    <mergeCell ref="E37:F37"/>
    <mergeCell ref="A26:F26"/>
    <mergeCell ref="B27:F27"/>
    <mergeCell ref="B28:F28"/>
    <mergeCell ref="B29:F29"/>
    <mergeCell ref="B30:F30"/>
    <mergeCell ref="E31:F31"/>
    <mergeCell ref="A19:F19"/>
    <mergeCell ref="E20:F20"/>
    <mergeCell ref="E21:F21"/>
    <mergeCell ref="E23:F23"/>
    <mergeCell ref="B24:F24"/>
    <mergeCell ref="B25:F25"/>
    <mergeCell ref="B16:F16"/>
    <mergeCell ref="E17:F17"/>
    <mergeCell ref="E18:F18"/>
    <mergeCell ref="B7:F7"/>
    <mergeCell ref="A8:F8"/>
    <mergeCell ref="A9:F9"/>
    <mergeCell ref="B10:F10"/>
    <mergeCell ref="B11:F11"/>
    <mergeCell ref="A12:F12"/>
    <mergeCell ref="A1:E1"/>
    <mergeCell ref="A2:F2"/>
    <mergeCell ref="B3:F3"/>
    <mergeCell ref="B4:F4"/>
    <mergeCell ref="B5:F5"/>
    <mergeCell ref="B6:F6"/>
    <mergeCell ref="B13:F13"/>
    <mergeCell ref="B14:F14"/>
    <mergeCell ref="B15:F15"/>
  </mergeCells>
  <pageMargins left="0" right="0" top="0" bottom="0"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57"/>
  <sheetViews>
    <sheetView zoomScaleNormal="100" workbookViewId="0">
      <selection activeCell="I18" sqref="I18"/>
    </sheetView>
  </sheetViews>
  <sheetFormatPr defaultRowHeight="12.75" x14ac:dyDescent="0.2"/>
  <cols>
    <col min="1" max="1" width="21.85546875" style="1179" customWidth="1"/>
    <col min="2" max="2" width="13.7109375" style="1179" customWidth="1"/>
    <col min="3" max="3" width="10.85546875" style="1179" customWidth="1"/>
    <col min="4" max="4" width="11.7109375" style="1179" customWidth="1"/>
    <col min="5" max="5" width="24.28515625" style="1179" customWidth="1"/>
    <col min="6" max="16384" width="9.140625" style="1179"/>
  </cols>
  <sheetData>
    <row r="1" spans="1:5" ht="15.75" x14ac:dyDescent="0.25">
      <c r="A1" s="2435" t="s">
        <v>1373</v>
      </c>
      <c r="B1" s="2435"/>
      <c r="C1" s="2435"/>
      <c r="D1" s="2435"/>
      <c r="E1" s="2435"/>
    </row>
    <row r="2" spans="1:5" x14ac:dyDescent="0.2">
      <c r="A2" s="2607" t="s">
        <v>1372</v>
      </c>
      <c r="B2" s="2607"/>
      <c r="C2" s="2607"/>
      <c r="D2" s="2607"/>
      <c r="E2" s="2607"/>
    </row>
    <row r="3" spans="1:5" x14ac:dyDescent="0.2">
      <c r="A3" s="2608" t="s">
        <v>882</v>
      </c>
      <c r="B3" s="2608"/>
      <c r="C3" s="2608"/>
      <c r="D3" s="2608"/>
      <c r="E3" s="2608"/>
    </row>
    <row r="4" spans="1:5" ht="13.5" thickBot="1" x14ac:dyDescent="0.25">
      <c r="A4" s="1224"/>
      <c r="B4" s="1224"/>
      <c r="C4" s="1224"/>
      <c r="D4" s="1224"/>
      <c r="E4" s="1224"/>
    </row>
    <row r="5" spans="1:5" ht="24.75" thickBot="1" x14ac:dyDescent="0.25">
      <c r="A5" s="1225" t="s">
        <v>0</v>
      </c>
      <c r="B5" s="2609" t="s">
        <v>486</v>
      </c>
      <c r="C5" s="2609"/>
      <c r="D5" s="2609"/>
      <c r="E5" s="2609"/>
    </row>
    <row r="6" spans="1:5" ht="13.5" thickBot="1" x14ac:dyDescent="0.25">
      <c r="A6" s="1225" t="s">
        <v>1</v>
      </c>
      <c r="B6" s="2610" t="s">
        <v>374</v>
      </c>
      <c r="C6" s="2611"/>
      <c r="D6" s="2611"/>
      <c r="E6" s="2612"/>
    </row>
    <row r="7" spans="1:5" ht="24.75" thickBot="1" x14ac:dyDescent="0.25">
      <c r="A7" s="1225" t="s">
        <v>3</v>
      </c>
      <c r="B7" s="2571" t="s">
        <v>843</v>
      </c>
      <c r="C7" s="2572"/>
      <c r="D7" s="2572"/>
      <c r="E7" s="2573"/>
    </row>
    <row r="8" spans="1:5" ht="13.5" thickBot="1" x14ac:dyDescent="0.25">
      <c r="A8" s="2595" t="s">
        <v>4</v>
      </c>
      <c r="B8" s="2596"/>
      <c r="C8" s="2596"/>
      <c r="D8" s="2596"/>
      <c r="E8" s="2597"/>
    </row>
    <row r="9" spans="1:5" ht="13.5" thickBot="1" x14ac:dyDescent="0.25">
      <c r="A9" s="2598" t="s">
        <v>487</v>
      </c>
      <c r="B9" s="2599"/>
      <c r="C9" s="2599"/>
      <c r="D9" s="2599"/>
      <c r="E9" s="2600"/>
    </row>
    <row r="10" spans="1:5" ht="39.75" customHeight="1" thickBot="1" x14ac:dyDescent="0.25">
      <c r="A10" s="2598"/>
      <c r="B10" s="2599"/>
      <c r="C10" s="2599"/>
      <c r="D10" s="2599"/>
      <c r="E10" s="2600"/>
    </row>
    <row r="11" spans="1:5" ht="32.25" customHeight="1" thickBot="1" x14ac:dyDescent="0.25">
      <c r="A11" s="2598"/>
      <c r="B11" s="2599"/>
      <c r="C11" s="2599"/>
      <c r="D11" s="2599"/>
      <c r="E11" s="2600"/>
    </row>
    <row r="12" spans="1:5" ht="66" customHeight="1" thickBot="1" x14ac:dyDescent="0.25">
      <c r="A12" s="1226" t="s">
        <v>5</v>
      </c>
      <c r="B12" s="2601" t="s">
        <v>375</v>
      </c>
      <c r="C12" s="2602"/>
      <c r="D12" s="2602"/>
      <c r="E12" s="2603"/>
    </row>
    <row r="13" spans="1:5" x14ac:dyDescent="0.2">
      <c r="A13" s="2540" t="s">
        <v>6</v>
      </c>
      <c r="B13" s="1227">
        <v>2020</v>
      </c>
      <c r="C13" s="1227">
        <v>2021</v>
      </c>
      <c r="D13" s="1227">
        <v>2022</v>
      </c>
      <c r="E13" s="1227">
        <v>2023</v>
      </c>
    </row>
    <row r="14" spans="1:5" ht="13.5" thickBot="1" x14ac:dyDescent="0.25">
      <c r="A14" s="2541"/>
      <c r="B14" s="1228" t="s">
        <v>7</v>
      </c>
      <c r="C14" s="1228" t="s">
        <v>8</v>
      </c>
      <c r="D14" s="1228" t="s">
        <v>8</v>
      </c>
      <c r="E14" s="1228" t="s">
        <v>8</v>
      </c>
    </row>
    <row r="15" spans="1:5" ht="48.75" thickBot="1" x14ac:dyDescent="0.25">
      <c r="A15" s="1229" t="s">
        <v>376</v>
      </c>
      <c r="B15" s="1230">
        <v>0.3</v>
      </c>
      <c r="C15" s="1230">
        <v>0.35</v>
      </c>
      <c r="D15" s="1230">
        <v>0.4</v>
      </c>
      <c r="E15" s="1230">
        <v>0.4</v>
      </c>
    </row>
    <row r="16" spans="1:5" ht="48.75" thickBot="1" x14ac:dyDescent="0.25">
      <c r="A16" s="1231" t="s">
        <v>377</v>
      </c>
      <c r="B16" s="1230">
        <v>0.1</v>
      </c>
      <c r="C16" s="1230">
        <v>0.15</v>
      </c>
      <c r="D16" s="1230">
        <v>0.2</v>
      </c>
      <c r="E16" s="1230">
        <v>0.2</v>
      </c>
    </row>
    <row r="17" spans="1:5" ht="24.75" thickBot="1" x14ac:dyDescent="0.25">
      <c r="A17" s="1189" t="s">
        <v>9</v>
      </c>
      <c r="B17" s="2604" t="s">
        <v>378</v>
      </c>
      <c r="C17" s="2605"/>
      <c r="D17" s="2605"/>
      <c r="E17" s="2606"/>
    </row>
    <row r="18" spans="1:5" ht="13.5" thickBot="1" x14ac:dyDescent="0.25">
      <c r="A18" s="2571" t="s">
        <v>10</v>
      </c>
      <c r="B18" s="2572"/>
      <c r="C18" s="2572"/>
      <c r="D18" s="2572"/>
      <c r="E18" s="2573"/>
    </row>
    <row r="19" spans="1:5" ht="13.5" thickBot="1" x14ac:dyDescent="0.25">
      <c r="A19" s="1232"/>
      <c r="B19" s="1233" t="s">
        <v>112</v>
      </c>
      <c r="C19" s="1233" t="s">
        <v>112</v>
      </c>
      <c r="D19" s="1233" t="s">
        <v>112</v>
      </c>
      <c r="E19" s="1233" t="s">
        <v>112</v>
      </c>
    </row>
    <row r="20" spans="1:5" ht="60.75" thickBot="1" x14ac:dyDescent="0.25">
      <c r="A20" s="1234" t="s">
        <v>379</v>
      </c>
      <c r="B20" s="1235" t="s">
        <v>813</v>
      </c>
      <c r="C20" s="1236">
        <v>0.35</v>
      </c>
      <c r="D20" s="1236">
        <v>0.4</v>
      </c>
      <c r="E20" s="1237">
        <v>0.45</v>
      </c>
    </row>
    <row r="21" spans="1:5" ht="84.75" thickBot="1" x14ac:dyDescent="0.25">
      <c r="A21" s="1238" t="s">
        <v>488</v>
      </c>
      <c r="B21" s="1239" t="s">
        <v>1374</v>
      </c>
      <c r="C21" s="1240">
        <v>0.45</v>
      </c>
      <c r="D21" s="1240">
        <v>0.5</v>
      </c>
      <c r="E21" s="1237">
        <v>0.55000000000000004</v>
      </c>
    </row>
    <row r="22" spans="1:5" ht="13.5" thickBot="1" x14ac:dyDescent="0.25">
      <c r="A22" s="1241"/>
      <c r="B22" s="1242"/>
      <c r="C22" s="1243"/>
      <c r="D22" s="1243"/>
      <c r="E22" s="1244"/>
    </row>
    <row r="23" spans="1:5" ht="13.5" thickBot="1" x14ac:dyDescent="0.25">
      <c r="A23" s="2558" t="s">
        <v>11</v>
      </c>
      <c r="B23" s="2559"/>
      <c r="C23" s="2559"/>
      <c r="D23" s="2559"/>
      <c r="E23" s="2560"/>
    </row>
    <row r="24" spans="1:5" ht="13.5" thickBot="1" x14ac:dyDescent="0.25">
      <c r="A24" s="2558" t="s">
        <v>12</v>
      </c>
      <c r="B24" s="2559"/>
      <c r="C24" s="2559"/>
      <c r="D24" s="2559"/>
      <c r="E24" s="2560"/>
    </row>
    <row r="25" spans="1:5" ht="13.5" thickBot="1" x14ac:dyDescent="0.25">
      <c r="A25" s="1223" t="s">
        <v>490</v>
      </c>
      <c r="B25" s="2586" t="s">
        <v>491</v>
      </c>
      <c r="C25" s="2587"/>
      <c r="D25" s="2587"/>
      <c r="E25" s="2588"/>
    </row>
    <row r="26" spans="1:5" ht="13.5" thickBot="1" x14ac:dyDescent="0.25">
      <c r="A26" s="1245" t="s">
        <v>13</v>
      </c>
      <c r="B26" s="2583" t="s">
        <v>492</v>
      </c>
      <c r="C26" s="2584"/>
      <c r="D26" s="2584"/>
      <c r="E26" s="2585"/>
    </row>
    <row r="27" spans="1:5" ht="64.5" customHeight="1" thickBot="1" x14ac:dyDescent="0.25">
      <c r="A27" s="1231" t="s">
        <v>14</v>
      </c>
      <c r="B27" s="2589" t="s">
        <v>493</v>
      </c>
      <c r="C27" s="2590"/>
      <c r="D27" s="2590"/>
      <c r="E27" s="2591"/>
    </row>
    <row r="28" spans="1:5" ht="13.5" thickBot="1" x14ac:dyDescent="0.25">
      <c r="A28" s="1231" t="s">
        <v>15</v>
      </c>
      <c r="B28" s="2592" t="s">
        <v>1375</v>
      </c>
      <c r="C28" s="2593"/>
      <c r="D28" s="2593"/>
      <c r="E28" s="2594"/>
    </row>
    <row r="29" spans="1:5" x14ac:dyDescent="0.2">
      <c r="A29" s="2540"/>
      <c r="B29" s="1246">
        <v>2020</v>
      </c>
      <c r="C29" s="1246">
        <v>2021</v>
      </c>
      <c r="D29" s="1246">
        <v>2022</v>
      </c>
      <c r="E29" s="1246">
        <v>2023</v>
      </c>
    </row>
    <row r="30" spans="1:5" ht="13.5" thickBot="1" x14ac:dyDescent="0.25">
      <c r="A30" s="2541"/>
      <c r="B30" s="1247" t="s">
        <v>7</v>
      </c>
      <c r="C30" s="1247" t="s">
        <v>8</v>
      </c>
      <c r="D30" s="1247" t="s">
        <v>8</v>
      </c>
      <c r="E30" s="1247" t="s">
        <v>8</v>
      </c>
    </row>
    <row r="31" spans="1:5" ht="13.5" thickBot="1" x14ac:dyDescent="0.25">
      <c r="A31" s="1231" t="s">
        <v>16</v>
      </c>
      <c r="B31" s="1248">
        <v>8</v>
      </c>
      <c r="C31" s="1248">
        <v>8</v>
      </c>
      <c r="D31" s="1248">
        <v>8</v>
      </c>
      <c r="E31" s="1248">
        <v>8</v>
      </c>
    </row>
    <row r="32" spans="1:5" ht="13.5" thickBot="1" x14ac:dyDescent="0.25">
      <c r="A32" s="1231" t="s">
        <v>17</v>
      </c>
      <c r="B32" s="1249">
        <f>B61</f>
        <v>92000</v>
      </c>
      <c r="C32" s="1249">
        <f>C61</f>
        <v>92080</v>
      </c>
      <c r="D32" s="1249">
        <f>D61</f>
        <v>92080</v>
      </c>
      <c r="E32" s="1249">
        <f>E61</f>
        <v>92080</v>
      </c>
    </row>
    <row r="33" spans="1:5" ht="13.5" thickBot="1" x14ac:dyDescent="0.25">
      <c r="A33" s="1231" t="s">
        <v>18</v>
      </c>
      <c r="B33" s="1249">
        <f>B32/B31</f>
        <v>11500</v>
      </c>
      <c r="C33" s="1249">
        <f>C32/C31</f>
        <v>11510</v>
      </c>
      <c r="D33" s="1249">
        <f>D32/D31</f>
        <v>11510</v>
      </c>
      <c r="E33" s="1249">
        <f>E32/E31</f>
        <v>11510</v>
      </c>
    </row>
    <row r="34" spans="1:5" ht="13.5" thickBot="1" x14ac:dyDescent="0.25">
      <c r="A34" s="1231" t="s">
        <v>19</v>
      </c>
      <c r="B34" s="1250" t="s">
        <v>20</v>
      </c>
      <c r="C34" s="1251"/>
      <c r="D34" s="1251"/>
      <c r="E34" s="1251"/>
    </row>
    <row r="35" spans="1:5" ht="24.75" thickBot="1" x14ac:dyDescent="0.25">
      <c r="A35" s="1231" t="s">
        <v>21</v>
      </c>
      <c r="B35" s="1250" t="s">
        <v>20</v>
      </c>
      <c r="C35" s="1251"/>
      <c r="D35" s="1251"/>
      <c r="E35" s="1251"/>
    </row>
    <row r="36" spans="1:5" ht="24.75" thickBot="1" x14ac:dyDescent="0.25">
      <c r="A36" s="1231" t="s">
        <v>22</v>
      </c>
      <c r="B36" s="1250" t="s">
        <v>20</v>
      </c>
      <c r="C36" s="1251"/>
      <c r="D36" s="1251"/>
      <c r="E36" s="1251"/>
    </row>
    <row r="37" spans="1:5" ht="13.5" thickBot="1" x14ac:dyDescent="0.25">
      <c r="A37" s="2542" t="s">
        <v>494</v>
      </c>
      <c r="B37" s="2543"/>
      <c r="C37" s="2543"/>
      <c r="D37" s="2543"/>
      <c r="E37" s="2544"/>
    </row>
    <row r="38" spans="1:5" x14ac:dyDescent="0.2">
      <c r="A38" s="2540"/>
      <c r="B38" s="1246">
        <v>2020</v>
      </c>
      <c r="C38" s="1246">
        <v>2021</v>
      </c>
      <c r="D38" s="1246">
        <v>2022</v>
      </c>
      <c r="E38" s="1246">
        <v>2023</v>
      </c>
    </row>
    <row r="39" spans="1:5" ht="13.5" thickBot="1" x14ac:dyDescent="0.25">
      <c r="A39" s="2541"/>
      <c r="B39" s="1247" t="s">
        <v>7</v>
      </c>
      <c r="C39" s="1247" t="s">
        <v>8</v>
      </c>
      <c r="D39" s="1247" t="s">
        <v>8</v>
      </c>
      <c r="E39" s="1247" t="s">
        <v>8</v>
      </c>
    </row>
    <row r="40" spans="1:5" ht="13.5" thickBot="1" x14ac:dyDescent="0.25">
      <c r="A40" s="1204" t="s">
        <v>23</v>
      </c>
      <c r="B40" s="1252">
        <f>B41+B42</f>
        <v>71760</v>
      </c>
      <c r="C40" s="1253">
        <f>C41</f>
        <v>71760</v>
      </c>
      <c r="D40" s="1253">
        <f t="shared" ref="D40:E40" si="0">D41</f>
        <v>71760</v>
      </c>
      <c r="E40" s="1253">
        <f t="shared" si="0"/>
        <v>71760</v>
      </c>
    </row>
    <row r="41" spans="1:5" ht="13.5" thickBot="1" x14ac:dyDescent="0.25">
      <c r="A41" s="1206" t="s">
        <v>175</v>
      </c>
      <c r="B41" s="1254">
        <v>71760</v>
      </c>
      <c r="C41" s="1255">
        <v>71760</v>
      </c>
      <c r="D41" s="1255">
        <v>71760</v>
      </c>
      <c r="E41" s="1255">
        <v>71760</v>
      </c>
    </row>
    <row r="42" spans="1:5" ht="13.5" thickBot="1" x14ac:dyDescent="0.25">
      <c r="A42" s="1206" t="s">
        <v>176</v>
      </c>
      <c r="B42" s="1254"/>
      <c r="C42" s="1256"/>
      <c r="D42" s="1256"/>
      <c r="E42" s="1257"/>
    </row>
    <row r="43" spans="1:5" ht="24.75" thickBot="1" x14ac:dyDescent="0.25">
      <c r="A43" s="1204" t="s">
        <v>24</v>
      </c>
      <c r="B43" s="1252">
        <f>B44+B45</f>
        <v>11820</v>
      </c>
      <c r="C43" s="1253">
        <f>C44+C45</f>
        <v>11820</v>
      </c>
      <c r="D43" s="1253">
        <f>D44+D45</f>
        <v>11820</v>
      </c>
      <c r="E43" s="1253">
        <f>E44+E45</f>
        <v>11820</v>
      </c>
    </row>
    <row r="44" spans="1:5" ht="13.5" thickBot="1" x14ac:dyDescent="0.25">
      <c r="A44" s="1206" t="s">
        <v>175</v>
      </c>
      <c r="B44" s="1258">
        <v>11820</v>
      </c>
      <c r="C44" s="1259">
        <v>11820</v>
      </c>
      <c r="D44" s="1259">
        <v>11820</v>
      </c>
      <c r="E44" s="1259">
        <v>11820</v>
      </c>
    </row>
    <row r="45" spans="1:5" ht="13.5" thickBot="1" x14ac:dyDescent="0.25">
      <c r="A45" s="1206" t="s">
        <v>176</v>
      </c>
      <c r="B45" s="1254"/>
      <c r="C45" s="1260"/>
      <c r="D45" s="1260"/>
      <c r="E45" s="1260"/>
    </row>
    <row r="46" spans="1:5" ht="13.5" thickBot="1" x14ac:dyDescent="0.25">
      <c r="A46" s="1204" t="s">
        <v>25</v>
      </c>
      <c r="B46" s="1252">
        <f>B47+B48</f>
        <v>8420</v>
      </c>
      <c r="C46" s="1253">
        <f>C47+C48</f>
        <v>8500</v>
      </c>
      <c r="D46" s="1253">
        <f>D47+D48</f>
        <v>8500</v>
      </c>
      <c r="E46" s="1253">
        <f>E47+E48</f>
        <v>8500</v>
      </c>
    </row>
    <row r="47" spans="1:5" ht="13.5" thickBot="1" x14ac:dyDescent="0.25">
      <c r="A47" s="1206" t="s">
        <v>175</v>
      </c>
      <c r="B47" s="1254">
        <v>8420</v>
      </c>
      <c r="C47" s="1259">
        <v>8500</v>
      </c>
      <c r="D47" s="1259">
        <v>8500</v>
      </c>
      <c r="E47" s="1259">
        <v>8500</v>
      </c>
    </row>
    <row r="48" spans="1:5" ht="13.5" thickBot="1" x14ac:dyDescent="0.25">
      <c r="A48" s="1206" t="s">
        <v>176</v>
      </c>
      <c r="B48" s="1254"/>
      <c r="C48" s="1258"/>
      <c r="D48" s="1258"/>
      <c r="E48" s="1258"/>
    </row>
    <row r="49" spans="1:5" ht="13.5" thickBot="1" x14ac:dyDescent="0.25">
      <c r="A49" s="1204" t="s">
        <v>26</v>
      </c>
      <c r="B49" s="1261">
        <f>B50+B51</f>
        <v>0</v>
      </c>
      <c r="C49" s="1261">
        <f>C50+C51</f>
        <v>0</v>
      </c>
      <c r="D49" s="1261">
        <f>D50+D51</f>
        <v>0</v>
      </c>
      <c r="E49" s="1261">
        <f>E50+E51</f>
        <v>0</v>
      </c>
    </row>
    <row r="50" spans="1:5" ht="13.5" thickBot="1" x14ac:dyDescent="0.25">
      <c r="A50" s="1206" t="s">
        <v>175</v>
      </c>
      <c r="B50" s="1254"/>
      <c r="C50" s="1258"/>
      <c r="D50" s="1258"/>
      <c r="E50" s="1258"/>
    </row>
    <row r="51" spans="1:5" ht="13.5" thickBot="1" x14ac:dyDescent="0.25">
      <c r="A51" s="1206" t="s">
        <v>176</v>
      </c>
      <c r="B51" s="1254"/>
      <c r="C51" s="1258"/>
      <c r="D51" s="1258"/>
      <c r="E51" s="1258"/>
    </row>
    <row r="52" spans="1:5" ht="24.75" thickBot="1" x14ac:dyDescent="0.25">
      <c r="A52" s="1204" t="s">
        <v>27</v>
      </c>
      <c r="B52" s="1262">
        <f>B53+B54</f>
        <v>0</v>
      </c>
      <c r="C52" s="1262">
        <f>C53+C54</f>
        <v>0</v>
      </c>
      <c r="D52" s="1262">
        <f>D53+D54</f>
        <v>0</v>
      </c>
      <c r="E52" s="1262">
        <f>E53+E54</f>
        <v>0</v>
      </c>
    </row>
    <row r="53" spans="1:5" ht="13.5" thickBot="1" x14ac:dyDescent="0.25">
      <c r="A53" s="1206" t="s">
        <v>175</v>
      </c>
      <c r="B53" s="1263"/>
      <c r="C53" s="1264"/>
      <c r="D53" s="1264"/>
      <c r="E53" s="1264"/>
    </row>
    <row r="54" spans="1:5" ht="13.5" thickBot="1" x14ac:dyDescent="0.25">
      <c r="A54" s="1206" t="s">
        <v>176</v>
      </c>
      <c r="B54" s="1263"/>
      <c r="C54" s="1264"/>
      <c r="D54" s="1264"/>
      <c r="E54" s="1264"/>
    </row>
    <row r="55" spans="1:5" ht="13.5" thickBot="1" x14ac:dyDescent="0.25">
      <c r="A55" s="1204" t="s">
        <v>28</v>
      </c>
      <c r="B55" s="1262">
        <f>B56+B57</f>
        <v>0</v>
      </c>
      <c r="C55" s="1262">
        <f>C56+C57</f>
        <v>0</v>
      </c>
      <c r="D55" s="1262">
        <f>D56+D57</f>
        <v>0</v>
      </c>
      <c r="E55" s="1262">
        <f>E56+E57</f>
        <v>0</v>
      </c>
    </row>
    <row r="56" spans="1:5" ht="13.5" thickBot="1" x14ac:dyDescent="0.25">
      <c r="A56" s="1206" t="s">
        <v>175</v>
      </c>
      <c r="B56" s="1263"/>
      <c r="C56" s="1264"/>
      <c r="D56" s="1264"/>
      <c r="E56" s="1264"/>
    </row>
    <row r="57" spans="1:5" ht="13.5" thickBot="1" x14ac:dyDescent="0.25">
      <c r="A57" s="1206" t="s">
        <v>176</v>
      </c>
      <c r="B57" s="1263"/>
      <c r="C57" s="1264"/>
      <c r="D57" s="1264"/>
      <c r="E57" s="1264"/>
    </row>
    <row r="58" spans="1:5" ht="24.75" thickBot="1" x14ac:dyDescent="0.25">
      <c r="A58" s="1204" t="s">
        <v>29</v>
      </c>
      <c r="B58" s="1262">
        <f>B59+B60</f>
        <v>0</v>
      </c>
      <c r="C58" s="1262">
        <f>C59+C60</f>
        <v>0</v>
      </c>
      <c r="D58" s="1262">
        <f>D59+D60</f>
        <v>0</v>
      </c>
      <c r="E58" s="1262">
        <f>E59+E60</f>
        <v>0</v>
      </c>
    </row>
    <row r="59" spans="1:5" ht="13.5" thickBot="1" x14ac:dyDescent="0.25">
      <c r="A59" s="1206" t="s">
        <v>175</v>
      </c>
      <c r="B59" s="1263"/>
      <c r="C59" s="1265">
        <v>0</v>
      </c>
      <c r="D59" s="1265"/>
      <c r="E59" s="1265"/>
    </row>
    <row r="60" spans="1:5" ht="13.5" thickBot="1" x14ac:dyDescent="0.25">
      <c r="A60" s="1206" t="s">
        <v>176</v>
      </c>
      <c r="B60" s="1263"/>
      <c r="C60" s="1266"/>
      <c r="D60" s="1267"/>
      <c r="E60" s="1267"/>
    </row>
    <row r="61" spans="1:5" ht="13.5" thickBot="1" x14ac:dyDescent="0.25">
      <c r="A61" s="1216" t="s">
        <v>30</v>
      </c>
      <c r="B61" s="1268">
        <f>B58+B55+B52+B49+B46+B43+B40</f>
        <v>92000</v>
      </c>
      <c r="C61" s="1268">
        <f>C58+C55+C52+C49+C46+C43+C40</f>
        <v>92080</v>
      </c>
      <c r="D61" s="1268">
        <f>D58+D55+D52+D49+D46+D43+D40</f>
        <v>92080</v>
      </c>
      <c r="E61" s="1268">
        <f>E58+E55+E52+E49+E46+E43+E40</f>
        <v>92080</v>
      </c>
    </row>
    <row r="62" spans="1:5" ht="13.5" thickBot="1" x14ac:dyDescent="0.25">
      <c r="A62" s="1269" t="s">
        <v>31</v>
      </c>
      <c r="B62" s="1270">
        <f>IF(B61-B32=0,0,"Error")</f>
        <v>0</v>
      </c>
      <c r="C62" s="1270">
        <f>IF(C61-C32=0,0,"Error")</f>
        <v>0</v>
      </c>
      <c r="D62" s="1270">
        <f>IF(D61-D32=0,0,"Error")</f>
        <v>0</v>
      </c>
      <c r="E62" s="1270">
        <f>IF(E61-E32=0,0,"Error")</f>
        <v>0</v>
      </c>
    </row>
    <row r="63" spans="1:5" ht="13.5" thickBot="1" x14ac:dyDescent="0.25">
      <c r="A63" s="1223" t="s">
        <v>499</v>
      </c>
      <c r="B63" s="2586" t="s">
        <v>495</v>
      </c>
      <c r="C63" s="2587"/>
      <c r="D63" s="2587"/>
      <c r="E63" s="2588"/>
    </row>
    <row r="64" spans="1:5" ht="13.5" thickBot="1" x14ac:dyDescent="0.25">
      <c r="A64" s="1271" t="s">
        <v>32</v>
      </c>
      <c r="B64" s="2583" t="s">
        <v>496</v>
      </c>
      <c r="C64" s="2584"/>
      <c r="D64" s="2584"/>
      <c r="E64" s="2585"/>
    </row>
    <row r="65" spans="1:5" ht="13.5" thickBot="1" x14ac:dyDescent="0.25">
      <c r="A65" s="1231" t="s">
        <v>14</v>
      </c>
      <c r="B65" s="2571" t="s">
        <v>497</v>
      </c>
      <c r="C65" s="2572"/>
      <c r="D65" s="2572"/>
      <c r="E65" s="2573"/>
    </row>
    <row r="66" spans="1:5" ht="13.5" thickBot="1" x14ac:dyDescent="0.25">
      <c r="A66" s="1231" t="s">
        <v>15</v>
      </c>
      <c r="B66" s="2577" t="s">
        <v>1376</v>
      </c>
      <c r="C66" s="2578"/>
      <c r="D66" s="2578"/>
      <c r="E66" s="2579"/>
    </row>
    <row r="67" spans="1:5" x14ac:dyDescent="0.2">
      <c r="A67" s="2540"/>
      <c r="B67" s="1246">
        <v>2020</v>
      </c>
      <c r="C67" s="1246">
        <v>2021</v>
      </c>
      <c r="D67" s="1246">
        <v>2022</v>
      </c>
      <c r="E67" s="1246">
        <v>2023</v>
      </c>
    </row>
    <row r="68" spans="1:5" ht="13.5" thickBot="1" x14ac:dyDescent="0.25">
      <c r="A68" s="2541"/>
      <c r="B68" s="1247" t="s">
        <v>7</v>
      </c>
      <c r="C68" s="1247" t="s">
        <v>8</v>
      </c>
      <c r="D68" s="1247" t="s">
        <v>8</v>
      </c>
      <c r="E68" s="1247" t="s">
        <v>8</v>
      </c>
    </row>
    <row r="69" spans="1:5" ht="13.5" thickBot="1" x14ac:dyDescent="0.25">
      <c r="A69" s="1231" t="s">
        <v>16</v>
      </c>
      <c r="B69" s="1272">
        <v>0.25</v>
      </c>
      <c r="C69" s="1272">
        <v>0.3</v>
      </c>
      <c r="D69" s="1272">
        <v>0.3</v>
      </c>
      <c r="E69" s="1272">
        <v>0.3</v>
      </c>
    </row>
    <row r="70" spans="1:5" ht="13.5" thickBot="1" x14ac:dyDescent="0.25">
      <c r="A70" s="1231" t="s">
        <v>17</v>
      </c>
      <c r="B70" s="1248">
        <f>B84</f>
        <v>5000</v>
      </c>
      <c r="C70" s="1248">
        <f t="shared" ref="C70:E70" si="1">C84</f>
        <v>8000</v>
      </c>
      <c r="D70" s="1248">
        <f t="shared" si="1"/>
        <v>8000</v>
      </c>
      <c r="E70" s="1248">
        <f t="shared" si="1"/>
        <v>8000</v>
      </c>
    </row>
    <row r="71" spans="1:5" ht="13.5" thickBot="1" x14ac:dyDescent="0.25">
      <c r="A71" s="1231" t="s">
        <v>18</v>
      </c>
      <c r="B71" s="1248"/>
      <c r="C71" s="1248"/>
      <c r="D71" s="1248"/>
      <c r="E71" s="1248"/>
    </row>
    <row r="72" spans="1:5" ht="13.5" thickBot="1" x14ac:dyDescent="0.25">
      <c r="A72" s="1231" t="s">
        <v>19</v>
      </c>
      <c r="B72" s="1273" t="s">
        <v>20</v>
      </c>
      <c r="C72" s="1274"/>
      <c r="D72" s="1274"/>
      <c r="E72" s="1274"/>
    </row>
    <row r="73" spans="1:5" ht="24.75" thickBot="1" x14ac:dyDescent="0.25">
      <c r="A73" s="1231" t="s">
        <v>21</v>
      </c>
      <c r="B73" s="1273" t="s">
        <v>20</v>
      </c>
      <c r="C73" s="1274"/>
      <c r="D73" s="1274"/>
      <c r="E73" s="1274"/>
    </row>
    <row r="74" spans="1:5" ht="24.75" thickBot="1" x14ac:dyDescent="0.25">
      <c r="A74" s="1231" t="s">
        <v>22</v>
      </c>
      <c r="B74" s="1273" t="s">
        <v>20</v>
      </c>
      <c r="C74" s="1274"/>
      <c r="D74" s="1274"/>
      <c r="E74" s="1274"/>
    </row>
    <row r="75" spans="1:5" ht="13.5" thickBot="1" x14ac:dyDescent="0.25">
      <c r="A75" s="2542" t="s">
        <v>498</v>
      </c>
      <c r="B75" s="2543"/>
      <c r="C75" s="2543"/>
      <c r="D75" s="2543"/>
      <c r="E75" s="2544"/>
    </row>
    <row r="76" spans="1:5" x14ac:dyDescent="0.2">
      <c r="A76" s="2540"/>
      <c r="B76" s="1246">
        <v>2020</v>
      </c>
      <c r="C76" s="1246">
        <v>2021</v>
      </c>
      <c r="D76" s="1246">
        <v>2022</v>
      </c>
      <c r="E76" s="1246">
        <v>2023</v>
      </c>
    </row>
    <row r="77" spans="1:5" ht="13.5" thickBot="1" x14ac:dyDescent="0.25">
      <c r="A77" s="2541"/>
      <c r="B77" s="1247" t="s">
        <v>7</v>
      </c>
      <c r="C77" s="1247" t="s">
        <v>8</v>
      </c>
      <c r="D77" s="1247" t="s">
        <v>8</v>
      </c>
      <c r="E77" s="1247" t="s">
        <v>8</v>
      </c>
    </row>
    <row r="78" spans="1:5" ht="13.5" thickBot="1" x14ac:dyDescent="0.25">
      <c r="A78" s="1204" t="s">
        <v>23</v>
      </c>
      <c r="B78" s="1252">
        <f>B79+B80</f>
        <v>0</v>
      </c>
      <c r="C78" s="1252">
        <f>C79+C80</f>
        <v>0</v>
      </c>
      <c r="D78" s="1252">
        <f>D79+D80</f>
        <v>0</v>
      </c>
      <c r="E78" s="1252">
        <f>E79+E80</f>
        <v>0</v>
      </c>
    </row>
    <row r="79" spans="1:5" ht="13.5" thickBot="1" x14ac:dyDescent="0.25">
      <c r="A79" s="1206" t="s">
        <v>175</v>
      </c>
      <c r="B79" s="1258">
        <v>0</v>
      </c>
      <c r="C79" s="1258">
        <v>0</v>
      </c>
      <c r="D79" s="1258">
        <v>0</v>
      </c>
      <c r="E79" s="1258">
        <v>0</v>
      </c>
    </row>
    <row r="80" spans="1:5" ht="13.5" thickBot="1" x14ac:dyDescent="0.25">
      <c r="A80" s="1206" t="s">
        <v>176</v>
      </c>
      <c r="B80" s="1254"/>
      <c r="C80" s="1256"/>
      <c r="D80" s="1256"/>
      <c r="E80" s="1256"/>
    </row>
    <row r="81" spans="1:5" ht="24.75" thickBot="1" x14ac:dyDescent="0.25">
      <c r="A81" s="1204" t="s">
        <v>24</v>
      </c>
      <c r="B81" s="1252">
        <f>B82+B83</f>
        <v>0</v>
      </c>
      <c r="C81" s="1252">
        <f>C82+C83</f>
        <v>0</v>
      </c>
      <c r="D81" s="1252">
        <f>D82+D83</f>
        <v>0</v>
      </c>
      <c r="E81" s="1252">
        <f>E82+E83</f>
        <v>0</v>
      </c>
    </row>
    <row r="82" spans="1:5" ht="13.5" thickBot="1" x14ac:dyDescent="0.25">
      <c r="A82" s="1206" t="s">
        <v>175</v>
      </c>
      <c r="B82" s="1258"/>
      <c r="C82" s="1258"/>
      <c r="D82" s="1258"/>
      <c r="E82" s="1258"/>
    </row>
    <row r="83" spans="1:5" ht="13.5" thickBot="1" x14ac:dyDescent="0.25">
      <c r="A83" s="1206" t="s">
        <v>176</v>
      </c>
      <c r="B83" s="1254"/>
      <c r="C83" s="1258"/>
      <c r="D83" s="1258"/>
      <c r="E83" s="1258"/>
    </row>
    <row r="84" spans="1:5" ht="13.5" thickBot="1" x14ac:dyDescent="0.25">
      <c r="A84" s="1204" t="s">
        <v>25</v>
      </c>
      <c r="B84" s="1252">
        <f>B85+B86</f>
        <v>5000</v>
      </c>
      <c r="C84" s="1253">
        <f>C85+C86</f>
        <v>8000</v>
      </c>
      <c r="D84" s="1253">
        <f>D85+D86</f>
        <v>8000</v>
      </c>
      <c r="E84" s="1253">
        <f>E85+E86</f>
        <v>8000</v>
      </c>
    </row>
    <row r="85" spans="1:5" ht="13.5" thickBot="1" x14ac:dyDescent="0.25">
      <c r="A85" s="1206" t="s">
        <v>175</v>
      </c>
      <c r="B85" s="1275">
        <v>5000</v>
      </c>
      <c r="C85" s="1259">
        <v>8000</v>
      </c>
      <c r="D85" s="1259">
        <v>8000</v>
      </c>
      <c r="E85" s="1259">
        <v>8000</v>
      </c>
    </row>
    <row r="86" spans="1:5" ht="13.5" thickBot="1" x14ac:dyDescent="0.25">
      <c r="A86" s="1206" t="s">
        <v>176</v>
      </c>
      <c r="B86" s="1263"/>
      <c r="C86" s="1264"/>
      <c r="D86" s="1264"/>
      <c r="E86" s="1264"/>
    </row>
    <row r="87" spans="1:5" ht="13.5" thickBot="1" x14ac:dyDescent="0.25">
      <c r="A87" s="1204" t="s">
        <v>26</v>
      </c>
      <c r="B87" s="1262">
        <f>B88+B89</f>
        <v>0</v>
      </c>
      <c r="C87" s="1262">
        <f>C88+C89</f>
        <v>0</v>
      </c>
      <c r="D87" s="1262">
        <f>D88+D89</f>
        <v>0</v>
      </c>
      <c r="E87" s="1262">
        <f>E88+E89</f>
        <v>0</v>
      </c>
    </row>
    <row r="88" spans="1:5" ht="13.5" thickBot="1" x14ac:dyDescent="0.25">
      <c r="A88" s="1206" t="s">
        <v>175</v>
      </c>
      <c r="B88" s="1263"/>
      <c r="C88" s="1264"/>
      <c r="D88" s="1264"/>
      <c r="E88" s="1264"/>
    </row>
    <row r="89" spans="1:5" ht="13.5" thickBot="1" x14ac:dyDescent="0.25">
      <c r="A89" s="1206" t="s">
        <v>176</v>
      </c>
      <c r="B89" s="1263"/>
      <c r="C89" s="1264"/>
      <c r="D89" s="1264"/>
      <c r="E89" s="1264"/>
    </row>
    <row r="90" spans="1:5" ht="24.75" thickBot="1" x14ac:dyDescent="0.25">
      <c r="A90" s="1204" t="s">
        <v>27</v>
      </c>
      <c r="B90" s="1262">
        <f>B91+B92</f>
        <v>0</v>
      </c>
      <c r="C90" s="1262">
        <f>C91+C92</f>
        <v>0</v>
      </c>
      <c r="D90" s="1262">
        <f>D91+D92</f>
        <v>0</v>
      </c>
      <c r="E90" s="1262">
        <f>E91+E92</f>
        <v>0</v>
      </c>
    </row>
    <row r="91" spans="1:5" ht="13.5" thickBot="1" x14ac:dyDescent="0.25">
      <c r="A91" s="1206" t="s">
        <v>175</v>
      </c>
      <c r="B91" s="1263"/>
      <c r="C91" s="1264"/>
      <c r="D91" s="1264"/>
      <c r="E91" s="1264"/>
    </row>
    <row r="92" spans="1:5" ht="13.5" thickBot="1" x14ac:dyDescent="0.25">
      <c r="A92" s="1206" t="s">
        <v>176</v>
      </c>
      <c r="B92" s="1263"/>
      <c r="C92" s="1264"/>
      <c r="D92" s="1264"/>
      <c r="E92" s="1264"/>
    </row>
    <row r="93" spans="1:5" ht="13.5" thickBot="1" x14ac:dyDescent="0.25">
      <c r="A93" s="1204" t="s">
        <v>28</v>
      </c>
      <c r="B93" s="1262">
        <f>B94+B95</f>
        <v>0</v>
      </c>
      <c r="C93" s="1262">
        <f>C94+C95</f>
        <v>0</v>
      </c>
      <c r="D93" s="1262">
        <f>D94+D95</f>
        <v>0</v>
      </c>
      <c r="E93" s="1262">
        <f>E94+E95</f>
        <v>0</v>
      </c>
    </row>
    <row r="94" spans="1:5" ht="13.5" thickBot="1" x14ac:dyDescent="0.25">
      <c r="A94" s="1206" t="s">
        <v>175</v>
      </c>
      <c r="B94" s="1263"/>
      <c r="C94" s="1264"/>
      <c r="D94" s="1264"/>
      <c r="E94" s="1264"/>
    </row>
    <row r="95" spans="1:5" ht="13.5" thickBot="1" x14ac:dyDescent="0.25">
      <c r="A95" s="1206" t="s">
        <v>176</v>
      </c>
      <c r="B95" s="1263"/>
      <c r="C95" s="1264"/>
      <c r="D95" s="1264"/>
      <c r="E95" s="1264"/>
    </row>
    <row r="96" spans="1:5" ht="24.75" thickBot="1" x14ac:dyDescent="0.25">
      <c r="A96" s="1204" t="s">
        <v>29</v>
      </c>
      <c r="B96" s="1262">
        <f>B97+B98</f>
        <v>0</v>
      </c>
      <c r="C96" s="1262">
        <f>C97+C98</f>
        <v>0</v>
      </c>
      <c r="D96" s="1262">
        <f>D97+D98</f>
        <v>0</v>
      </c>
      <c r="E96" s="1262">
        <f>E97+E98</f>
        <v>0</v>
      </c>
    </row>
    <row r="97" spans="1:5" ht="13.5" thickBot="1" x14ac:dyDescent="0.25">
      <c r="A97" s="1206" t="s">
        <v>175</v>
      </c>
      <c r="B97" s="1263"/>
      <c r="C97" s="1264"/>
      <c r="D97" s="1264"/>
      <c r="E97" s="1264"/>
    </row>
    <row r="98" spans="1:5" ht="13.5" thickBot="1" x14ac:dyDescent="0.25">
      <c r="A98" s="1276" t="s">
        <v>176</v>
      </c>
      <c r="B98" s="1263"/>
      <c r="C98" s="1264"/>
      <c r="D98" s="1264"/>
      <c r="E98" s="1264"/>
    </row>
    <row r="99" spans="1:5" ht="13.5" thickBot="1" x14ac:dyDescent="0.25">
      <c r="A99" s="1277" t="s">
        <v>33</v>
      </c>
      <c r="B99" s="1268">
        <f>B96+B93+B90+B87+B84+B81+B78</f>
        <v>5000</v>
      </c>
      <c r="C99" s="1268">
        <f>C96+C93+C90+C87+C84+C81+C78</f>
        <v>8000</v>
      </c>
      <c r="D99" s="1268">
        <f>D96+D93+D90+D87+D84+D81+D78</f>
        <v>8000</v>
      </c>
      <c r="E99" s="1268">
        <f>E96+E93+E90+E87+E84+E81+E78</f>
        <v>8000</v>
      </c>
    </row>
    <row r="100" spans="1:5" ht="13.5" thickBot="1" x14ac:dyDescent="0.25">
      <c r="A100" s="1223" t="s">
        <v>31</v>
      </c>
      <c r="B100" s="1270">
        <f>IF(B99-B70=0,0,"Error")</f>
        <v>0</v>
      </c>
      <c r="C100" s="1270">
        <f>IF(C99-C70=0,0,"Error")</f>
        <v>0</v>
      </c>
      <c r="D100" s="1270">
        <f>IF(D99-D70=0,0,G103)</f>
        <v>0</v>
      </c>
      <c r="E100" s="1270">
        <f>IF(E99-E70=0,0,)</f>
        <v>0</v>
      </c>
    </row>
    <row r="101" spans="1:5" ht="13.5" thickBot="1" x14ac:dyDescent="0.25">
      <c r="A101" s="1223" t="s">
        <v>499</v>
      </c>
      <c r="B101" s="2580" t="s">
        <v>500</v>
      </c>
      <c r="C101" s="2581"/>
      <c r="D101" s="2581"/>
      <c r="E101" s="2582"/>
    </row>
    <row r="102" spans="1:5" ht="13.5" thickBot="1" x14ac:dyDescent="0.25">
      <c r="A102" s="1271" t="s">
        <v>34</v>
      </c>
      <c r="B102" s="2583" t="s">
        <v>501</v>
      </c>
      <c r="C102" s="2584"/>
      <c r="D102" s="2584"/>
      <c r="E102" s="2585"/>
    </row>
    <row r="103" spans="1:5" ht="13.5" thickBot="1" x14ac:dyDescent="0.25">
      <c r="A103" s="1231" t="s">
        <v>14</v>
      </c>
      <c r="B103" s="2571" t="s">
        <v>605</v>
      </c>
      <c r="C103" s="2572"/>
      <c r="D103" s="2572"/>
      <c r="E103" s="2573"/>
    </row>
    <row r="104" spans="1:5" ht="13.5" thickBot="1" x14ac:dyDescent="0.25">
      <c r="A104" s="1231" t="s">
        <v>15</v>
      </c>
      <c r="B104" s="2577" t="s">
        <v>78</v>
      </c>
      <c r="C104" s="2578"/>
      <c r="D104" s="2578"/>
      <c r="E104" s="2579"/>
    </row>
    <row r="105" spans="1:5" x14ac:dyDescent="0.2">
      <c r="A105" s="2540"/>
      <c r="B105" s="1246">
        <v>2020</v>
      </c>
      <c r="C105" s="1246">
        <v>2021</v>
      </c>
      <c r="D105" s="1246">
        <v>2022</v>
      </c>
      <c r="E105" s="1246">
        <v>2023</v>
      </c>
    </row>
    <row r="106" spans="1:5" ht="13.5" thickBot="1" x14ac:dyDescent="0.25">
      <c r="A106" s="2541"/>
      <c r="B106" s="1247" t="s">
        <v>7</v>
      </c>
      <c r="C106" s="1247" t="s">
        <v>8</v>
      </c>
      <c r="D106" s="1247" t="s">
        <v>8</v>
      </c>
      <c r="E106" s="1247" t="s">
        <v>8</v>
      </c>
    </row>
    <row r="107" spans="1:5" ht="13.5" thickBot="1" x14ac:dyDescent="0.25">
      <c r="A107" s="1231" t="s">
        <v>16</v>
      </c>
      <c r="B107" s="1248">
        <v>330</v>
      </c>
      <c r="C107" s="1248">
        <v>340</v>
      </c>
      <c r="D107" s="1248">
        <v>350</v>
      </c>
      <c r="E107" s="1248">
        <v>350</v>
      </c>
    </row>
    <row r="108" spans="1:5" ht="13.5" thickBot="1" x14ac:dyDescent="0.25">
      <c r="A108" s="1231" t="s">
        <v>17</v>
      </c>
      <c r="B108" s="1248">
        <f>B122</f>
        <v>6000</v>
      </c>
      <c r="C108" s="1278">
        <f>C122</f>
        <v>6920</v>
      </c>
      <c r="D108" s="1278">
        <v>7420</v>
      </c>
      <c r="E108" s="1278">
        <v>7420</v>
      </c>
    </row>
    <row r="109" spans="1:5" ht="13.5" thickBot="1" x14ac:dyDescent="0.25">
      <c r="A109" s="1231" t="s">
        <v>18</v>
      </c>
      <c r="B109" s="1248"/>
      <c r="C109" s="1248"/>
      <c r="D109" s="1248"/>
      <c r="E109" s="1248"/>
    </row>
    <row r="110" spans="1:5" ht="13.5" thickBot="1" x14ac:dyDescent="0.25">
      <c r="A110" s="1231" t="s">
        <v>19</v>
      </c>
      <c r="B110" s="1273"/>
      <c r="C110" s="1274"/>
      <c r="D110" s="1274"/>
      <c r="E110" s="1274"/>
    </row>
    <row r="111" spans="1:5" ht="24.75" thickBot="1" x14ac:dyDescent="0.25">
      <c r="A111" s="1231" t="s">
        <v>21</v>
      </c>
      <c r="B111" s="1273"/>
      <c r="C111" s="1274"/>
      <c r="D111" s="1274"/>
      <c r="E111" s="1274"/>
    </row>
    <row r="112" spans="1:5" ht="24.75" thickBot="1" x14ac:dyDescent="0.25">
      <c r="A112" s="1231" t="s">
        <v>22</v>
      </c>
      <c r="B112" s="1273"/>
      <c r="C112" s="1274"/>
      <c r="D112" s="1274"/>
      <c r="E112" s="1274"/>
    </row>
    <row r="113" spans="1:5" ht="13.5" thickBot="1" x14ac:dyDescent="0.25">
      <c r="A113" s="2542" t="s">
        <v>502</v>
      </c>
      <c r="B113" s="2543"/>
      <c r="C113" s="2543"/>
      <c r="D113" s="2543"/>
      <c r="E113" s="2544"/>
    </row>
    <row r="114" spans="1:5" x14ac:dyDescent="0.2">
      <c r="A114" s="2540"/>
      <c r="B114" s="1246">
        <v>2020</v>
      </c>
      <c r="C114" s="1246">
        <v>2021</v>
      </c>
      <c r="D114" s="1246">
        <v>2022</v>
      </c>
      <c r="E114" s="1246">
        <v>2023</v>
      </c>
    </row>
    <row r="115" spans="1:5" ht="13.5" thickBot="1" x14ac:dyDescent="0.25">
      <c r="A115" s="2541"/>
      <c r="B115" s="1247" t="s">
        <v>7</v>
      </c>
      <c r="C115" s="1247" t="s">
        <v>8</v>
      </c>
      <c r="D115" s="1247" t="s">
        <v>8</v>
      </c>
      <c r="E115" s="1247" t="s">
        <v>8</v>
      </c>
    </row>
    <row r="116" spans="1:5" ht="13.5" thickBot="1" x14ac:dyDescent="0.25">
      <c r="A116" s="1204" t="s">
        <v>23</v>
      </c>
      <c r="B116" s="1252">
        <f>B117+B118</f>
        <v>0</v>
      </c>
      <c r="C116" s="1252">
        <f>C117+C118</f>
        <v>0</v>
      </c>
      <c r="D116" s="1252">
        <f>D117+D118</f>
        <v>0</v>
      </c>
      <c r="E116" s="1252">
        <f>E117+E118</f>
        <v>0</v>
      </c>
    </row>
    <row r="117" spans="1:5" ht="13.5" thickBot="1" x14ac:dyDescent="0.25">
      <c r="A117" s="1206" t="s">
        <v>175</v>
      </c>
      <c r="B117" s="1258"/>
      <c r="C117" s="1258"/>
      <c r="D117" s="1258"/>
      <c r="E117" s="1258">
        <v>0</v>
      </c>
    </row>
    <row r="118" spans="1:5" ht="13.5" thickBot="1" x14ac:dyDescent="0.25">
      <c r="A118" s="1206" t="s">
        <v>176</v>
      </c>
      <c r="B118" s="1254"/>
      <c r="C118" s="1256"/>
      <c r="D118" s="1256"/>
      <c r="E118" s="1256"/>
    </row>
    <row r="119" spans="1:5" ht="24.75" thickBot="1" x14ac:dyDescent="0.25">
      <c r="A119" s="1204" t="s">
        <v>24</v>
      </c>
      <c r="B119" s="1252">
        <f>B120+B121</f>
        <v>0</v>
      </c>
      <c r="C119" s="1252">
        <f>C120+C121</f>
        <v>0</v>
      </c>
      <c r="D119" s="1252">
        <f>D120+D121</f>
        <v>0</v>
      </c>
      <c r="E119" s="1252">
        <f>E120+E121</f>
        <v>0</v>
      </c>
    </row>
    <row r="120" spans="1:5" ht="13.5" thickBot="1" x14ac:dyDescent="0.25">
      <c r="A120" s="1206" t="s">
        <v>175</v>
      </c>
      <c r="B120" s="1258"/>
      <c r="C120" s="1258"/>
      <c r="D120" s="1258"/>
      <c r="E120" s="1258">
        <v>0</v>
      </c>
    </row>
    <row r="121" spans="1:5" ht="13.5" thickBot="1" x14ac:dyDescent="0.25">
      <c r="A121" s="1206" t="s">
        <v>176</v>
      </c>
      <c r="B121" s="1254"/>
      <c r="C121" s="1258"/>
      <c r="D121" s="1258"/>
      <c r="E121" s="1258"/>
    </row>
    <row r="122" spans="1:5" ht="13.5" thickBot="1" x14ac:dyDescent="0.25">
      <c r="A122" s="1204" t="s">
        <v>25</v>
      </c>
      <c r="B122" s="1252">
        <f>B123+B124</f>
        <v>6000</v>
      </c>
      <c r="C122" s="1252">
        <f>C123+C124</f>
        <v>6920</v>
      </c>
      <c r="D122" s="1252">
        <f>D123+D124</f>
        <v>7420</v>
      </c>
      <c r="E122" s="1252">
        <f>E123+E124</f>
        <v>7420</v>
      </c>
    </row>
    <row r="123" spans="1:5" ht="13.5" thickBot="1" x14ac:dyDescent="0.25">
      <c r="A123" s="1206" t="s">
        <v>175</v>
      </c>
      <c r="B123" s="1275">
        <v>6000</v>
      </c>
      <c r="C123" s="1279">
        <v>6920</v>
      </c>
      <c r="D123" s="1279">
        <v>7420</v>
      </c>
      <c r="E123" s="1279">
        <v>7420</v>
      </c>
    </row>
    <row r="124" spans="1:5" ht="13.5" thickBot="1" x14ac:dyDescent="0.25">
      <c r="A124" s="1206" t="s">
        <v>176</v>
      </c>
      <c r="B124" s="1263"/>
      <c r="C124" s="1264"/>
      <c r="D124" s="1264"/>
      <c r="E124" s="1264"/>
    </row>
    <row r="125" spans="1:5" ht="13.5" thickBot="1" x14ac:dyDescent="0.25">
      <c r="A125" s="1204" t="s">
        <v>26</v>
      </c>
      <c r="B125" s="1262">
        <f>B126+B127</f>
        <v>0</v>
      </c>
      <c r="C125" s="1262">
        <f>C126+C127</f>
        <v>0</v>
      </c>
      <c r="D125" s="1262">
        <f>D126+D127</f>
        <v>0</v>
      </c>
      <c r="E125" s="1262">
        <f>E126+E127</f>
        <v>0</v>
      </c>
    </row>
    <row r="126" spans="1:5" ht="13.5" thickBot="1" x14ac:dyDescent="0.25">
      <c r="A126" s="1206" t="s">
        <v>175</v>
      </c>
      <c r="B126" s="1263"/>
      <c r="C126" s="1264"/>
      <c r="D126" s="1264"/>
      <c r="E126" s="1264"/>
    </row>
    <row r="127" spans="1:5" ht="13.5" thickBot="1" x14ac:dyDescent="0.25">
      <c r="A127" s="1206" t="s">
        <v>176</v>
      </c>
      <c r="B127" s="1263"/>
      <c r="C127" s="1264"/>
      <c r="D127" s="1264"/>
      <c r="E127" s="1264"/>
    </row>
    <row r="128" spans="1:5" ht="24.75" thickBot="1" x14ac:dyDescent="0.25">
      <c r="A128" s="1204" t="s">
        <v>27</v>
      </c>
      <c r="B128" s="1262">
        <f>B129+B130</f>
        <v>0</v>
      </c>
      <c r="C128" s="1262">
        <f>C129+C130</f>
        <v>0</v>
      </c>
      <c r="D128" s="1262">
        <f>D129+D130</f>
        <v>0</v>
      </c>
      <c r="E128" s="1262">
        <f>E129+E130</f>
        <v>0</v>
      </c>
    </row>
    <row r="129" spans="1:5" ht="13.5" thickBot="1" x14ac:dyDescent="0.25">
      <c r="A129" s="1206" t="s">
        <v>175</v>
      </c>
      <c r="B129" s="1263"/>
      <c r="C129" s="1264"/>
      <c r="D129" s="1264"/>
      <c r="E129" s="1264"/>
    </row>
    <row r="130" spans="1:5" ht="13.5" thickBot="1" x14ac:dyDescent="0.25">
      <c r="A130" s="1206" t="s">
        <v>176</v>
      </c>
      <c r="B130" s="1263"/>
      <c r="C130" s="1264"/>
      <c r="D130" s="1264"/>
      <c r="E130" s="1264"/>
    </row>
    <row r="131" spans="1:5" ht="13.5" thickBot="1" x14ac:dyDescent="0.25">
      <c r="A131" s="1204" t="s">
        <v>28</v>
      </c>
      <c r="B131" s="1262">
        <f>B132+B133</f>
        <v>0</v>
      </c>
      <c r="C131" s="1262">
        <f>C132+C133</f>
        <v>0</v>
      </c>
      <c r="D131" s="1262">
        <f>D132+D133</f>
        <v>0</v>
      </c>
      <c r="E131" s="1262">
        <f>E132+E133</f>
        <v>0</v>
      </c>
    </row>
    <row r="132" spans="1:5" ht="13.5" thickBot="1" x14ac:dyDescent="0.25">
      <c r="A132" s="1206" t="s">
        <v>175</v>
      </c>
      <c r="B132" s="1263"/>
      <c r="C132" s="1264"/>
      <c r="D132" s="1264"/>
      <c r="E132" s="1264"/>
    </row>
    <row r="133" spans="1:5" ht="13.5" thickBot="1" x14ac:dyDescent="0.25">
      <c r="A133" s="1206" t="s">
        <v>176</v>
      </c>
      <c r="B133" s="1263"/>
      <c r="C133" s="1264"/>
      <c r="D133" s="1264"/>
      <c r="E133" s="1264"/>
    </row>
    <row r="134" spans="1:5" ht="24.75" thickBot="1" x14ac:dyDescent="0.25">
      <c r="A134" s="1204" t="s">
        <v>29</v>
      </c>
      <c r="B134" s="1262">
        <f>B135+B136</f>
        <v>0</v>
      </c>
      <c r="C134" s="1262">
        <f>C135+C136</f>
        <v>0</v>
      </c>
      <c r="D134" s="1262">
        <f>D135+D136</f>
        <v>0</v>
      </c>
      <c r="E134" s="1262">
        <f>E135+E136</f>
        <v>0</v>
      </c>
    </row>
    <row r="135" spans="1:5" ht="13.5" thickBot="1" x14ac:dyDescent="0.25">
      <c r="A135" s="1206" t="s">
        <v>175</v>
      </c>
      <c r="B135" s="1263"/>
      <c r="C135" s="1264"/>
      <c r="D135" s="1264"/>
      <c r="E135" s="1264"/>
    </row>
    <row r="136" spans="1:5" ht="13.5" thickBot="1" x14ac:dyDescent="0.25">
      <c r="A136" s="1276" t="s">
        <v>176</v>
      </c>
      <c r="B136" s="1263"/>
      <c r="C136" s="1264"/>
      <c r="D136" s="1264"/>
      <c r="E136" s="1264"/>
    </row>
    <row r="137" spans="1:5" ht="13.5" thickBot="1" x14ac:dyDescent="0.25">
      <c r="A137" s="1277" t="s">
        <v>35</v>
      </c>
      <c r="B137" s="1268">
        <f>B134+B131+B128+B125+B122+B119+B116</f>
        <v>6000</v>
      </c>
      <c r="C137" s="1268">
        <f>C134+C131+C128+C125+C122+C119+C116</f>
        <v>6920</v>
      </c>
      <c r="D137" s="1268">
        <f>D134+D131+D128+D125+D122+D119+D116</f>
        <v>7420</v>
      </c>
      <c r="E137" s="1268">
        <f>E134+E131+E128+E125+E122+E119+E116</f>
        <v>7420</v>
      </c>
    </row>
    <row r="138" spans="1:5" ht="13.5" thickBot="1" x14ac:dyDescent="0.25">
      <c r="A138" s="1223" t="s">
        <v>31</v>
      </c>
      <c r="B138" s="1270">
        <f>IF(B137-B108=0,0,"Error")</f>
        <v>0</v>
      </c>
      <c r="C138" s="1270">
        <f>IF(C137-C108=0,0,"Error")</f>
        <v>0</v>
      </c>
      <c r="D138" s="1270">
        <f>IF(D137-D108=0,0,"Error")</f>
        <v>0</v>
      </c>
      <c r="E138" s="1270">
        <f>E137-E122</f>
        <v>0</v>
      </c>
    </row>
    <row r="139" spans="1:5" ht="13.5" thickBot="1" x14ac:dyDescent="0.25">
      <c r="A139" s="2558" t="s">
        <v>38</v>
      </c>
      <c r="B139" s="2559"/>
      <c r="C139" s="2559"/>
      <c r="D139" s="2559"/>
      <c r="E139" s="2560"/>
    </row>
    <row r="140" spans="1:5" ht="13.5" thickBot="1" x14ac:dyDescent="0.25">
      <c r="A140" s="2558" t="s">
        <v>39</v>
      </c>
      <c r="B140" s="2559"/>
      <c r="C140" s="2559"/>
      <c r="D140" s="2559"/>
      <c r="E140" s="2560"/>
    </row>
    <row r="141" spans="1:5" ht="24.75" thickBot="1" x14ac:dyDescent="0.25">
      <c r="A141" s="1245" t="s">
        <v>52</v>
      </c>
      <c r="B141" s="2561" t="s">
        <v>1377</v>
      </c>
      <c r="C141" s="2562"/>
      <c r="D141" s="2563"/>
      <c r="E141" s="2564"/>
    </row>
    <row r="142" spans="1:5" ht="60.75" thickBot="1" x14ac:dyDescent="0.25">
      <c r="A142" s="1245" t="s">
        <v>76</v>
      </c>
      <c r="B142" s="1280" t="s">
        <v>1378</v>
      </c>
      <c r="C142" s="1281" t="s">
        <v>180</v>
      </c>
      <c r="D142" s="2565" t="s">
        <v>1379</v>
      </c>
      <c r="E142" s="2566"/>
    </row>
    <row r="143" spans="1:5" ht="13.5" thickBot="1" x14ac:dyDescent="0.25">
      <c r="A143" s="1282"/>
      <c r="B143" s="2567"/>
      <c r="C143" s="2568"/>
      <c r="D143" s="2569"/>
      <c r="E143" s="2570"/>
    </row>
    <row r="144" spans="1:5" ht="13.5" thickBot="1" x14ac:dyDescent="0.25">
      <c r="A144" s="1231" t="s">
        <v>14</v>
      </c>
      <c r="B144" s="2571" t="s">
        <v>503</v>
      </c>
      <c r="C144" s="2572"/>
      <c r="D144" s="2572"/>
      <c r="E144" s="2573"/>
    </row>
    <row r="145" spans="1:5" ht="13.5" thickBot="1" x14ac:dyDescent="0.25">
      <c r="A145" s="1231" t="s">
        <v>15</v>
      </c>
      <c r="B145" s="2574" t="s">
        <v>504</v>
      </c>
      <c r="C145" s="2575"/>
      <c r="D145" s="2575"/>
      <c r="E145" s="2576"/>
    </row>
    <row r="146" spans="1:5" x14ac:dyDescent="0.2">
      <c r="A146" s="2540"/>
      <c r="B146" s="1246">
        <v>2020</v>
      </c>
      <c r="C146" s="1246">
        <v>2021</v>
      </c>
      <c r="D146" s="1246">
        <v>2022</v>
      </c>
      <c r="E146" s="1246">
        <v>2023</v>
      </c>
    </row>
    <row r="147" spans="1:5" ht="13.5" thickBot="1" x14ac:dyDescent="0.25">
      <c r="A147" s="2541"/>
      <c r="B147" s="1247" t="s">
        <v>7</v>
      </c>
      <c r="C147" s="1247" t="s">
        <v>8</v>
      </c>
      <c r="D147" s="1247" t="s">
        <v>8</v>
      </c>
      <c r="E147" s="1247" t="s">
        <v>8</v>
      </c>
    </row>
    <row r="148" spans="1:5" ht="13.5" thickBot="1" x14ac:dyDescent="0.25">
      <c r="A148" s="1231" t="s">
        <v>16</v>
      </c>
      <c r="B148" s="1248">
        <v>1</v>
      </c>
      <c r="C148" s="1248">
        <v>1</v>
      </c>
      <c r="D148" s="1248">
        <v>1</v>
      </c>
      <c r="E148" s="1248">
        <v>1</v>
      </c>
    </row>
    <row r="149" spans="1:5" ht="13.5" thickBot="1" x14ac:dyDescent="0.25">
      <c r="A149" s="1231" t="s">
        <v>17</v>
      </c>
      <c r="B149" s="1248">
        <f>B167</f>
        <v>95000</v>
      </c>
      <c r="C149" s="1248">
        <f>C167</f>
        <v>100000</v>
      </c>
      <c r="D149" s="1248">
        <f>D167</f>
        <v>100000</v>
      </c>
      <c r="E149" s="1248">
        <f>E167</f>
        <v>100000</v>
      </c>
    </row>
    <row r="150" spans="1:5" ht="13.5" thickBot="1" x14ac:dyDescent="0.25">
      <c r="A150" s="1231" t="s">
        <v>18</v>
      </c>
      <c r="B150" s="1248">
        <f>B149/B148</f>
        <v>95000</v>
      </c>
      <c r="C150" s="1248">
        <f>C149/C148</f>
        <v>100000</v>
      </c>
      <c r="D150" s="1248">
        <f>D149/D148</f>
        <v>100000</v>
      </c>
      <c r="E150" s="1248">
        <f>E149/E148</f>
        <v>100000</v>
      </c>
    </row>
    <row r="151" spans="1:5" ht="13.5" thickBot="1" x14ac:dyDescent="0.25">
      <c r="A151" s="1231" t="s">
        <v>19</v>
      </c>
      <c r="B151" s="1273" t="s">
        <v>20</v>
      </c>
      <c r="C151" s="1274"/>
      <c r="D151" s="1274"/>
      <c r="E151" s="1274"/>
    </row>
    <row r="152" spans="1:5" ht="24.75" thickBot="1" x14ac:dyDescent="0.25">
      <c r="A152" s="1231" t="s">
        <v>21</v>
      </c>
      <c r="B152" s="1273" t="s">
        <v>20</v>
      </c>
      <c r="C152" s="1274"/>
      <c r="D152" s="1274"/>
      <c r="E152" s="1274"/>
    </row>
    <row r="153" spans="1:5" ht="24.75" thickBot="1" x14ac:dyDescent="0.25">
      <c r="A153" s="1231" t="s">
        <v>22</v>
      </c>
      <c r="B153" s="1273" t="s">
        <v>20</v>
      </c>
      <c r="C153" s="1274"/>
      <c r="D153" s="1274"/>
      <c r="E153" s="1274"/>
    </row>
    <row r="154" spans="1:5" ht="13.5" thickBot="1" x14ac:dyDescent="0.25">
      <c r="A154" s="2542" t="s">
        <v>505</v>
      </c>
      <c r="B154" s="2543"/>
      <c r="C154" s="2543"/>
      <c r="D154" s="2543"/>
      <c r="E154" s="2544"/>
    </row>
    <row r="155" spans="1:5" x14ac:dyDescent="0.2">
      <c r="A155" s="2540"/>
      <c r="B155" s="1246">
        <v>2020</v>
      </c>
      <c r="C155" s="1246">
        <v>2021</v>
      </c>
      <c r="D155" s="1246">
        <v>2022</v>
      </c>
      <c r="E155" s="1246">
        <v>2023</v>
      </c>
    </row>
    <row r="156" spans="1:5" ht="13.5" thickBot="1" x14ac:dyDescent="0.25">
      <c r="A156" s="2541"/>
      <c r="B156" s="1247" t="s">
        <v>7</v>
      </c>
      <c r="C156" s="1247" t="s">
        <v>8</v>
      </c>
      <c r="D156" s="1247" t="s">
        <v>8</v>
      </c>
      <c r="E156" s="1247" t="s">
        <v>8</v>
      </c>
    </row>
    <row r="157" spans="1:5" ht="13.5" thickBot="1" x14ac:dyDescent="0.25">
      <c r="A157" s="1204" t="s">
        <v>41</v>
      </c>
      <c r="B157" s="1262">
        <f>B158+B159+B160+B161</f>
        <v>95000</v>
      </c>
      <c r="C157" s="1262">
        <f>C158+C159+C160+C161</f>
        <v>100000</v>
      </c>
      <c r="D157" s="1262">
        <f>D158+D159+D160+D161</f>
        <v>100000</v>
      </c>
      <c r="E157" s="1262">
        <f>E158+E159+E160+E161</f>
        <v>100000</v>
      </c>
    </row>
    <row r="158" spans="1:5" ht="13.5" thickBot="1" x14ac:dyDescent="0.25">
      <c r="A158" s="1206" t="s">
        <v>175</v>
      </c>
      <c r="B158" s="1264"/>
      <c r="C158" s="1264"/>
      <c r="D158" s="1264"/>
      <c r="E158" s="1264"/>
    </row>
    <row r="159" spans="1:5" ht="13.5" thickBot="1" x14ac:dyDescent="0.25">
      <c r="A159" s="1206" t="s">
        <v>185</v>
      </c>
      <c r="B159" s="1258">
        <v>93000</v>
      </c>
      <c r="C159" s="1279">
        <v>93000</v>
      </c>
      <c r="D159" s="1279">
        <v>93000</v>
      </c>
      <c r="E159" s="1279">
        <v>93000</v>
      </c>
    </row>
    <row r="160" spans="1:5" ht="13.5" thickBot="1" x14ac:dyDescent="0.25">
      <c r="A160" s="1206" t="s">
        <v>186</v>
      </c>
      <c r="B160" s="1264"/>
      <c r="C160" s="1283"/>
      <c r="D160" s="1283"/>
      <c r="E160" s="1283"/>
    </row>
    <row r="161" spans="1:5" ht="13.5" thickBot="1" x14ac:dyDescent="0.25">
      <c r="A161" s="1206" t="s">
        <v>187</v>
      </c>
      <c r="B161" s="1258">
        <v>2000</v>
      </c>
      <c r="C161" s="1279">
        <v>7000</v>
      </c>
      <c r="D161" s="1279">
        <v>7000</v>
      </c>
      <c r="E161" s="1279">
        <v>7000</v>
      </c>
    </row>
    <row r="162" spans="1:5" ht="13.5" thickBot="1" x14ac:dyDescent="0.25">
      <c r="A162" s="1204" t="s">
        <v>42</v>
      </c>
      <c r="B162" s="1261">
        <f>B163+B164+B165+B166</f>
        <v>0</v>
      </c>
      <c r="C162" s="1261">
        <f>C163+C164+C165+C166</f>
        <v>0</v>
      </c>
      <c r="D162" s="1261">
        <f>D163+D164+D165+D166</f>
        <v>0</v>
      </c>
      <c r="E162" s="1261">
        <f>E163+E164+E165+E166</f>
        <v>0</v>
      </c>
    </row>
    <row r="163" spans="1:5" ht="13.5" thickBot="1" x14ac:dyDescent="0.25">
      <c r="A163" s="1206" t="s">
        <v>175</v>
      </c>
      <c r="B163" s="1254"/>
      <c r="C163" s="1258"/>
      <c r="D163" s="1258"/>
      <c r="E163" s="1258"/>
    </row>
    <row r="164" spans="1:5" ht="13.5" thickBot="1" x14ac:dyDescent="0.25">
      <c r="A164" s="1206" t="s">
        <v>185</v>
      </c>
      <c r="B164" s="1254"/>
      <c r="C164" s="1258"/>
      <c r="D164" s="1258"/>
      <c r="E164" s="1258"/>
    </row>
    <row r="165" spans="1:5" ht="13.5" thickBot="1" x14ac:dyDescent="0.25">
      <c r="A165" s="1206" t="s">
        <v>186</v>
      </c>
      <c r="B165" s="1254"/>
      <c r="C165" s="1258"/>
      <c r="D165" s="1258"/>
      <c r="E165" s="1258"/>
    </row>
    <row r="166" spans="1:5" ht="13.5" thickBot="1" x14ac:dyDescent="0.25">
      <c r="A166" s="1206" t="s">
        <v>187</v>
      </c>
      <c r="B166" s="1254"/>
      <c r="C166" s="1258"/>
      <c r="D166" s="1258"/>
      <c r="E166" s="1258"/>
    </row>
    <row r="167" spans="1:5" ht="13.5" thickBot="1" x14ac:dyDescent="0.25">
      <c r="A167" s="1284" t="s">
        <v>30</v>
      </c>
      <c r="B167" s="1261">
        <f>B158+B159+B160+B161</f>
        <v>95000</v>
      </c>
      <c r="C167" s="1261">
        <f>C158+C159+C160+C161</f>
        <v>100000</v>
      </c>
      <c r="D167" s="1261">
        <f>D158+D159+D160+D161</f>
        <v>100000</v>
      </c>
      <c r="E167" s="1261">
        <f>E158+E159+E160+E161</f>
        <v>100000</v>
      </c>
    </row>
    <row r="168" spans="1:5" ht="13.5" thickBot="1" x14ac:dyDescent="0.25">
      <c r="A168" s="1223" t="s">
        <v>31</v>
      </c>
      <c r="B168" s="1270">
        <f>B167-B149</f>
        <v>0</v>
      </c>
      <c r="C168" s="1270">
        <f>C167-C149</f>
        <v>0</v>
      </c>
      <c r="D168" s="1270">
        <f>D167-D149</f>
        <v>0</v>
      </c>
      <c r="E168" s="1270">
        <f>E167-E149</f>
        <v>0</v>
      </c>
    </row>
    <row r="169" spans="1:5" ht="24.75" thickBot="1" x14ac:dyDescent="0.25">
      <c r="A169" s="1285" t="s">
        <v>44</v>
      </c>
      <c r="B169" s="2550" t="s">
        <v>75</v>
      </c>
      <c r="C169" s="2551"/>
      <c r="D169" s="2551"/>
      <c r="E169" s="2552"/>
    </row>
    <row r="170" spans="1:5" ht="36.75" customHeight="1" thickBot="1" x14ac:dyDescent="0.25">
      <c r="A170" s="1245" t="s">
        <v>32</v>
      </c>
      <c r="B170" s="1286" t="s">
        <v>149</v>
      </c>
      <c r="C170" s="1281" t="s">
        <v>180</v>
      </c>
      <c r="D170" s="2553" t="s">
        <v>506</v>
      </c>
      <c r="E170" s="2554"/>
    </row>
    <row r="171" spans="1:5" ht="13.5" thickBot="1" x14ac:dyDescent="0.25">
      <c r="A171" s="1231" t="s">
        <v>14</v>
      </c>
      <c r="B171" s="2555" t="s">
        <v>1380</v>
      </c>
      <c r="C171" s="2556"/>
      <c r="D171" s="2556"/>
      <c r="E171" s="2557"/>
    </row>
    <row r="172" spans="1:5" ht="13.5" thickBot="1" x14ac:dyDescent="0.25">
      <c r="A172" s="1287" t="s">
        <v>15</v>
      </c>
      <c r="B172" s="2537" t="s">
        <v>111</v>
      </c>
      <c r="C172" s="2538"/>
      <c r="D172" s="2538"/>
      <c r="E172" s="2539"/>
    </row>
    <row r="173" spans="1:5" x14ac:dyDescent="0.2">
      <c r="A173" s="2540"/>
      <c r="B173" s="1246">
        <v>2020</v>
      </c>
      <c r="C173" s="1246">
        <v>2021</v>
      </c>
      <c r="D173" s="1246">
        <v>2022</v>
      </c>
      <c r="E173" s="1246">
        <v>2023</v>
      </c>
    </row>
    <row r="174" spans="1:5" ht="13.5" thickBot="1" x14ac:dyDescent="0.25">
      <c r="A174" s="2541"/>
      <c r="B174" s="1247" t="s">
        <v>7</v>
      </c>
      <c r="C174" s="1247" t="s">
        <v>8</v>
      </c>
      <c r="D174" s="1247" t="s">
        <v>8</v>
      </c>
      <c r="E174" s="1247" t="s">
        <v>8</v>
      </c>
    </row>
    <row r="175" spans="1:5" ht="13.5" thickBot="1" x14ac:dyDescent="0.25">
      <c r="A175" s="1231" t="s">
        <v>16</v>
      </c>
      <c r="B175" s="1273">
        <v>30</v>
      </c>
      <c r="C175" s="1288">
        <v>40</v>
      </c>
      <c r="D175" s="1288">
        <v>50</v>
      </c>
      <c r="E175" s="1288">
        <v>60</v>
      </c>
    </row>
    <row r="176" spans="1:5" ht="13.5" thickBot="1" x14ac:dyDescent="0.25">
      <c r="A176" s="1231" t="s">
        <v>17</v>
      </c>
      <c r="B176" s="1289">
        <f>B189</f>
        <v>3000</v>
      </c>
      <c r="C176" s="1289">
        <f t="shared" ref="C176:E176" si="2">C189</f>
        <v>5000</v>
      </c>
      <c r="D176" s="1289">
        <f t="shared" si="2"/>
        <v>9400</v>
      </c>
      <c r="E176" s="1289">
        <f t="shared" si="2"/>
        <v>10000</v>
      </c>
    </row>
    <row r="177" spans="1:5" ht="13.5" thickBot="1" x14ac:dyDescent="0.25">
      <c r="A177" s="1231" t="s">
        <v>18</v>
      </c>
      <c r="B177" s="1248"/>
      <c r="C177" s="1248"/>
      <c r="D177" s="1248"/>
      <c r="E177" s="1248"/>
    </row>
    <row r="178" spans="1:5" ht="13.5" thickBot="1" x14ac:dyDescent="0.25">
      <c r="A178" s="1231" t="s">
        <v>19</v>
      </c>
      <c r="B178" s="1273"/>
      <c r="C178" s="1274"/>
      <c r="D178" s="1274"/>
      <c r="E178" s="1274"/>
    </row>
    <row r="179" spans="1:5" ht="24.75" thickBot="1" x14ac:dyDescent="0.25">
      <c r="A179" s="1231" t="s">
        <v>21</v>
      </c>
      <c r="B179" s="1273"/>
      <c r="C179" s="1274"/>
      <c r="D179" s="1274"/>
      <c r="E179" s="1274"/>
    </row>
    <row r="180" spans="1:5" ht="24.75" thickBot="1" x14ac:dyDescent="0.25">
      <c r="A180" s="1231" t="s">
        <v>22</v>
      </c>
      <c r="B180" s="1273"/>
      <c r="C180" s="1274"/>
      <c r="D180" s="1274"/>
      <c r="E180" s="1274"/>
    </row>
    <row r="181" spans="1:5" ht="13.5" thickBot="1" x14ac:dyDescent="0.25">
      <c r="A181" s="2542" t="s">
        <v>1381</v>
      </c>
      <c r="B181" s="2543"/>
      <c r="C181" s="2543"/>
      <c r="D181" s="2543"/>
      <c r="E181" s="2544"/>
    </row>
    <row r="182" spans="1:5" x14ac:dyDescent="0.2">
      <c r="A182" s="2540"/>
      <c r="B182" s="1246">
        <v>2020</v>
      </c>
      <c r="C182" s="1246">
        <v>2021</v>
      </c>
      <c r="D182" s="1246">
        <v>2022</v>
      </c>
      <c r="E182" s="1246">
        <v>2023</v>
      </c>
    </row>
    <row r="183" spans="1:5" ht="13.5" thickBot="1" x14ac:dyDescent="0.25">
      <c r="A183" s="2541"/>
      <c r="B183" s="1247" t="s">
        <v>7</v>
      </c>
      <c r="C183" s="1247" t="s">
        <v>8</v>
      </c>
      <c r="D183" s="1247" t="s">
        <v>8</v>
      </c>
      <c r="E183" s="1247" t="s">
        <v>8</v>
      </c>
    </row>
    <row r="184" spans="1:5" ht="13.5" thickBot="1" x14ac:dyDescent="0.25">
      <c r="A184" s="1204" t="s">
        <v>41</v>
      </c>
      <c r="B184" s="1252">
        <f>B185+B186+B187+B188</f>
        <v>0</v>
      </c>
      <c r="C184" s="1252">
        <f>C185+C186+C187+C188</f>
        <v>0</v>
      </c>
      <c r="D184" s="1252">
        <f>D185+D186+D187+D188</f>
        <v>0</v>
      </c>
      <c r="E184" s="1252">
        <f>E185+E186+E187+E188</f>
        <v>0</v>
      </c>
    </row>
    <row r="185" spans="1:5" ht="13.5" thickBot="1" x14ac:dyDescent="0.25">
      <c r="A185" s="1206" t="s">
        <v>175</v>
      </c>
      <c r="B185" s="1258"/>
      <c r="C185" s="1258"/>
      <c r="D185" s="1258"/>
      <c r="E185" s="1258"/>
    </row>
    <row r="186" spans="1:5" ht="13.5" thickBot="1" x14ac:dyDescent="0.25">
      <c r="A186" s="1206" t="s">
        <v>185</v>
      </c>
      <c r="B186" s="1258"/>
      <c r="C186" s="1258"/>
      <c r="D186" s="1258"/>
      <c r="E186" s="1258"/>
    </row>
    <row r="187" spans="1:5" ht="13.5" thickBot="1" x14ac:dyDescent="0.25">
      <c r="A187" s="1206" t="s">
        <v>186</v>
      </c>
      <c r="B187" s="1258"/>
      <c r="C187" s="1258"/>
      <c r="D187" s="1258"/>
      <c r="E187" s="1258"/>
    </row>
    <row r="188" spans="1:5" ht="13.5" thickBot="1" x14ac:dyDescent="0.25">
      <c r="A188" s="1206" t="s">
        <v>187</v>
      </c>
      <c r="B188" s="1258"/>
      <c r="C188" s="1258"/>
      <c r="D188" s="1258"/>
      <c r="E188" s="1258"/>
    </row>
    <row r="189" spans="1:5" ht="13.5" thickBot="1" x14ac:dyDescent="0.25">
      <c r="A189" s="1204" t="s">
        <v>42</v>
      </c>
      <c r="B189" s="1261">
        <f>B190+B191+B192+B193</f>
        <v>3000</v>
      </c>
      <c r="C189" s="1290">
        <f>C190+C191+C192+C193</f>
        <v>5000</v>
      </c>
      <c r="D189" s="1290">
        <f>D190+D191+D192+D193</f>
        <v>9400</v>
      </c>
      <c r="E189" s="1290">
        <f>E190+E191+E192+E193</f>
        <v>10000</v>
      </c>
    </row>
    <row r="190" spans="1:5" ht="13.5" thickBot="1" x14ac:dyDescent="0.25">
      <c r="A190" s="1206" t="s">
        <v>175</v>
      </c>
      <c r="B190" s="1254">
        <v>3000</v>
      </c>
      <c r="C190" s="1259">
        <v>5000</v>
      </c>
      <c r="D190" s="1259">
        <v>9400</v>
      </c>
      <c r="E190" s="1259">
        <v>10000</v>
      </c>
    </row>
    <row r="191" spans="1:5" ht="13.5" thickBot="1" x14ac:dyDescent="0.25">
      <c r="A191" s="1206" t="s">
        <v>185</v>
      </c>
      <c r="B191" s="1254"/>
      <c r="C191" s="1258"/>
      <c r="D191" s="1258"/>
      <c r="E191" s="1258"/>
    </row>
    <row r="192" spans="1:5" ht="13.5" thickBot="1" x14ac:dyDescent="0.25">
      <c r="A192" s="1206" t="s">
        <v>186</v>
      </c>
      <c r="B192" s="1254"/>
      <c r="C192" s="1258"/>
      <c r="D192" s="1258"/>
      <c r="E192" s="1258"/>
    </row>
    <row r="193" spans="1:5" ht="13.5" thickBot="1" x14ac:dyDescent="0.25">
      <c r="A193" s="1206" t="s">
        <v>187</v>
      </c>
      <c r="B193" s="1258"/>
      <c r="C193" s="1258"/>
      <c r="D193" s="1258"/>
      <c r="E193" s="1258"/>
    </row>
    <row r="194" spans="1:5" ht="13.5" thickBot="1" x14ac:dyDescent="0.25">
      <c r="A194" s="1284" t="s">
        <v>308</v>
      </c>
      <c r="B194" s="1261">
        <f>B189+B184</f>
        <v>3000</v>
      </c>
      <c r="C194" s="1261">
        <f>C189+C184</f>
        <v>5000</v>
      </c>
      <c r="D194" s="1261">
        <f>D189+D184</f>
        <v>9400</v>
      </c>
      <c r="E194" s="1261">
        <f>E189+E184</f>
        <v>10000</v>
      </c>
    </row>
    <row r="195" spans="1:5" ht="13.5" thickBot="1" x14ac:dyDescent="0.25">
      <c r="A195" s="1223" t="s">
        <v>31</v>
      </c>
      <c r="B195" s="1270">
        <f>B194-B176</f>
        <v>0</v>
      </c>
      <c r="C195" s="1270">
        <f>C194-C176</f>
        <v>0</v>
      </c>
      <c r="D195" s="1270">
        <f>D194-D176</f>
        <v>0</v>
      </c>
      <c r="E195" s="1270">
        <f>E194-E176</f>
        <v>0</v>
      </c>
    </row>
    <row r="196" spans="1:5" ht="24.75" thickBot="1" x14ac:dyDescent="0.25">
      <c r="A196" s="1291" t="s">
        <v>52</v>
      </c>
      <c r="B196" s="2545" t="s">
        <v>607</v>
      </c>
      <c r="C196" s="2546"/>
      <c r="D196" s="2546"/>
      <c r="E196" s="2547"/>
    </row>
    <row r="197" spans="1:5" ht="60.75" thickBot="1" x14ac:dyDescent="0.25">
      <c r="A197" s="1291" t="s">
        <v>34</v>
      </c>
      <c r="B197" s="1292" t="s">
        <v>608</v>
      </c>
      <c r="C197" s="1293" t="s">
        <v>180</v>
      </c>
      <c r="D197" s="2548" t="s">
        <v>1382</v>
      </c>
      <c r="E197" s="2549"/>
    </row>
    <row r="198" spans="1:5" ht="13.5" thickBot="1" x14ac:dyDescent="0.25">
      <c r="A198" s="1294" t="s">
        <v>14</v>
      </c>
      <c r="B198" s="2528" t="s">
        <v>609</v>
      </c>
      <c r="C198" s="2529"/>
      <c r="D198" s="2529"/>
      <c r="E198" s="2530"/>
    </row>
    <row r="199" spans="1:5" ht="13.5" thickBot="1" x14ac:dyDescent="0.25">
      <c r="A199" s="1294" t="s">
        <v>15</v>
      </c>
      <c r="B199" s="2531" t="s">
        <v>610</v>
      </c>
      <c r="C199" s="2532"/>
      <c r="D199" s="2532"/>
      <c r="E199" s="2533"/>
    </row>
    <row r="200" spans="1:5" x14ac:dyDescent="0.2">
      <c r="A200" s="1295"/>
      <c r="B200" s="1296">
        <v>2020</v>
      </c>
      <c r="C200" s="1296">
        <v>2021</v>
      </c>
      <c r="D200" s="1296">
        <v>2022</v>
      </c>
      <c r="E200" s="1296">
        <v>2023</v>
      </c>
    </row>
    <row r="201" spans="1:5" ht="13.5" thickBot="1" x14ac:dyDescent="0.25">
      <c r="A201" s="1297"/>
      <c r="B201" s="1298" t="s">
        <v>7</v>
      </c>
      <c r="C201" s="1298" t="s">
        <v>8</v>
      </c>
      <c r="D201" s="1298" t="s">
        <v>8</v>
      </c>
      <c r="E201" s="1298" t="s">
        <v>8</v>
      </c>
    </row>
    <row r="202" spans="1:5" ht="13.5" thickBot="1" x14ac:dyDescent="0.25">
      <c r="A202" s="1294" t="s">
        <v>16</v>
      </c>
      <c r="B202" s="1299">
        <v>1</v>
      </c>
      <c r="C202" s="1300">
        <v>1</v>
      </c>
      <c r="D202" s="1300">
        <v>1</v>
      </c>
      <c r="E202" s="1300">
        <v>0</v>
      </c>
    </row>
    <row r="203" spans="1:5" ht="13.5" thickBot="1" x14ac:dyDescent="0.25">
      <c r="A203" s="1294" t="s">
        <v>17</v>
      </c>
      <c r="B203" s="1301">
        <v>2000</v>
      </c>
      <c r="C203" s="1302">
        <v>5000</v>
      </c>
      <c r="D203" s="1302">
        <f>D211</f>
        <v>600</v>
      </c>
      <c r="E203" s="1303">
        <f>E221</f>
        <v>0</v>
      </c>
    </row>
    <row r="204" spans="1:5" ht="13.5" thickBot="1" x14ac:dyDescent="0.25">
      <c r="A204" s="1294" t="s">
        <v>18</v>
      </c>
      <c r="B204" s="1299">
        <f>B203/B202</f>
        <v>2000</v>
      </c>
      <c r="C204" s="1304">
        <f>C203/C202</f>
        <v>5000</v>
      </c>
      <c r="D204" s="1304">
        <v>600</v>
      </c>
      <c r="E204" s="1304">
        <v>0</v>
      </c>
    </row>
    <row r="205" spans="1:5" ht="13.5" thickBot="1" x14ac:dyDescent="0.25">
      <c r="A205" s="1294" t="s">
        <v>19</v>
      </c>
      <c r="B205" s="1297"/>
      <c r="C205" s="1300"/>
      <c r="D205" s="1300"/>
      <c r="E205" s="1305"/>
    </row>
    <row r="206" spans="1:5" ht="24.75" thickBot="1" x14ac:dyDescent="0.25">
      <c r="A206" s="1294" t="s">
        <v>21</v>
      </c>
      <c r="B206" s="1297"/>
      <c r="C206" s="1300"/>
      <c r="D206" s="1300"/>
      <c r="E206" s="1305"/>
    </row>
    <row r="207" spans="1:5" ht="24.75" thickBot="1" x14ac:dyDescent="0.25">
      <c r="A207" s="1294" t="s">
        <v>22</v>
      </c>
      <c r="B207" s="1297"/>
      <c r="C207" s="1300"/>
      <c r="D207" s="1300"/>
      <c r="E207" s="1305"/>
    </row>
    <row r="208" spans="1:5" ht="13.5" thickBot="1" x14ac:dyDescent="0.25">
      <c r="A208" s="2534" t="s">
        <v>1383</v>
      </c>
      <c r="B208" s="2535"/>
      <c r="C208" s="2535"/>
      <c r="D208" s="2535"/>
      <c r="E208" s="2536"/>
    </row>
    <row r="209" spans="1:5" x14ac:dyDescent="0.2">
      <c r="A209" s="1295"/>
      <c r="B209" s="1296">
        <v>2020</v>
      </c>
      <c r="C209" s="1296">
        <v>2021</v>
      </c>
      <c r="D209" s="1296">
        <v>2022</v>
      </c>
      <c r="E209" s="1296">
        <v>2023</v>
      </c>
    </row>
    <row r="210" spans="1:5" ht="13.5" thickBot="1" x14ac:dyDescent="0.25">
      <c r="A210" s="1297"/>
      <c r="B210" s="1298" t="s">
        <v>7</v>
      </c>
      <c r="C210" s="1298" t="s">
        <v>8</v>
      </c>
      <c r="D210" s="1298" t="s">
        <v>8</v>
      </c>
      <c r="E210" s="1298" t="s">
        <v>8</v>
      </c>
    </row>
    <row r="211" spans="1:5" ht="13.5" thickBot="1" x14ac:dyDescent="0.25">
      <c r="A211" s="1306" t="s">
        <v>55</v>
      </c>
      <c r="B211" s="1262">
        <f>B212+B213+B214+B215</f>
        <v>2000</v>
      </c>
      <c r="C211" s="1252">
        <v>5000</v>
      </c>
      <c r="D211" s="1252">
        <v>600</v>
      </c>
      <c r="E211" s="1262">
        <f>E212+E213+E214+E215</f>
        <v>0</v>
      </c>
    </row>
    <row r="212" spans="1:5" ht="13.5" thickBot="1" x14ac:dyDescent="0.25">
      <c r="A212" s="1307" t="s">
        <v>175</v>
      </c>
      <c r="B212" s="1308">
        <v>2000</v>
      </c>
      <c r="C212" s="1309">
        <v>5000</v>
      </c>
      <c r="D212" s="1309">
        <v>600</v>
      </c>
      <c r="E212" s="1309">
        <v>0</v>
      </c>
    </row>
    <row r="213" spans="1:5" ht="13.5" thickBot="1" x14ac:dyDescent="0.25">
      <c r="A213" s="1307" t="s">
        <v>185</v>
      </c>
      <c r="B213" s="1308"/>
      <c r="C213" s="1308"/>
      <c r="D213" s="1308"/>
      <c r="E213" s="1308"/>
    </row>
    <row r="214" spans="1:5" ht="13.5" thickBot="1" x14ac:dyDescent="0.25">
      <c r="A214" s="1307" t="s">
        <v>186</v>
      </c>
      <c r="B214" s="1308"/>
      <c r="C214" s="1308"/>
      <c r="D214" s="1308"/>
      <c r="E214" s="1308"/>
    </row>
    <row r="215" spans="1:5" ht="13.5" thickBot="1" x14ac:dyDescent="0.25">
      <c r="A215" s="1307" t="s">
        <v>187</v>
      </c>
      <c r="B215" s="1308"/>
      <c r="C215" s="1308"/>
      <c r="D215" s="1308"/>
      <c r="E215" s="1308"/>
    </row>
    <row r="216" spans="1:5" ht="13.5" thickBot="1" x14ac:dyDescent="0.25">
      <c r="A216" s="1306" t="s">
        <v>56</v>
      </c>
      <c r="B216" s="1262">
        <v>0</v>
      </c>
      <c r="C216" s="1262">
        <f>C217+C218+C219+C220</f>
        <v>0</v>
      </c>
      <c r="D216" s="1262">
        <f>D217+D218+D219+D220</f>
        <v>0</v>
      </c>
      <c r="E216" s="1262">
        <f>E217+E218+E219+E220</f>
        <v>0</v>
      </c>
    </row>
    <row r="217" spans="1:5" ht="13.5" thickBot="1" x14ac:dyDescent="0.25">
      <c r="A217" s="1307" t="s">
        <v>175</v>
      </c>
      <c r="B217" s="1308"/>
      <c r="C217" s="1308"/>
      <c r="D217" s="1308"/>
      <c r="E217" s="1308"/>
    </row>
    <row r="218" spans="1:5" ht="13.5" thickBot="1" x14ac:dyDescent="0.25">
      <c r="A218" s="1307" t="s">
        <v>185</v>
      </c>
      <c r="B218" s="1308"/>
      <c r="C218" s="1308"/>
      <c r="D218" s="1308"/>
      <c r="E218" s="1308"/>
    </row>
    <row r="219" spans="1:5" ht="13.5" thickBot="1" x14ac:dyDescent="0.25">
      <c r="A219" s="1307" t="s">
        <v>186</v>
      </c>
      <c r="B219" s="1308"/>
      <c r="C219" s="1308"/>
      <c r="D219" s="1308"/>
      <c r="E219" s="1308"/>
    </row>
    <row r="220" spans="1:5" ht="13.5" thickBot="1" x14ac:dyDescent="0.25">
      <c r="A220" s="1307" t="s">
        <v>187</v>
      </c>
      <c r="B220" s="1308"/>
      <c r="C220" s="1308"/>
      <c r="D220" s="1308"/>
      <c r="E220" s="1308"/>
    </row>
    <row r="221" spans="1:5" ht="13.5" thickBot="1" x14ac:dyDescent="0.25">
      <c r="A221" s="1310" t="s">
        <v>606</v>
      </c>
      <c r="B221" s="1262">
        <f>B211+B216</f>
        <v>2000</v>
      </c>
      <c r="C221" s="1262">
        <f t="shared" ref="C221:E221" si="3">C211+C216</f>
        <v>5000</v>
      </c>
      <c r="D221" s="1262">
        <f t="shared" si="3"/>
        <v>600</v>
      </c>
      <c r="E221" s="1262">
        <f t="shared" si="3"/>
        <v>0</v>
      </c>
    </row>
    <row r="222" spans="1:5" ht="13.5" thickBot="1" x14ac:dyDescent="0.25">
      <c r="A222" s="1311" t="s">
        <v>31</v>
      </c>
      <c r="B222" s="1312">
        <f>IF(B559-B560=0,0,"Error")</f>
        <v>0</v>
      </c>
      <c r="C222" s="1312">
        <f>IF(C559-C560=0,0,"Error")</f>
        <v>0</v>
      </c>
      <c r="D222" s="1312">
        <f>IF(D559-D560=0,0,"Error")</f>
        <v>0</v>
      </c>
      <c r="E222" s="1312">
        <f>IF(E559-E560=0,0,"Error")</f>
        <v>0</v>
      </c>
    </row>
    <row r="223" spans="1:5" ht="13.5" thickBot="1" x14ac:dyDescent="0.25">
      <c r="A223" s="1218"/>
      <c r="B223" s="1313"/>
      <c r="C223" s="1313"/>
      <c r="D223" s="1313"/>
      <c r="E223" s="1313"/>
    </row>
    <row r="224" spans="1:5" ht="36.75" thickBot="1" x14ac:dyDescent="0.25">
      <c r="A224" s="1189" t="s">
        <v>53</v>
      </c>
      <c r="B224" s="1314">
        <f>B61+B99+B137+B167+B194+B221</f>
        <v>203000</v>
      </c>
      <c r="C224" s="1314">
        <f t="shared" ref="C224:E224" si="4">C61+C99+C137+C167+C194+C221</f>
        <v>217000</v>
      </c>
      <c r="D224" s="1314">
        <f t="shared" si="4"/>
        <v>217500</v>
      </c>
      <c r="E224" s="1314">
        <f t="shared" si="4"/>
        <v>217500</v>
      </c>
    </row>
    <row r="225" spans="1:5" ht="36.75" thickBot="1" x14ac:dyDescent="0.25">
      <c r="A225" s="1189" t="s">
        <v>54</v>
      </c>
      <c r="B225" s="1315">
        <f>B226+B229+B232+B235+B238+B241+B244+B247+B252</f>
        <v>203000</v>
      </c>
      <c r="C225" s="1315">
        <f>C226+C229+C232+C247+C252</f>
        <v>217000</v>
      </c>
      <c r="D225" s="1315">
        <f>D226+D229+D232+D247+D252</f>
        <v>217500</v>
      </c>
      <c r="E225" s="1315">
        <f>E226+E229+E232+E235+E238+E241+E244+E247+E252</f>
        <v>217500</v>
      </c>
    </row>
    <row r="226" spans="1:5" ht="13.5" thickBot="1" x14ac:dyDescent="0.25">
      <c r="A226" s="1204" t="s">
        <v>23</v>
      </c>
      <c r="B226" s="1314">
        <f>B227+B228</f>
        <v>71760</v>
      </c>
      <c r="C226" s="1314">
        <f>C227+C228</f>
        <v>71760</v>
      </c>
      <c r="D226" s="1314">
        <f>D227+D228</f>
        <v>71760</v>
      </c>
      <c r="E226" s="1314">
        <f>E227+E228</f>
        <v>71760</v>
      </c>
    </row>
    <row r="227" spans="1:5" ht="13.5" thickBot="1" x14ac:dyDescent="0.25">
      <c r="A227" s="1206" t="s">
        <v>175</v>
      </c>
      <c r="B227" s="1254">
        <f t="shared" ref="B227:E230" si="5">B41+B79+B117</f>
        <v>71760</v>
      </c>
      <c r="C227" s="1254">
        <f t="shared" si="5"/>
        <v>71760</v>
      </c>
      <c r="D227" s="1254">
        <f t="shared" si="5"/>
        <v>71760</v>
      </c>
      <c r="E227" s="1254">
        <f t="shared" si="5"/>
        <v>71760</v>
      </c>
    </row>
    <row r="228" spans="1:5" ht="13.5" thickBot="1" x14ac:dyDescent="0.25">
      <c r="A228" s="1206" t="s">
        <v>193</v>
      </c>
      <c r="B228" s="1254">
        <f t="shared" si="5"/>
        <v>0</v>
      </c>
      <c r="C228" s="1254">
        <f t="shared" si="5"/>
        <v>0</v>
      </c>
      <c r="D228" s="1254">
        <f t="shared" si="5"/>
        <v>0</v>
      </c>
      <c r="E228" s="1254">
        <f t="shared" si="5"/>
        <v>0</v>
      </c>
    </row>
    <row r="229" spans="1:5" ht="24.75" thickBot="1" x14ac:dyDescent="0.25">
      <c r="A229" s="1204" t="s">
        <v>24</v>
      </c>
      <c r="B229" s="1314">
        <f t="shared" si="5"/>
        <v>11820</v>
      </c>
      <c r="C229" s="1314">
        <f t="shared" si="5"/>
        <v>11820</v>
      </c>
      <c r="D229" s="1314">
        <f t="shared" si="5"/>
        <v>11820</v>
      </c>
      <c r="E229" s="1314">
        <f t="shared" si="5"/>
        <v>11820</v>
      </c>
    </row>
    <row r="230" spans="1:5" ht="13.5" thickBot="1" x14ac:dyDescent="0.25">
      <c r="A230" s="1206" t="s">
        <v>175</v>
      </c>
      <c r="B230" s="1258">
        <f t="shared" si="5"/>
        <v>11820</v>
      </c>
      <c r="C230" s="1258">
        <f t="shared" si="5"/>
        <v>11820</v>
      </c>
      <c r="D230" s="1258">
        <f t="shared" si="5"/>
        <v>11820</v>
      </c>
      <c r="E230" s="1258">
        <f t="shared" si="5"/>
        <v>11820</v>
      </c>
    </row>
    <row r="231" spans="1:5" ht="13.5" thickBot="1" x14ac:dyDescent="0.25">
      <c r="A231" s="1206" t="s">
        <v>193</v>
      </c>
      <c r="B231" s="1254">
        <f>B45+B83+B118</f>
        <v>0</v>
      </c>
      <c r="C231" s="1254">
        <f>C45+C83+C118</f>
        <v>0</v>
      </c>
      <c r="D231" s="1254">
        <f>D45+D83+D118</f>
        <v>0</v>
      </c>
      <c r="E231" s="1254">
        <f>E45+E83+E118</f>
        <v>0</v>
      </c>
    </row>
    <row r="232" spans="1:5" ht="13.5" thickBot="1" x14ac:dyDescent="0.25">
      <c r="A232" s="1204" t="s">
        <v>25</v>
      </c>
      <c r="B232" s="1314">
        <f t="shared" ref="B232:E246" si="6">B46+B84+B122</f>
        <v>19420</v>
      </c>
      <c r="C232" s="1314">
        <f t="shared" si="6"/>
        <v>23420</v>
      </c>
      <c r="D232" s="1314">
        <f t="shared" si="6"/>
        <v>23920</v>
      </c>
      <c r="E232" s="1314">
        <f t="shared" si="6"/>
        <v>23920</v>
      </c>
    </row>
    <row r="233" spans="1:5" ht="13.5" thickBot="1" x14ac:dyDescent="0.25">
      <c r="A233" s="1206" t="s">
        <v>175</v>
      </c>
      <c r="B233" s="1254">
        <f t="shared" si="6"/>
        <v>19420</v>
      </c>
      <c r="C233" s="1254">
        <f t="shared" si="6"/>
        <v>23420</v>
      </c>
      <c r="D233" s="1254">
        <f t="shared" si="6"/>
        <v>23920</v>
      </c>
      <c r="E233" s="1254">
        <f t="shared" si="6"/>
        <v>23920</v>
      </c>
    </row>
    <row r="234" spans="1:5" ht="13.5" thickBot="1" x14ac:dyDescent="0.25">
      <c r="A234" s="1206" t="s">
        <v>193</v>
      </c>
      <c r="B234" s="1254">
        <f t="shared" si="6"/>
        <v>0</v>
      </c>
      <c r="C234" s="1254">
        <f t="shared" si="6"/>
        <v>0</v>
      </c>
      <c r="D234" s="1254">
        <f t="shared" si="6"/>
        <v>0</v>
      </c>
      <c r="E234" s="1254">
        <f t="shared" si="6"/>
        <v>0</v>
      </c>
    </row>
    <row r="235" spans="1:5" ht="13.5" thickBot="1" x14ac:dyDescent="0.25">
      <c r="A235" s="1204" t="s">
        <v>26</v>
      </c>
      <c r="B235" s="1314">
        <f t="shared" si="6"/>
        <v>0</v>
      </c>
      <c r="C235" s="1314">
        <f t="shared" si="6"/>
        <v>0</v>
      </c>
      <c r="D235" s="1314">
        <f t="shared" si="6"/>
        <v>0</v>
      </c>
      <c r="E235" s="1314">
        <f t="shared" si="6"/>
        <v>0</v>
      </c>
    </row>
    <row r="236" spans="1:5" ht="13.5" thickBot="1" x14ac:dyDescent="0.25">
      <c r="A236" s="1206" t="s">
        <v>175</v>
      </c>
      <c r="B236" s="1258">
        <f t="shared" si="6"/>
        <v>0</v>
      </c>
      <c r="C236" s="1258">
        <f t="shared" si="6"/>
        <v>0</v>
      </c>
      <c r="D236" s="1258">
        <f t="shared" si="6"/>
        <v>0</v>
      </c>
      <c r="E236" s="1258">
        <f t="shared" si="6"/>
        <v>0</v>
      </c>
    </row>
    <row r="237" spans="1:5" ht="13.5" thickBot="1" x14ac:dyDescent="0.25">
      <c r="A237" s="1206" t="s">
        <v>193</v>
      </c>
      <c r="B237" s="1254">
        <f t="shared" si="6"/>
        <v>0</v>
      </c>
      <c r="C237" s="1254">
        <f t="shared" si="6"/>
        <v>0</v>
      </c>
      <c r="D237" s="1254">
        <f t="shared" si="6"/>
        <v>0</v>
      </c>
      <c r="E237" s="1254">
        <f t="shared" si="6"/>
        <v>0</v>
      </c>
    </row>
    <row r="238" spans="1:5" ht="24.75" thickBot="1" x14ac:dyDescent="0.25">
      <c r="A238" s="1204" t="s">
        <v>27</v>
      </c>
      <c r="B238" s="1314">
        <f t="shared" si="6"/>
        <v>0</v>
      </c>
      <c r="C238" s="1314">
        <f t="shared" si="6"/>
        <v>0</v>
      </c>
      <c r="D238" s="1314">
        <f t="shared" si="6"/>
        <v>0</v>
      </c>
      <c r="E238" s="1314">
        <f t="shared" si="6"/>
        <v>0</v>
      </c>
    </row>
    <row r="239" spans="1:5" ht="13.5" thickBot="1" x14ac:dyDescent="0.25">
      <c r="A239" s="1206" t="s">
        <v>175</v>
      </c>
      <c r="B239" s="1258">
        <f t="shared" si="6"/>
        <v>0</v>
      </c>
      <c r="C239" s="1258">
        <f t="shared" si="6"/>
        <v>0</v>
      </c>
      <c r="D239" s="1258">
        <f t="shared" si="6"/>
        <v>0</v>
      </c>
      <c r="E239" s="1258">
        <f t="shared" si="6"/>
        <v>0</v>
      </c>
    </row>
    <row r="240" spans="1:5" ht="13.5" thickBot="1" x14ac:dyDescent="0.25">
      <c r="A240" s="1206" t="s">
        <v>193</v>
      </c>
      <c r="B240" s="1254">
        <f t="shared" si="6"/>
        <v>0</v>
      </c>
      <c r="C240" s="1254">
        <f t="shared" si="6"/>
        <v>0</v>
      </c>
      <c r="D240" s="1254">
        <f t="shared" si="6"/>
        <v>0</v>
      </c>
      <c r="E240" s="1254">
        <f t="shared" si="6"/>
        <v>0</v>
      </c>
    </row>
    <row r="241" spans="1:5" ht="13.5" thickBot="1" x14ac:dyDescent="0.25">
      <c r="A241" s="1204" t="s">
        <v>28</v>
      </c>
      <c r="B241" s="1314">
        <f t="shared" si="6"/>
        <v>0</v>
      </c>
      <c r="C241" s="1314">
        <f t="shared" si="6"/>
        <v>0</v>
      </c>
      <c r="D241" s="1314">
        <f t="shared" si="6"/>
        <v>0</v>
      </c>
      <c r="E241" s="1314">
        <f t="shared" si="6"/>
        <v>0</v>
      </c>
    </row>
    <row r="242" spans="1:5" ht="13.5" thickBot="1" x14ac:dyDescent="0.25">
      <c r="A242" s="1206" t="s">
        <v>175</v>
      </c>
      <c r="B242" s="1258">
        <f t="shared" si="6"/>
        <v>0</v>
      </c>
      <c r="C242" s="1258">
        <f t="shared" si="6"/>
        <v>0</v>
      </c>
      <c r="D242" s="1258">
        <f t="shared" si="6"/>
        <v>0</v>
      </c>
      <c r="E242" s="1258">
        <f t="shared" si="6"/>
        <v>0</v>
      </c>
    </row>
    <row r="243" spans="1:5" ht="13.5" thickBot="1" x14ac:dyDescent="0.25">
      <c r="A243" s="1206" t="s">
        <v>193</v>
      </c>
      <c r="B243" s="1254">
        <f t="shared" si="6"/>
        <v>0</v>
      </c>
      <c r="C243" s="1254">
        <f t="shared" si="6"/>
        <v>0</v>
      </c>
      <c r="D243" s="1254">
        <f t="shared" si="6"/>
        <v>0</v>
      </c>
      <c r="E243" s="1254">
        <f t="shared" si="6"/>
        <v>0</v>
      </c>
    </row>
    <row r="244" spans="1:5" ht="24.75" thickBot="1" x14ac:dyDescent="0.25">
      <c r="A244" s="1204" t="s">
        <v>29</v>
      </c>
      <c r="B244" s="1314">
        <f>B245+B246</f>
        <v>0</v>
      </c>
      <c r="C244" s="1314">
        <f t="shared" ref="C244:E244" si="7">C245+C246</f>
        <v>0</v>
      </c>
      <c r="D244" s="1314">
        <f t="shared" si="7"/>
        <v>0</v>
      </c>
      <c r="E244" s="1314">
        <f t="shared" si="7"/>
        <v>0</v>
      </c>
    </row>
    <row r="245" spans="1:5" ht="13.5" thickBot="1" x14ac:dyDescent="0.25">
      <c r="A245" s="1206" t="s">
        <v>175</v>
      </c>
      <c r="B245" s="1258"/>
      <c r="C245" s="1258">
        <v>0</v>
      </c>
      <c r="D245" s="1258">
        <f t="shared" si="6"/>
        <v>0</v>
      </c>
      <c r="E245" s="1258">
        <f t="shared" si="6"/>
        <v>0</v>
      </c>
    </row>
    <row r="246" spans="1:5" ht="13.5" thickBot="1" x14ac:dyDescent="0.25">
      <c r="A246" s="1206" t="s">
        <v>193</v>
      </c>
      <c r="B246" s="1254">
        <f t="shared" si="6"/>
        <v>0</v>
      </c>
      <c r="C246" s="1254">
        <f t="shared" si="6"/>
        <v>0</v>
      </c>
      <c r="D246" s="1254">
        <f t="shared" si="6"/>
        <v>0</v>
      </c>
      <c r="E246" s="1254">
        <f t="shared" si="6"/>
        <v>0</v>
      </c>
    </row>
    <row r="247" spans="1:5" ht="13.5" thickBot="1" x14ac:dyDescent="0.25">
      <c r="A247" s="1204" t="s">
        <v>55</v>
      </c>
      <c r="B247" s="1314">
        <f>B211+B184+B157</f>
        <v>97000</v>
      </c>
      <c r="C247" s="1314">
        <f>C248+C249+C250+C251</f>
        <v>105000</v>
      </c>
      <c r="D247" s="1314">
        <f>D248+D249+D250+D251</f>
        <v>100600</v>
      </c>
      <c r="E247" s="1314">
        <f>E248+E249+E250+E251</f>
        <v>100000</v>
      </c>
    </row>
    <row r="248" spans="1:5" ht="13.5" thickBot="1" x14ac:dyDescent="0.25">
      <c r="A248" s="1206" t="s">
        <v>175</v>
      </c>
      <c r="B248" s="1275">
        <f t="shared" ref="B248:E256" si="8">B212+B185+B158</f>
        <v>2000</v>
      </c>
      <c r="C248" s="1275">
        <f>C158+C185+C212</f>
        <v>5000</v>
      </c>
      <c r="D248" s="1275">
        <f t="shared" si="8"/>
        <v>600</v>
      </c>
      <c r="E248" s="1275">
        <f t="shared" si="8"/>
        <v>0</v>
      </c>
    </row>
    <row r="249" spans="1:5" ht="13.5" thickBot="1" x14ac:dyDescent="0.25">
      <c r="A249" s="1206" t="s">
        <v>194</v>
      </c>
      <c r="B249" s="1275">
        <f t="shared" si="8"/>
        <v>93000</v>
      </c>
      <c r="C249" s="1275">
        <f t="shared" si="8"/>
        <v>93000</v>
      </c>
      <c r="D249" s="1275">
        <f t="shared" si="8"/>
        <v>93000</v>
      </c>
      <c r="E249" s="1275">
        <f t="shared" si="8"/>
        <v>93000</v>
      </c>
    </row>
    <row r="250" spans="1:5" ht="13.5" thickBot="1" x14ac:dyDescent="0.25">
      <c r="A250" s="1206" t="s">
        <v>186</v>
      </c>
      <c r="B250" s="1314">
        <f t="shared" si="8"/>
        <v>0</v>
      </c>
      <c r="C250" s="1314">
        <f t="shared" si="8"/>
        <v>0</v>
      </c>
      <c r="D250" s="1314">
        <f t="shared" si="8"/>
        <v>0</v>
      </c>
      <c r="E250" s="1314">
        <f t="shared" si="8"/>
        <v>0</v>
      </c>
    </row>
    <row r="251" spans="1:5" ht="13.5" thickBot="1" x14ac:dyDescent="0.25">
      <c r="A251" s="1206" t="s">
        <v>187</v>
      </c>
      <c r="B251" s="1275">
        <f t="shared" si="8"/>
        <v>2000</v>
      </c>
      <c r="C251" s="1275">
        <f t="shared" si="8"/>
        <v>7000</v>
      </c>
      <c r="D251" s="1275">
        <f t="shared" si="8"/>
        <v>7000</v>
      </c>
      <c r="E251" s="1275">
        <f t="shared" si="8"/>
        <v>7000</v>
      </c>
    </row>
    <row r="252" spans="1:5" ht="13.5" thickBot="1" x14ac:dyDescent="0.25">
      <c r="A252" s="1204" t="s">
        <v>56</v>
      </c>
      <c r="B252" s="1252">
        <f t="shared" si="8"/>
        <v>3000</v>
      </c>
      <c r="C252" s="1252">
        <f t="shared" si="8"/>
        <v>5000</v>
      </c>
      <c r="D252" s="1252">
        <f t="shared" si="8"/>
        <v>9400</v>
      </c>
      <c r="E252" s="1252">
        <f t="shared" si="8"/>
        <v>10000</v>
      </c>
    </row>
    <row r="253" spans="1:5" ht="13.5" thickBot="1" x14ac:dyDescent="0.25">
      <c r="A253" s="1206" t="s">
        <v>175</v>
      </c>
      <c r="B253" s="1275">
        <f t="shared" si="8"/>
        <v>3000</v>
      </c>
      <c r="C253" s="1275">
        <f t="shared" si="8"/>
        <v>5000</v>
      </c>
      <c r="D253" s="1275">
        <f t="shared" si="8"/>
        <v>9400</v>
      </c>
      <c r="E253" s="1275">
        <f t="shared" si="8"/>
        <v>10000</v>
      </c>
    </row>
    <row r="254" spans="1:5" ht="13.5" thickBot="1" x14ac:dyDescent="0.25">
      <c r="A254" s="1206" t="s">
        <v>194</v>
      </c>
      <c r="B254" s="1252">
        <f t="shared" si="8"/>
        <v>0</v>
      </c>
      <c r="C254" s="1252">
        <f t="shared" si="8"/>
        <v>0</v>
      </c>
      <c r="D254" s="1252">
        <f t="shared" si="8"/>
        <v>0</v>
      </c>
      <c r="E254" s="1252">
        <f t="shared" si="8"/>
        <v>0</v>
      </c>
    </row>
    <row r="255" spans="1:5" ht="13.5" thickBot="1" x14ac:dyDescent="0.25">
      <c r="A255" s="1206" t="s">
        <v>186</v>
      </c>
      <c r="B255" s="1252">
        <f t="shared" si="8"/>
        <v>0</v>
      </c>
      <c r="C255" s="1252">
        <f t="shared" si="8"/>
        <v>0</v>
      </c>
      <c r="D255" s="1252">
        <f t="shared" si="8"/>
        <v>0</v>
      </c>
      <c r="E255" s="1252">
        <f t="shared" si="8"/>
        <v>0</v>
      </c>
    </row>
    <row r="256" spans="1:5" ht="13.5" thickBot="1" x14ac:dyDescent="0.25">
      <c r="A256" s="1206" t="s">
        <v>187</v>
      </c>
      <c r="B256" s="1252">
        <f t="shared" si="8"/>
        <v>0</v>
      </c>
      <c r="C256" s="1252">
        <f t="shared" si="8"/>
        <v>0</v>
      </c>
      <c r="D256" s="1252">
        <f t="shared" si="8"/>
        <v>0</v>
      </c>
      <c r="E256" s="1252">
        <f t="shared" si="8"/>
        <v>0</v>
      </c>
    </row>
    <row r="257" spans="1:5" ht="13.5" thickBot="1" x14ac:dyDescent="0.25">
      <c r="A257" s="1223" t="s">
        <v>31</v>
      </c>
      <c r="B257" s="1270">
        <f>IF(B233-B232=0,0,"Error")</f>
        <v>0</v>
      </c>
      <c r="C257" s="1270">
        <f>IF(C233-C232=0,0,"Error")</f>
        <v>0</v>
      </c>
      <c r="D257" s="1270">
        <f>IF(D233-D232=0,0,"Error")</f>
        <v>0</v>
      </c>
      <c r="E257" s="1270">
        <f>IF(E233-E232=0,0,"Error")</f>
        <v>0</v>
      </c>
    </row>
  </sheetData>
  <mergeCells count="57">
    <mergeCell ref="A18:E18"/>
    <mergeCell ref="A1:E1"/>
    <mergeCell ref="A2:E2"/>
    <mergeCell ref="A3:E3"/>
    <mergeCell ref="B5:E5"/>
    <mergeCell ref="B6:E6"/>
    <mergeCell ref="B7:E7"/>
    <mergeCell ref="A8:E8"/>
    <mergeCell ref="A9:E11"/>
    <mergeCell ref="B12:E12"/>
    <mergeCell ref="A13:A14"/>
    <mergeCell ref="B17:E17"/>
    <mergeCell ref="B65:E65"/>
    <mergeCell ref="A23:E23"/>
    <mergeCell ref="A24:E24"/>
    <mergeCell ref="B25:E25"/>
    <mergeCell ref="B26:E26"/>
    <mergeCell ref="B27:E27"/>
    <mergeCell ref="B28:E28"/>
    <mergeCell ref="A29:A30"/>
    <mergeCell ref="A37:E37"/>
    <mergeCell ref="A38:A39"/>
    <mergeCell ref="B63:E63"/>
    <mergeCell ref="B64:E64"/>
    <mergeCell ref="A139:E139"/>
    <mergeCell ref="B66:E66"/>
    <mergeCell ref="A67:A68"/>
    <mergeCell ref="A75:E75"/>
    <mergeCell ref="A76:A77"/>
    <mergeCell ref="B101:E101"/>
    <mergeCell ref="B102:E102"/>
    <mergeCell ref="B103:E103"/>
    <mergeCell ref="B104:E104"/>
    <mergeCell ref="A105:A106"/>
    <mergeCell ref="A113:E113"/>
    <mergeCell ref="A114:A115"/>
    <mergeCell ref="B171:E171"/>
    <mergeCell ref="A140:E140"/>
    <mergeCell ref="B141:E141"/>
    <mergeCell ref="D142:E142"/>
    <mergeCell ref="B143:E143"/>
    <mergeCell ref="B144:E144"/>
    <mergeCell ref="B145:E145"/>
    <mergeCell ref="A146:A147"/>
    <mergeCell ref="A154:E154"/>
    <mergeCell ref="A155:A156"/>
    <mergeCell ref="B169:E169"/>
    <mergeCell ref="D170:E170"/>
    <mergeCell ref="B198:E198"/>
    <mergeCell ref="B199:E199"/>
    <mergeCell ref="A208:E208"/>
    <mergeCell ref="B172:E172"/>
    <mergeCell ref="A173:A174"/>
    <mergeCell ref="A181:E181"/>
    <mergeCell ref="A182:A183"/>
    <mergeCell ref="B196:E196"/>
    <mergeCell ref="D197:E19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523"/>
  <sheetViews>
    <sheetView workbookViewId="0">
      <selection activeCell="J17" sqref="J17"/>
    </sheetView>
  </sheetViews>
  <sheetFormatPr defaultRowHeight="15" x14ac:dyDescent="0.25"/>
  <cols>
    <col min="1" max="1" width="28.28515625" customWidth="1"/>
    <col min="2" max="4" width="15.85546875" customWidth="1"/>
    <col min="5" max="5" width="16" customWidth="1"/>
    <col min="6" max="6" width="0.140625" customWidth="1"/>
    <col min="7" max="7" width="6.7109375" customWidth="1"/>
    <col min="8" max="8" width="18.28515625" customWidth="1"/>
    <col min="9" max="9" width="10.7109375" customWidth="1"/>
    <col min="10" max="10" width="17.42578125" customWidth="1"/>
  </cols>
  <sheetData>
    <row r="1" spans="1:10" ht="20.100000000000001" customHeight="1" x14ac:dyDescent="0.25">
      <c r="A1" s="1603" t="s">
        <v>679</v>
      </c>
      <c r="B1" s="1604"/>
      <c r="C1" s="1604"/>
      <c r="D1" s="1604"/>
      <c r="E1" s="1604"/>
      <c r="F1" s="215"/>
      <c r="G1" s="215"/>
      <c r="H1" s="215"/>
      <c r="I1" s="215"/>
      <c r="J1" s="215"/>
    </row>
    <row r="2" spans="1:10" ht="24.95" customHeight="1" x14ac:dyDescent="0.25">
      <c r="A2" s="1605" t="s">
        <v>680</v>
      </c>
      <c r="B2" s="1606"/>
      <c r="C2" s="1606"/>
      <c r="D2" s="1606"/>
      <c r="E2" s="1606"/>
      <c r="F2" s="1606"/>
      <c r="G2" s="215"/>
      <c r="H2" s="215"/>
      <c r="I2" s="215"/>
      <c r="J2" s="215"/>
    </row>
    <row r="3" spans="1:10" ht="14.1" customHeight="1" x14ac:dyDescent="0.25">
      <c r="A3" s="216" t="s">
        <v>681</v>
      </c>
      <c r="B3" s="1607" t="s">
        <v>801</v>
      </c>
      <c r="C3" s="1608"/>
      <c r="D3" s="1608"/>
      <c r="E3" s="1608"/>
      <c r="F3" s="1608"/>
      <c r="G3" s="215"/>
      <c r="H3" s="215"/>
      <c r="I3" s="215"/>
      <c r="J3" s="215"/>
    </row>
    <row r="4" spans="1:10" ht="14.1" customHeight="1" x14ac:dyDescent="0.25">
      <c r="A4" s="216" t="s">
        <v>683</v>
      </c>
      <c r="B4" s="1607" t="s">
        <v>802</v>
      </c>
      <c r="C4" s="1608"/>
      <c r="D4" s="1608"/>
      <c r="E4" s="1608"/>
      <c r="F4" s="1608"/>
      <c r="G4" s="215"/>
      <c r="H4" s="215"/>
      <c r="I4" s="215"/>
      <c r="J4" s="215"/>
    </row>
    <row r="5" spans="1:10" ht="14.1" customHeight="1" x14ac:dyDescent="0.25">
      <c r="A5" s="216" t="s">
        <v>0</v>
      </c>
      <c r="B5" s="1607" t="s">
        <v>803</v>
      </c>
      <c r="C5" s="1608"/>
      <c r="D5" s="1608"/>
      <c r="E5" s="1608"/>
      <c r="F5" s="1608"/>
      <c r="G5" s="215"/>
      <c r="H5" s="215"/>
      <c r="I5" s="215"/>
      <c r="J5" s="215"/>
    </row>
    <row r="6" spans="1:10" ht="14.1" customHeight="1" x14ac:dyDescent="0.25">
      <c r="A6" s="216" t="s">
        <v>1</v>
      </c>
      <c r="B6" s="1607" t="s">
        <v>616</v>
      </c>
      <c r="C6" s="1608"/>
      <c r="D6" s="1608"/>
      <c r="E6" s="1608"/>
      <c r="F6" s="1608"/>
      <c r="G6" s="215"/>
      <c r="H6" s="215"/>
      <c r="I6" s="215"/>
      <c r="J6" s="215"/>
    </row>
    <row r="7" spans="1:10" ht="14.1" customHeight="1" x14ac:dyDescent="0.25">
      <c r="A7" s="216" t="s">
        <v>3</v>
      </c>
      <c r="B7" s="1593" t="s">
        <v>684</v>
      </c>
      <c r="C7" s="1594"/>
      <c r="D7" s="1594"/>
      <c r="E7" s="1594"/>
      <c r="F7" s="1594"/>
      <c r="G7" s="215"/>
      <c r="H7" s="215"/>
      <c r="I7" s="215"/>
      <c r="J7" s="215"/>
    </row>
    <row r="8" spans="1:10" ht="14.1" customHeight="1" x14ac:dyDescent="0.25">
      <c r="A8" s="1595" t="s">
        <v>4</v>
      </c>
      <c r="B8" s="1596"/>
      <c r="C8" s="1596"/>
      <c r="D8" s="1596"/>
      <c r="E8" s="1596"/>
      <c r="F8" s="1596"/>
      <c r="G8" s="215"/>
      <c r="H8" s="215"/>
      <c r="I8" s="215"/>
      <c r="J8" s="215"/>
    </row>
    <row r="9" spans="1:10" ht="50.25" customHeight="1" x14ac:dyDescent="0.25">
      <c r="A9" s="1597" t="s">
        <v>617</v>
      </c>
      <c r="B9" s="1598"/>
      <c r="C9" s="1598"/>
      <c r="D9" s="1598"/>
      <c r="E9" s="1598"/>
      <c r="F9" s="1598"/>
      <c r="G9" s="215"/>
      <c r="H9" s="215"/>
      <c r="I9" s="215"/>
      <c r="J9" s="215"/>
    </row>
    <row r="10" spans="1:10" ht="102.75" customHeight="1" x14ac:dyDescent="0.25">
      <c r="A10" s="217" t="s">
        <v>5</v>
      </c>
      <c r="B10" s="1599" t="s">
        <v>804</v>
      </c>
      <c r="C10" s="1600"/>
      <c r="D10" s="1600"/>
      <c r="E10" s="1600"/>
      <c r="F10" s="1600"/>
      <c r="G10" s="215"/>
      <c r="H10" s="215"/>
      <c r="I10" s="215"/>
      <c r="J10" s="215"/>
    </row>
    <row r="11" spans="1:10" ht="39.950000000000003" customHeight="1" x14ac:dyDescent="0.25">
      <c r="A11" s="217" t="s">
        <v>357</v>
      </c>
      <c r="B11" s="1599" t="s">
        <v>618</v>
      </c>
      <c r="C11" s="1600"/>
      <c r="D11" s="1600"/>
      <c r="E11" s="1600"/>
      <c r="F11" s="1600"/>
      <c r="G11" s="215"/>
      <c r="H11" s="215"/>
      <c r="I11" s="215"/>
      <c r="J11" s="215"/>
    </row>
    <row r="12" spans="1:10" ht="27.95" customHeight="1" x14ac:dyDescent="0.25">
      <c r="A12" s="234" t="s">
        <v>743</v>
      </c>
      <c r="B12" s="251" t="s">
        <v>112</v>
      </c>
      <c r="C12" s="251" t="s">
        <v>112</v>
      </c>
      <c r="D12" s="251" t="s">
        <v>112</v>
      </c>
      <c r="E12" s="1601" t="s">
        <v>112</v>
      </c>
      <c r="F12" s="1602"/>
      <c r="G12" s="215"/>
      <c r="H12" s="215"/>
      <c r="I12" s="215"/>
      <c r="J12" s="215"/>
    </row>
    <row r="13" spans="1:10" ht="14.1" customHeight="1" x14ac:dyDescent="0.25">
      <c r="A13" s="234" t="s">
        <v>619</v>
      </c>
      <c r="B13" s="253" t="s">
        <v>687</v>
      </c>
      <c r="C13" s="253" t="s">
        <v>805</v>
      </c>
      <c r="D13" s="253" t="s">
        <v>806</v>
      </c>
      <c r="E13" s="1618" t="s">
        <v>806</v>
      </c>
      <c r="F13" s="1616"/>
      <c r="G13" s="215"/>
      <c r="H13" s="215"/>
      <c r="I13" s="215"/>
      <c r="J13" s="215"/>
    </row>
    <row r="14" spans="1:10" ht="14.1" customHeight="1" x14ac:dyDescent="0.25">
      <c r="A14" s="234" t="s">
        <v>620</v>
      </c>
      <c r="B14" s="253" t="s">
        <v>687</v>
      </c>
      <c r="C14" s="253" t="s">
        <v>807</v>
      </c>
      <c r="D14" s="253" t="s">
        <v>806</v>
      </c>
      <c r="E14" s="1618" t="s">
        <v>806</v>
      </c>
      <c r="F14" s="1616"/>
      <c r="G14" s="215"/>
      <c r="H14" s="215"/>
      <c r="I14" s="215"/>
      <c r="J14" s="215"/>
    </row>
    <row r="15" spans="1:10" ht="14.1" customHeight="1" x14ac:dyDescent="0.25">
      <c r="A15" s="1619" t="s">
        <v>440</v>
      </c>
      <c r="B15" s="1620"/>
      <c r="C15" s="1620"/>
      <c r="D15" s="1620"/>
      <c r="E15" s="1620"/>
      <c r="F15" s="1620"/>
      <c r="G15" s="215"/>
      <c r="H15" s="215"/>
      <c r="I15" s="215"/>
      <c r="J15" s="215"/>
    </row>
    <row r="16" spans="1:10" ht="14.1" customHeight="1" x14ac:dyDescent="0.25">
      <c r="A16" s="218" t="s">
        <v>808</v>
      </c>
      <c r="B16" s="1619" t="s">
        <v>809</v>
      </c>
      <c r="C16" s="1620"/>
      <c r="D16" s="1620"/>
      <c r="E16" s="1620"/>
      <c r="F16" s="1620"/>
      <c r="G16" s="215"/>
      <c r="H16" s="215"/>
      <c r="I16" s="215"/>
      <c r="J16" s="215"/>
    </row>
    <row r="17" spans="1:10" ht="18" customHeight="1" x14ac:dyDescent="0.25">
      <c r="A17" s="219" t="s">
        <v>688</v>
      </c>
      <c r="B17" s="1621" t="s">
        <v>810</v>
      </c>
      <c r="C17" s="1622"/>
      <c r="D17" s="1622"/>
      <c r="E17" s="1622"/>
      <c r="F17" s="1622"/>
      <c r="G17" s="215"/>
      <c r="H17" s="215"/>
      <c r="I17" s="215"/>
      <c r="J17" s="215"/>
    </row>
    <row r="18" spans="1:10" ht="18" customHeight="1" x14ac:dyDescent="0.25">
      <c r="A18" s="220" t="s">
        <v>689</v>
      </c>
      <c r="B18" s="1609" t="s">
        <v>621</v>
      </c>
      <c r="C18" s="1610"/>
      <c r="D18" s="1610"/>
      <c r="E18" s="1610"/>
      <c r="F18" s="1610"/>
      <c r="G18" s="215"/>
      <c r="H18" s="215"/>
      <c r="I18" s="215"/>
      <c r="J18" s="215"/>
    </row>
    <row r="19" spans="1:10" ht="18" customHeight="1" x14ac:dyDescent="0.25">
      <c r="A19" s="220" t="s">
        <v>15</v>
      </c>
      <c r="B19" s="1609" t="s">
        <v>623</v>
      </c>
      <c r="C19" s="1610"/>
      <c r="D19" s="1610"/>
      <c r="E19" s="1610"/>
      <c r="F19" s="1610"/>
      <c r="G19" s="215"/>
      <c r="H19" s="215"/>
      <c r="I19" s="215"/>
      <c r="J19" s="215"/>
    </row>
    <row r="20" spans="1:10" ht="15" customHeight="1" x14ac:dyDescent="0.25">
      <c r="A20" s="221"/>
      <c r="B20" s="222">
        <v>2020</v>
      </c>
      <c r="C20" s="222">
        <v>2021</v>
      </c>
      <c r="D20" s="222">
        <v>2022</v>
      </c>
      <c r="E20" s="1611">
        <v>2023</v>
      </c>
      <c r="F20" s="1612"/>
      <c r="G20" s="215"/>
      <c r="H20" s="215"/>
      <c r="I20" s="215"/>
      <c r="J20" s="215"/>
    </row>
    <row r="21" spans="1:10" ht="15" customHeight="1" x14ac:dyDescent="0.25">
      <c r="A21" s="224"/>
      <c r="B21" s="225" t="s">
        <v>7</v>
      </c>
      <c r="C21" s="225" t="s">
        <v>8</v>
      </c>
      <c r="D21" s="225" t="s">
        <v>8</v>
      </c>
      <c r="E21" s="1613" t="s">
        <v>8</v>
      </c>
      <c r="F21" s="1614"/>
      <c r="G21" s="215"/>
      <c r="H21" s="215"/>
      <c r="I21" s="215"/>
      <c r="J21" s="215"/>
    </row>
    <row r="22" spans="1:10" ht="14.1" customHeight="1" x14ac:dyDescent="0.25">
      <c r="A22" s="234" t="s">
        <v>16</v>
      </c>
      <c r="B22" s="235">
        <v>0</v>
      </c>
      <c r="C22" s="235">
        <v>87600</v>
      </c>
      <c r="D22" s="235">
        <v>87600</v>
      </c>
      <c r="E22" s="1615">
        <v>87600</v>
      </c>
      <c r="F22" s="1616"/>
      <c r="G22" s="215"/>
      <c r="H22" s="215"/>
      <c r="I22" s="215"/>
      <c r="J22" s="215"/>
    </row>
    <row r="23" spans="1:10" ht="14.1" customHeight="1" x14ac:dyDescent="0.25">
      <c r="A23" s="234" t="s">
        <v>17</v>
      </c>
      <c r="B23" s="235">
        <v>0</v>
      </c>
      <c r="C23" s="235">
        <v>240000000</v>
      </c>
      <c r="D23" s="235">
        <v>240000000</v>
      </c>
      <c r="E23" s="1615">
        <v>246000000</v>
      </c>
      <c r="F23" s="1616"/>
      <c r="G23" s="215"/>
      <c r="H23" s="215"/>
      <c r="I23" s="215"/>
      <c r="J23" s="215"/>
    </row>
    <row r="24" spans="1:10" ht="14.1" customHeight="1" x14ac:dyDescent="0.25">
      <c r="A24" s="234" t="s">
        <v>18</v>
      </c>
      <c r="B24" s="235">
        <v>0</v>
      </c>
      <c r="C24" s="237">
        <v>2739.73</v>
      </c>
      <c r="D24" s="237">
        <v>2739.73</v>
      </c>
      <c r="E24" s="1617">
        <v>2808.22</v>
      </c>
      <c r="F24" s="1616"/>
      <c r="G24" s="215"/>
      <c r="H24" s="215"/>
      <c r="I24" s="215"/>
      <c r="J24" s="215"/>
    </row>
    <row r="25" spans="1:10" ht="14.1" customHeight="1" x14ac:dyDescent="0.25">
      <c r="A25" s="234" t="s">
        <v>696</v>
      </c>
      <c r="B25" s="235"/>
      <c r="C25" s="237"/>
      <c r="D25" s="239">
        <v>0</v>
      </c>
      <c r="E25" s="1625">
        <v>0</v>
      </c>
      <c r="F25" s="1616"/>
      <c r="G25" s="215"/>
      <c r="H25" s="215"/>
      <c r="I25" s="215"/>
      <c r="J25" s="215"/>
    </row>
    <row r="26" spans="1:10" ht="14.1" customHeight="1" x14ac:dyDescent="0.25">
      <c r="A26" s="234" t="s">
        <v>697</v>
      </c>
      <c r="B26" s="235"/>
      <c r="C26" s="237"/>
      <c r="D26" s="239">
        <v>0</v>
      </c>
      <c r="E26" s="1625">
        <v>2.5000000000000001E-2</v>
      </c>
      <c r="F26" s="1616"/>
      <c r="G26" s="215"/>
      <c r="H26" s="215"/>
      <c r="I26" s="215"/>
      <c r="J26" s="215"/>
    </row>
    <row r="27" spans="1:10" ht="14.1" customHeight="1" x14ac:dyDescent="0.25">
      <c r="A27" s="234" t="s">
        <v>22</v>
      </c>
      <c r="B27" s="235"/>
      <c r="C27" s="237"/>
      <c r="D27" s="239">
        <v>0</v>
      </c>
      <c r="E27" s="1625">
        <v>2.5000000000000001E-2</v>
      </c>
      <c r="F27" s="1616"/>
      <c r="G27" s="215"/>
      <c r="H27" s="215"/>
      <c r="I27" s="215"/>
      <c r="J27" s="215"/>
    </row>
    <row r="28" spans="1:10" ht="14.1" customHeight="1" x14ac:dyDescent="0.25">
      <c r="A28" s="1626" t="s">
        <v>690</v>
      </c>
      <c r="B28" s="1627"/>
      <c r="C28" s="1627"/>
      <c r="D28" s="1627"/>
      <c r="E28" s="1627"/>
      <c r="F28" s="1627"/>
      <c r="G28" s="215"/>
      <c r="H28" s="215"/>
      <c r="I28" s="215"/>
      <c r="J28" s="215"/>
    </row>
    <row r="29" spans="1:10" ht="14.1" customHeight="1" x14ac:dyDescent="0.25">
      <c r="A29" s="221"/>
      <c r="B29" s="222">
        <v>2020</v>
      </c>
      <c r="C29" s="227">
        <v>2021</v>
      </c>
      <c r="D29" s="222">
        <v>2022</v>
      </c>
      <c r="E29" s="1611">
        <v>2023</v>
      </c>
      <c r="F29" s="1612"/>
      <c r="G29" s="215"/>
      <c r="H29" s="215"/>
      <c r="I29" s="215"/>
      <c r="J29" s="215"/>
    </row>
    <row r="30" spans="1:10" ht="14.1" customHeight="1" x14ac:dyDescent="0.25">
      <c r="A30" s="228"/>
      <c r="B30" s="225" t="s">
        <v>7</v>
      </c>
      <c r="C30" s="225" t="s">
        <v>8</v>
      </c>
      <c r="D30" s="225" t="s">
        <v>8</v>
      </c>
      <c r="E30" s="1613" t="s">
        <v>8</v>
      </c>
      <c r="F30" s="1614"/>
      <c r="G30" s="215"/>
      <c r="H30" s="215"/>
      <c r="I30" s="215"/>
      <c r="J30" s="215"/>
    </row>
    <row r="31" spans="1:10" ht="15.95" customHeight="1" x14ac:dyDescent="0.25">
      <c r="A31" s="224"/>
      <c r="B31" s="229"/>
      <c r="C31" s="229"/>
      <c r="D31" s="229"/>
      <c r="E31" s="229"/>
      <c r="F31" s="229"/>
      <c r="G31" s="230" t="s">
        <v>687</v>
      </c>
      <c r="H31" s="215"/>
      <c r="I31" s="215"/>
      <c r="J31" s="215"/>
    </row>
    <row r="32" spans="1:10" ht="14.1" customHeight="1" x14ac:dyDescent="0.25">
      <c r="A32" s="241" t="s">
        <v>698</v>
      </c>
      <c r="B32" s="242">
        <v>0</v>
      </c>
      <c r="C32" s="242">
        <v>0</v>
      </c>
      <c r="D32" s="242">
        <v>0</v>
      </c>
      <c r="E32" s="1623">
        <v>0</v>
      </c>
      <c r="F32" s="1624"/>
      <c r="G32" s="233"/>
      <c r="H32" s="215"/>
      <c r="I32" s="215"/>
      <c r="J32" s="215"/>
    </row>
    <row r="33" spans="1:10" ht="14.1" customHeight="1" x14ac:dyDescent="0.25">
      <c r="A33" s="241" t="s">
        <v>699</v>
      </c>
      <c r="B33" s="242">
        <v>0</v>
      </c>
      <c r="C33" s="242">
        <v>0</v>
      </c>
      <c r="D33" s="242">
        <v>0</v>
      </c>
      <c r="E33" s="1623">
        <v>0</v>
      </c>
      <c r="F33" s="1624"/>
      <c r="G33" s="215"/>
      <c r="H33" s="215"/>
      <c r="I33" s="215"/>
      <c r="J33" s="215"/>
    </row>
    <row r="34" spans="1:10" ht="14.1" customHeight="1" x14ac:dyDescent="0.25">
      <c r="A34" s="241" t="s">
        <v>700</v>
      </c>
      <c r="B34" s="242">
        <v>0</v>
      </c>
      <c r="C34" s="242">
        <v>0</v>
      </c>
      <c r="D34" s="242">
        <v>0</v>
      </c>
      <c r="E34" s="1623">
        <v>0</v>
      </c>
      <c r="F34" s="1624"/>
      <c r="G34" s="215"/>
      <c r="H34" s="215"/>
      <c r="I34" s="215"/>
      <c r="J34" s="215"/>
    </row>
    <row r="35" spans="1:10" ht="14.1" customHeight="1" x14ac:dyDescent="0.25">
      <c r="A35" s="241" t="s">
        <v>701</v>
      </c>
      <c r="B35" s="242">
        <v>0</v>
      </c>
      <c r="C35" s="242">
        <v>0</v>
      </c>
      <c r="D35" s="242">
        <v>0</v>
      </c>
      <c r="E35" s="1623">
        <v>0</v>
      </c>
      <c r="F35" s="1624"/>
      <c r="G35" s="215"/>
      <c r="H35" s="215"/>
      <c r="I35" s="215"/>
      <c r="J35" s="215"/>
    </row>
    <row r="36" spans="1:10" ht="14.1" customHeight="1" x14ac:dyDescent="0.25">
      <c r="A36" s="241" t="s">
        <v>702</v>
      </c>
      <c r="B36" s="242">
        <v>0</v>
      </c>
      <c r="C36" s="242">
        <v>0</v>
      </c>
      <c r="D36" s="242">
        <v>0</v>
      </c>
      <c r="E36" s="1623">
        <v>0</v>
      </c>
      <c r="F36" s="1624"/>
      <c r="G36" s="215"/>
      <c r="H36" s="215"/>
      <c r="I36" s="215"/>
      <c r="J36" s="215"/>
    </row>
    <row r="37" spans="1:10" ht="14.1" customHeight="1" x14ac:dyDescent="0.25">
      <c r="A37" s="241" t="s">
        <v>703</v>
      </c>
      <c r="B37" s="242">
        <v>0</v>
      </c>
      <c r="C37" s="242">
        <v>0</v>
      </c>
      <c r="D37" s="242">
        <v>0</v>
      </c>
      <c r="E37" s="1623">
        <v>0</v>
      </c>
      <c r="F37" s="1624"/>
      <c r="G37" s="215"/>
      <c r="H37" s="215"/>
      <c r="I37" s="215"/>
      <c r="J37" s="215"/>
    </row>
    <row r="38" spans="1:10" ht="14.1" customHeight="1" x14ac:dyDescent="0.25">
      <c r="A38" s="241" t="s">
        <v>704</v>
      </c>
      <c r="B38" s="242">
        <v>0</v>
      </c>
      <c r="C38" s="242">
        <v>240000000</v>
      </c>
      <c r="D38" s="242">
        <v>240000000</v>
      </c>
      <c r="E38" s="1623">
        <v>246000000</v>
      </c>
      <c r="F38" s="1624"/>
      <c r="G38" s="215"/>
      <c r="H38" s="215"/>
      <c r="I38" s="215"/>
      <c r="J38" s="215"/>
    </row>
    <row r="39" spans="1:10" ht="14.1" customHeight="1" x14ac:dyDescent="0.25">
      <c r="A39" s="241" t="s">
        <v>705</v>
      </c>
      <c r="B39" s="242">
        <v>0</v>
      </c>
      <c r="C39" s="242">
        <v>0</v>
      </c>
      <c r="D39" s="242">
        <v>0</v>
      </c>
      <c r="E39" s="1623">
        <v>0</v>
      </c>
      <c r="F39" s="1624"/>
      <c r="G39" s="215"/>
      <c r="H39" s="215"/>
      <c r="I39" s="215"/>
      <c r="J39" s="215"/>
    </row>
    <row r="40" spans="1:10" ht="14.1" customHeight="1" x14ac:dyDescent="0.25">
      <c r="A40" s="241" t="s">
        <v>706</v>
      </c>
      <c r="B40" s="242">
        <v>0</v>
      </c>
      <c r="C40" s="242">
        <v>0</v>
      </c>
      <c r="D40" s="242">
        <v>0</v>
      </c>
      <c r="E40" s="1623">
        <v>0</v>
      </c>
      <c r="F40" s="1624"/>
      <c r="G40" s="215"/>
      <c r="H40" s="215"/>
      <c r="I40" s="215"/>
      <c r="J40" s="215"/>
    </row>
    <row r="41" spans="1:10" ht="14.1" customHeight="1" x14ac:dyDescent="0.25">
      <c r="A41" s="241" t="s">
        <v>707</v>
      </c>
      <c r="B41" s="242">
        <v>0</v>
      </c>
      <c r="C41" s="242">
        <v>0</v>
      </c>
      <c r="D41" s="242">
        <v>0</v>
      </c>
      <c r="E41" s="1623">
        <v>0</v>
      </c>
      <c r="F41" s="1624"/>
      <c r="G41" s="215"/>
      <c r="H41" s="215"/>
      <c r="I41" s="215"/>
      <c r="J41" s="215"/>
    </row>
    <row r="42" spans="1:10" ht="14.1" customHeight="1" x14ac:dyDescent="0.25">
      <c r="A42" s="241" t="s">
        <v>708</v>
      </c>
      <c r="B42" s="242">
        <v>0</v>
      </c>
      <c r="C42" s="242">
        <v>0</v>
      </c>
      <c r="D42" s="242">
        <v>0</v>
      </c>
      <c r="E42" s="1623">
        <v>0</v>
      </c>
      <c r="F42" s="1624"/>
      <c r="G42" s="215"/>
      <c r="H42" s="215"/>
      <c r="I42" s="215"/>
      <c r="J42" s="215"/>
    </row>
    <row r="43" spans="1:10" ht="14.1" customHeight="1" x14ac:dyDescent="0.25">
      <c r="A43" s="241" t="s">
        <v>709</v>
      </c>
      <c r="B43" s="242">
        <v>0</v>
      </c>
      <c r="C43" s="242">
        <v>0</v>
      </c>
      <c r="D43" s="242">
        <v>0</v>
      </c>
      <c r="E43" s="1623">
        <v>0</v>
      </c>
      <c r="F43" s="1624"/>
      <c r="G43" s="215"/>
      <c r="H43" s="215"/>
      <c r="I43" s="215"/>
      <c r="J43" s="215"/>
    </row>
    <row r="44" spans="1:10" ht="14.1" customHeight="1" x14ac:dyDescent="0.25">
      <c r="A44" s="241" t="s">
        <v>710</v>
      </c>
      <c r="B44" s="242">
        <v>0</v>
      </c>
      <c r="C44" s="242">
        <v>0</v>
      </c>
      <c r="D44" s="242">
        <v>0</v>
      </c>
      <c r="E44" s="1623">
        <v>0</v>
      </c>
      <c r="F44" s="1624"/>
      <c r="G44" s="215"/>
      <c r="H44" s="215"/>
      <c r="I44" s="215"/>
      <c r="J44" s="215"/>
    </row>
    <row r="45" spans="1:10" ht="14.1" customHeight="1" x14ac:dyDescent="0.25">
      <c r="A45" s="241" t="s">
        <v>711</v>
      </c>
      <c r="B45" s="242">
        <v>0</v>
      </c>
      <c r="C45" s="242">
        <v>0</v>
      </c>
      <c r="D45" s="242">
        <v>0</v>
      </c>
      <c r="E45" s="1623">
        <v>0</v>
      </c>
      <c r="F45" s="1624"/>
      <c r="G45" s="215"/>
      <c r="H45" s="215"/>
      <c r="I45" s="215"/>
      <c r="J45" s="215"/>
    </row>
    <row r="46" spans="1:10" ht="14.1" customHeight="1" x14ac:dyDescent="0.25">
      <c r="A46" s="241" t="s">
        <v>712</v>
      </c>
      <c r="B46" s="242">
        <v>0</v>
      </c>
      <c r="C46" s="242">
        <v>0</v>
      </c>
      <c r="D46" s="242">
        <v>0</v>
      </c>
      <c r="E46" s="1623">
        <v>0</v>
      </c>
      <c r="F46" s="1624"/>
      <c r="G46" s="215"/>
      <c r="H46" s="215"/>
      <c r="I46" s="215"/>
      <c r="J46" s="215"/>
    </row>
    <row r="47" spans="1:10" ht="14.1" customHeight="1" x14ac:dyDescent="0.25">
      <c r="A47" s="241" t="s">
        <v>713</v>
      </c>
      <c r="B47" s="242">
        <v>0</v>
      </c>
      <c r="C47" s="242">
        <v>0</v>
      </c>
      <c r="D47" s="242">
        <v>0</v>
      </c>
      <c r="E47" s="1623">
        <v>0</v>
      </c>
      <c r="F47" s="1624"/>
      <c r="G47" s="215"/>
      <c r="H47" s="215"/>
      <c r="I47" s="215"/>
      <c r="J47" s="215"/>
    </row>
    <row r="48" spans="1:10" ht="14.1" customHeight="1" x14ac:dyDescent="0.25">
      <c r="A48" s="241" t="s">
        <v>714</v>
      </c>
      <c r="B48" s="242">
        <v>0</v>
      </c>
      <c r="C48" s="242">
        <v>0</v>
      </c>
      <c r="D48" s="242">
        <v>0</v>
      </c>
      <c r="E48" s="1623">
        <v>0</v>
      </c>
      <c r="F48" s="1624"/>
      <c r="G48" s="215"/>
      <c r="H48" s="215"/>
      <c r="I48" s="215"/>
      <c r="J48" s="215"/>
    </row>
    <row r="49" spans="1:10" ht="14.1" customHeight="1" x14ac:dyDescent="0.25">
      <c r="A49" s="241" t="s">
        <v>715</v>
      </c>
      <c r="B49" s="242">
        <v>0</v>
      </c>
      <c r="C49" s="242">
        <v>0</v>
      </c>
      <c r="D49" s="242">
        <v>0</v>
      </c>
      <c r="E49" s="1623">
        <v>0</v>
      </c>
      <c r="F49" s="1624"/>
      <c r="G49" s="215"/>
      <c r="H49" s="215"/>
      <c r="I49" s="215"/>
      <c r="J49" s="215"/>
    </row>
    <row r="50" spans="1:10" ht="14.1" customHeight="1" x14ac:dyDescent="0.25">
      <c r="A50" s="241" t="s">
        <v>716</v>
      </c>
      <c r="B50" s="242">
        <v>0</v>
      </c>
      <c r="C50" s="242">
        <v>0</v>
      </c>
      <c r="D50" s="242">
        <v>0</v>
      </c>
      <c r="E50" s="1623">
        <v>0</v>
      </c>
      <c r="F50" s="1624"/>
      <c r="G50" s="215"/>
      <c r="H50" s="215"/>
      <c r="I50" s="215"/>
      <c r="J50" s="215"/>
    </row>
    <row r="51" spans="1:10" ht="14.1" customHeight="1" x14ac:dyDescent="0.25">
      <c r="A51" s="241" t="s">
        <v>717</v>
      </c>
      <c r="B51" s="242">
        <v>0</v>
      </c>
      <c r="C51" s="242">
        <v>0</v>
      </c>
      <c r="D51" s="242">
        <v>0</v>
      </c>
      <c r="E51" s="1623">
        <v>0</v>
      </c>
      <c r="F51" s="1624"/>
      <c r="G51" s="215"/>
      <c r="H51" s="215"/>
      <c r="I51" s="215"/>
      <c r="J51" s="215"/>
    </row>
    <row r="52" spans="1:10" ht="14.1" customHeight="1" x14ac:dyDescent="0.25">
      <c r="A52" s="241" t="s">
        <v>718</v>
      </c>
      <c r="B52" s="242">
        <v>0</v>
      </c>
      <c r="C52" s="242">
        <v>0</v>
      </c>
      <c r="D52" s="242">
        <v>0</v>
      </c>
      <c r="E52" s="1623">
        <v>0</v>
      </c>
      <c r="F52" s="1624"/>
      <c r="G52" s="215"/>
      <c r="H52" s="215"/>
      <c r="I52" s="215"/>
      <c r="J52" s="215"/>
    </row>
    <row r="53" spans="1:10" ht="14.1" customHeight="1" x14ac:dyDescent="0.25">
      <c r="A53" s="241" t="s">
        <v>719</v>
      </c>
      <c r="B53" s="242">
        <v>0</v>
      </c>
      <c r="C53" s="242">
        <v>0</v>
      </c>
      <c r="D53" s="242">
        <v>0</v>
      </c>
      <c r="E53" s="1623">
        <v>0</v>
      </c>
      <c r="F53" s="1624"/>
      <c r="G53" s="215"/>
      <c r="H53" s="215"/>
      <c r="I53" s="215"/>
      <c r="J53" s="215"/>
    </row>
    <row r="54" spans="1:10" ht="14.1" customHeight="1" x14ac:dyDescent="0.25">
      <c r="A54" s="241" t="s">
        <v>720</v>
      </c>
      <c r="B54" s="242">
        <v>0</v>
      </c>
      <c r="C54" s="242">
        <v>0</v>
      </c>
      <c r="D54" s="242">
        <v>0</v>
      </c>
      <c r="E54" s="1623">
        <v>0</v>
      </c>
      <c r="F54" s="1624"/>
      <c r="G54" s="215"/>
      <c r="H54" s="215"/>
      <c r="I54" s="215"/>
      <c r="J54" s="215"/>
    </row>
    <row r="55" spans="1:10" ht="14.1" customHeight="1" x14ac:dyDescent="0.25">
      <c r="A55" s="241" t="s">
        <v>721</v>
      </c>
      <c r="B55" s="242">
        <v>0</v>
      </c>
      <c r="C55" s="242">
        <v>0</v>
      </c>
      <c r="D55" s="242">
        <v>0</v>
      </c>
      <c r="E55" s="1623">
        <v>0</v>
      </c>
      <c r="F55" s="1624"/>
      <c r="G55" s="215"/>
      <c r="H55" s="215"/>
      <c r="I55" s="215"/>
      <c r="J55" s="215"/>
    </row>
    <row r="56" spans="1:10" ht="14.1" customHeight="1" x14ac:dyDescent="0.25">
      <c r="A56" s="241" t="s">
        <v>722</v>
      </c>
      <c r="B56" s="242">
        <v>0</v>
      </c>
      <c r="C56" s="242">
        <v>0</v>
      </c>
      <c r="D56" s="242">
        <v>0</v>
      </c>
      <c r="E56" s="1623">
        <v>0</v>
      </c>
      <c r="F56" s="1624"/>
      <c r="G56" s="215"/>
      <c r="H56" s="215"/>
      <c r="I56" s="215"/>
      <c r="J56" s="215"/>
    </row>
    <row r="57" spans="1:10" ht="14.1" customHeight="1" x14ac:dyDescent="0.25">
      <c r="A57" s="241" t="s">
        <v>723</v>
      </c>
      <c r="B57" s="242">
        <v>0</v>
      </c>
      <c r="C57" s="242">
        <v>0</v>
      </c>
      <c r="D57" s="242">
        <v>0</v>
      </c>
      <c r="E57" s="1623">
        <v>0</v>
      </c>
      <c r="F57" s="1624"/>
      <c r="G57" s="215"/>
      <c r="H57" s="215"/>
      <c r="I57" s="215"/>
      <c r="J57" s="215"/>
    </row>
    <row r="58" spans="1:10" ht="14.1" customHeight="1" x14ac:dyDescent="0.25">
      <c r="A58" s="241" t="s">
        <v>724</v>
      </c>
      <c r="B58" s="242">
        <v>0</v>
      </c>
      <c r="C58" s="242">
        <v>0</v>
      </c>
      <c r="D58" s="242">
        <v>0</v>
      </c>
      <c r="E58" s="1623">
        <v>0</v>
      </c>
      <c r="F58" s="1624"/>
      <c r="G58" s="215"/>
      <c r="H58" s="215"/>
      <c r="I58" s="215"/>
      <c r="J58" s="215"/>
    </row>
    <row r="59" spans="1:10" ht="14.1" customHeight="1" x14ac:dyDescent="0.25">
      <c r="A59" s="241" t="s">
        <v>725</v>
      </c>
      <c r="B59" s="242">
        <v>0</v>
      </c>
      <c r="C59" s="242">
        <v>0</v>
      </c>
      <c r="D59" s="242">
        <v>0</v>
      </c>
      <c r="E59" s="1623">
        <v>0</v>
      </c>
      <c r="F59" s="1624"/>
      <c r="G59" s="215"/>
      <c r="H59" s="215"/>
      <c r="I59" s="215"/>
      <c r="J59" s="215"/>
    </row>
    <row r="60" spans="1:10" ht="14.1" customHeight="1" x14ac:dyDescent="0.25">
      <c r="A60" s="241" t="s">
        <v>726</v>
      </c>
      <c r="B60" s="242">
        <v>0</v>
      </c>
      <c r="C60" s="242">
        <v>0</v>
      </c>
      <c r="D60" s="242">
        <v>0</v>
      </c>
      <c r="E60" s="1623">
        <v>0</v>
      </c>
      <c r="F60" s="1624"/>
      <c r="G60" s="215"/>
      <c r="H60" s="215"/>
      <c r="I60" s="215"/>
      <c r="J60" s="215"/>
    </row>
    <row r="61" spans="1:10" ht="14.1" customHeight="1" x14ac:dyDescent="0.25">
      <c r="A61" s="241" t="s">
        <v>727</v>
      </c>
      <c r="B61" s="242">
        <v>0</v>
      </c>
      <c r="C61" s="242">
        <v>0</v>
      </c>
      <c r="D61" s="242">
        <v>0</v>
      </c>
      <c r="E61" s="1623">
        <v>0</v>
      </c>
      <c r="F61" s="1624"/>
      <c r="G61" s="215"/>
      <c r="H61" s="215"/>
      <c r="I61" s="215"/>
      <c r="J61" s="215"/>
    </row>
    <row r="62" spans="1:10" ht="14.1" customHeight="1" x14ac:dyDescent="0.25">
      <c r="A62" s="231" t="s">
        <v>192</v>
      </c>
      <c r="B62" s="242">
        <v>0</v>
      </c>
      <c r="C62" s="242">
        <v>240000000</v>
      </c>
      <c r="D62" s="242">
        <v>240000000</v>
      </c>
      <c r="E62" s="1623">
        <v>246000000</v>
      </c>
      <c r="F62" s="1624"/>
      <c r="G62" s="215"/>
      <c r="H62" s="215"/>
      <c r="I62" s="215"/>
      <c r="J62" s="215"/>
    </row>
    <row r="63" spans="1:10" ht="27" customHeight="1" x14ac:dyDescent="0.25">
      <c r="A63" s="219" t="s">
        <v>688</v>
      </c>
      <c r="B63" s="1621" t="s">
        <v>811</v>
      </c>
      <c r="C63" s="1622"/>
      <c r="D63" s="1622"/>
      <c r="E63" s="1622"/>
      <c r="F63" s="1622"/>
      <c r="G63" s="215"/>
      <c r="H63" s="215"/>
      <c r="I63" s="215"/>
      <c r="J63" s="215"/>
    </row>
    <row r="64" spans="1:10" ht="27" customHeight="1" x14ac:dyDescent="0.25">
      <c r="A64" s="220" t="s">
        <v>689</v>
      </c>
      <c r="B64" s="1609" t="s">
        <v>622</v>
      </c>
      <c r="C64" s="1610"/>
      <c r="D64" s="1610"/>
      <c r="E64" s="1610"/>
      <c r="F64" s="1610"/>
      <c r="G64" s="215"/>
      <c r="H64" s="215"/>
      <c r="I64" s="215"/>
      <c r="J64" s="215"/>
    </row>
    <row r="65" spans="1:10" ht="27" customHeight="1" x14ac:dyDescent="0.25">
      <c r="A65" s="220" t="s">
        <v>15</v>
      </c>
      <c r="B65" s="1609" t="s">
        <v>623</v>
      </c>
      <c r="C65" s="1610"/>
      <c r="D65" s="1610"/>
      <c r="E65" s="1610"/>
      <c r="F65" s="1610"/>
      <c r="G65" s="215"/>
      <c r="H65" s="215"/>
      <c r="I65" s="215"/>
      <c r="J65" s="215"/>
    </row>
    <row r="66" spans="1:10" ht="15" customHeight="1" x14ac:dyDescent="0.25">
      <c r="A66" s="221"/>
      <c r="B66" s="222">
        <v>2020</v>
      </c>
      <c r="C66" s="222">
        <v>2021</v>
      </c>
      <c r="D66" s="222">
        <v>2022</v>
      </c>
      <c r="E66" s="1611">
        <v>2023</v>
      </c>
      <c r="F66" s="1612"/>
      <c r="G66" s="215"/>
      <c r="H66" s="215"/>
      <c r="I66" s="215"/>
      <c r="J66" s="215"/>
    </row>
    <row r="67" spans="1:10" ht="15" customHeight="1" x14ac:dyDescent="0.25">
      <c r="A67" s="224"/>
      <c r="B67" s="225" t="s">
        <v>7</v>
      </c>
      <c r="C67" s="225" t="s">
        <v>8</v>
      </c>
      <c r="D67" s="225" t="s">
        <v>8</v>
      </c>
      <c r="E67" s="1613" t="s">
        <v>8</v>
      </c>
      <c r="F67" s="1614"/>
      <c r="G67" s="215"/>
      <c r="H67" s="215"/>
      <c r="I67" s="215"/>
      <c r="J67" s="215"/>
    </row>
    <row r="68" spans="1:10" ht="14.1" customHeight="1" x14ac:dyDescent="0.25">
      <c r="A68" s="234" t="s">
        <v>16</v>
      </c>
      <c r="B68" s="235">
        <v>0</v>
      </c>
      <c r="C68" s="235">
        <v>43800</v>
      </c>
      <c r="D68" s="235">
        <v>43800</v>
      </c>
      <c r="E68" s="1615">
        <v>43800</v>
      </c>
      <c r="F68" s="1616"/>
      <c r="G68" s="215"/>
      <c r="H68" s="215"/>
      <c r="I68" s="215"/>
      <c r="J68" s="215"/>
    </row>
    <row r="69" spans="1:10" ht="14.1" customHeight="1" x14ac:dyDescent="0.25">
      <c r="A69" s="234" t="s">
        <v>17</v>
      </c>
      <c r="B69" s="235">
        <v>0</v>
      </c>
      <c r="C69" s="235">
        <v>30000000</v>
      </c>
      <c r="D69" s="235">
        <v>30000000</v>
      </c>
      <c r="E69" s="1615">
        <v>30000000</v>
      </c>
      <c r="F69" s="1616"/>
      <c r="G69" s="215"/>
      <c r="H69" s="215"/>
      <c r="I69" s="215"/>
      <c r="J69" s="215"/>
    </row>
    <row r="70" spans="1:10" ht="14.1" customHeight="1" x14ac:dyDescent="0.25">
      <c r="A70" s="234" t="s">
        <v>18</v>
      </c>
      <c r="B70" s="235">
        <v>0</v>
      </c>
      <c r="C70" s="237">
        <v>684.93</v>
      </c>
      <c r="D70" s="237">
        <v>684.93</v>
      </c>
      <c r="E70" s="1617">
        <v>684.93</v>
      </c>
      <c r="F70" s="1616"/>
      <c r="G70" s="215"/>
      <c r="H70" s="215"/>
      <c r="I70" s="215"/>
      <c r="J70" s="215"/>
    </row>
    <row r="71" spans="1:10" ht="14.1" customHeight="1" x14ac:dyDescent="0.25">
      <c r="A71" s="234" t="s">
        <v>696</v>
      </c>
      <c r="B71" s="235"/>
      <c r="C71" s="237"/>
      <c r="D71" s="239">
        <v>0</v>
      </c>
      <c r="E71" s="1625">
        <v>0</v>
      </c>
      <c r="F71" s="1616"/>
      <c r="G71" s="215"/>
      <c r="H71" s="215"/>
      <c r="I71" s="215"/>
      <c r="J71" s="215"/>
    </row>
    <row r="72" spans="1:10" ht="14.1" customHeight="1" x14ac:dyDescent="0.25">
      <c r="A72" s="234" t="s">
        <v>697</v>
      </c>
      <c r="B72" s="235"/>
      <c r="C72" s="237"/>
      <c r="D72" s="239">
        <v>0</v>
      </c>
      <c r="E72" s="1625">
        <v>0</v>
      </c>
      <c r="F72" s="1616"/>
      <c r="G72" s="215"/>
      <c r="H72" s="215"/>
      <c r="I72" s="215"/>
      <c r="J72" s="215"/>
    </row>
    <row r="73" spans="1:10" ht="14.1" customHeight="1" x14ac:dyDescent="0.25">
      <c r="A73" s="234" t="s">
        <v>22</v>
      </c>
      <c r="B73" s="235"/>
      <c r="C73" s="237"/>
      <c r="D73" s="239">
        <v>0</v>
      </c>
      <c r="E73" s="1625">
        <v>0</v>
      </c>
      <c r="F73" s="1616"/>
      <c r="G73" s="215"/>
      <c r="H73" s="215"/>
      <c r="I73" s="215"/>
      <c r="J73" s="215"/>
    </row>
    <row r="74" spans="1:10" ht="14.1" customHeight="1" x14ac:dyDescent="0.25">
      <c r="A74" s="1626" t="s">
        <v>690</v>
      </c>
      <c r="B74" s="1627"/>
      <c r="C74" s="1627"/>
      <c r="D74" s="1627"/>
      <c r="E74" s="1627"/>
      <c r="F74" s="1627"/>
      <c r="G74" s="215"/>
      <c r="H74" s="215"/>
      <c r="I74" s="215"/>
      <c r="J74" s="215"/>
    </row>
    <row r="75" spans="1:10" ht="14.1" customHeight="1" x14ac:dyDescent="0.25">
      <c r="A75" s="221"/>
      <c r="B75" s="222">
        <v>2020</v>
      </c>
      <c r="C75" s="227">
        <v>2021</v>
      </c>
      <c r="D75" s="222">
        <v>2022</v>
      </c>
      <c r="E75" s="1611">
        <v>2023</v>
      </c>
      <c r="F75" s="1612"/>
      <c r="G75" s="215"/>
      <c r="H75" s="215"/>
      <c r="I75" s="215"/>
      <c r="J75" s="215"/>
    </row>
    <row r="76" spans="1:10" ht="14.1" customHeight="1" x14ac:dyDescent="0.25">
      <c r="A76" s="228"/>
      <c r="B76" s="225" t="s">
        <v>7</v>
      </c>
      <c r="C76" s="225" t="s">
        <v>8</v>
      </c>
      <c r="D76" s="225" t="s">
        <v>8</v>
      </c>
      <c r="E76" s="1613" t="s">
        <v>8</v>
      </c>
      <c r="F76" s="1614"/>
      <c r="G76" s="215"/>
      <c r="H76" s="215"/>
      <c r="I76" s="215"/>
      <c r="J76" s="215"/>
    </row>
    <row r="77" spans="1:10" ht="15.95" customHeight="1" x14ac:dyDescent="0.25">
      <c r="A77" s="224"/>
      <c r="B77" s="229"/>
      <c r="C77" s="229"/>
      <c r="D77" s="229"/>
      <c r="E77" s="229"/>
      <c r="F77" s="229"/>
      <c r="G77" s="230" t="s">
        <v>687</v>
      </c>
      <c r="H77" s="215"/>
      <c r="I77" s="215"/>
      <c r="J77" s="215"/>
    </row>
    <row r="78" spans="1:10" ht="14.1" customHeight="1" x14ac:dyDescent="0.25">
      <c r="A78" s="241" t="s">
        <v>698</v>
      </c>
      <c r="B78" s="242">
        <v>0</v>
      </c>
      <c r="C78" s="242">
        <v>0</v>
      </c>
      <c r="D78" s="242">
        <v>0</v>
      </c>
      <c r="E78" s="1623">
        <v>0</v>
      </c>
      <c r="F78" s="1624"/>
      <c r="G78" s="233"/>
      <c r="H78" s="215"/>
      <c r="I78" s="215"/>
      <c r="J78" s="215"/>
    </row>
    <row r="79" spans="1:10" ht="14.1" customHeight="1" x14ac:dyDescent="0.25">
      <c r="A79" s="241" t="s">
        <v>699</v>
      </c>
      <c r="B79" s="242">
        <v>0</v>
      </c>
      <c r="C79" s="242">
        <v>0</v>
      </c>
      <c r="D79" s="242">
        <v>0</v>
      </c>
      <c r="E79" s="1623">
        <v>0</v>
      </c>
      <c r="F79" s="1624"/>
      <c r="G79" s="215"/>
      <c r="H79" s="215"/>
      <c r="I79" s="215"/>
      <c r="J79" s="215"/>
    </row>
    <row r="80" spans="1:10" ht="14.1" customHeight="1" x14ac:dyDescent="0.25">
      <c r="A80" s="241" t="s">
        <v>700</v>
      </c>
      <c r="B80" s="242">
        <v>0</v>
      </c>
      <c r="C80" s="242">
        <v>0</v>
      </c>
      <c r="D80" s="242">
        <v>0</v>
      </c>
      <c r="E80" s="1623">
        <v>0</v>
      </c>
      <c r="F80" s="1624"/>
      <c r="G80" s="215"/>
      <c r="H80" s="215"/>
      <c r="I80" s="215"/>
      <c r="J80" s="215"/>
    </row>
    <row r="81" spans="1:10" ht="14.1" customHeight="1" x14ac:dyDescent="0.25">
      <c r="A81" s="241" t="s">
        <v>701</v>
      </c>
      <c r="B81" s="242">
        <v>0</v>
      </c>
      <c r="C81" s="242">
        <v>0</v>
      </c>
      <c r="D81" s="242">
        <v>0</v>
      </c>
      <c r="E81" s="1623">
        <v>0</v>
      </c>
      <c r="F81" s="1624"/>
      <c r="G81" s="215"/>
      <c r="H81" s="215"/>
      <c r="I81" s="215"/>
      <c r="J81" s="215"/>
    </row>
    <row r="82" spans="1:10" ht="14.1" customHeight="1" x14ac:dyDescent="0.25">
      <c r="A82" s="241" t="s">
        <v>702</v>
      </c>
      <c r="B82" s="242">
        <v>0</v>
      </c>
      <c r="C82" s="242">
        <v>0</v>
      </c>
      <c r="D82" s="242">
        <v>0</v>
      </c>
      <c r="E82" s="1623">
        <v>0</v>
      </c>
      <c r="F82" s="1624"/>
      <c r="G82" s="215"/>
      <c r="H82" s="215"/>
      <c r="I82" s="215"/>
      <c r="J82" s="215"/>
    </row>
    <row r="83" spans="1:10" ht="14.1" customHeight="1" x14ac:dyDescent="0.25">
      <c r="A83" s="241" t="s">
        <v>703</v>
      </c>
      <c r="B83" s="242">
        <v>0</v>
      </c>
      <c r="C83" s="242">
        <v>0</v>
      </c>
      <c r="D83" s="242">
        <v>0</v>
      </c>
      <c r="E83" s="1623">
        <v>0</v>
      </c>
      <c r="F83" s="1624"/>
      <c r="G83" s="215"/>
      <c r="H83" s="215"/>
      <c r="I83" s="215"/>
      <c r="J83" s="215"/>
    </row>
    <row r="84" spans="1:10" ht="14.1" customHeight="1" x14ac:dyDescent="0.25">
      <c r="A84" s="241" t="s">
        <v>704</v>
      </c>
      <c r="B84" s="242">
        <v>0</v>
      </c>
      <c r="C84" s="242">
        <v>30000000</v>
      </c>
      <c r="D84" s="242">
        <v>30000000</v>
      </c>
      <c r="E84" s="1623">
        <v>30000000</v>
      </c>
      <c r="F84" s="1624"/>
      <c r="G84" s="215"/>
      <c r="H84" s="215"/>
      <c r="I84" s="215"/>
      <c r="J84" s="215"/>
    </row>
    <row r="85" spans="1:10" ht="14.1" customHeight="1" x14ac:dyDescent="0.25">
      <c r="A85" s="241" t="s">
        <v>705</v>
      </c>
      <c r="B85" s="242">
        <v>0</v>
      </c>
      <c r="C85" s="242">
        <v>0</v>
      </c>
      <c r="D85" s="242">
        <v>0</v>
      </c>
      <c r="E85" s="1623">
        <v>0</v>
      </c>
      <c r="F85" s="1624"/>
      <c r="G85" s="215"/>
      <c r="H85" s="215"/>
      <c r="I85" s="215"/>
      <c r="J85" s="215"/>
    </row>
    <row r="86" spans="1:10" ht="14.1" customHeight="1" x14ac:dyDescent="0.25">
      <c r="A86" s="241" t="s">
        <v>706</v>
      </c>
      <c r="B86" s="242">
        <v>0</v>
      </c>
      <c r="C86" s="242">
        <v>0</v>
      </c>
      <c r="D86" s="242">
        <v>0</v>
      </c>
      <c r="E86" s="1623">
        <v>0</v>
      </c>
      <c r="F86" s="1624"/>
      <c r="G86" s="215"/>
      <c r="H86" s="215"/>
      <c r="I86" s="215"/>
      <c r="J86" s="215"/>
    </row>
    <row r="87" spans="1:10" ht="14.1" customHeight="1" x14ac:dyDescent="0.25">
      <c r="A87" s="241" t="s">
        <v>707</v>
      </c>
      <c r="B87" s="242">
        <v>0</v>
      </c>
      <c r="C87" s="242">
        <v>0</v>
      </c>
      <c r="D87" s="242">
        <v>0</v>
      </c>
      <c r="E87" s="1623">
        <v>0</v>
      </c>
      <c r="F87" s="1624"/>
      <c r="G87" s="215"/>
      <c r="H87" s="215"/>
      <c r="I87" s="215"/>
      <c r="J87" s="215"/>
    </row>
    <row r="88" spans="1:10" ht="14.1" customHeight="1" x14ac:dyDescent="0.25">
      <c r="A88" s="241" t="s">
        <v>708</v>
      </c>
      <c r="B88" s="242">
        <v>0</v>
      </c>
      <c r="C88" s="242">
        <v>0</v>
      </c>
      <c r="D88" s="242">
        <v>0</v>
      </c>
      <c r="E88" s="1623">
        <v>0</v>
      </c>
      <c r="F88" s="1624"/>
      <c r="G88" s="215"/>
      <c r="H88" s="215"/>
      <c r="I88" s="215"/>
      <c r="J88" s="215"/>
    </row>
    <row r="89" spans="1:10" ht="14.1" customHeight="1" x14ac:dyDescent="0.25">
      <c r="A89" s="241" t="s">
        <v>709</v>
      </c>
      <c r="B89" s="242">
        <v>0</v>
      </c>
      <c r="C89" s="242">
        <v>0</v>
      </c>
      <c r="D89" s="242">
        <v>0</v>
      </c>
      <c r="E89" s="1623">
        <v>0</v>
      </c>
      <c r="F89" s="1624"/>
      <c r="G89" s="215"/>
      <c r="H89" s="215"/>
      <c r="I89" s="215"/>
      <c r="J89" s="215"/>
    </row>
    <row r="90" spans="1:10" ht="14.1" customHeight="1" x14ac:dyDescent="0.25">
      <c r="A90" s="241" t="s">
        <v>710</v>
      </c>
      <c r="B90" s="242">
        <v>0</v>
      </c>
      <c r="C90" s="242">
        <v>0</v>
      </c>
      <c r="D90" s="242">
        <v>0</v>
      </c>
      <c r="E90" s="1623">
        <v>0</v>
      </c>
      <c r="F90" s="1624"/>
      <c r="G90" s="215"/>
      <c r="H90" s="215"/>
      <c r="I90" s="215"/>
      <c r="J90" s="215"/>
    </row>
    <row r="91" spans="1:10" ht="14.1" customHeight="1" x14ac:dyDescent="0.25">
      <c r="A91" s="241" t="s">
        <v>711</v>
      </c>
      <c r="B91" s="242">
        <v>0</v>
      </c>
      <c r="C91" s="242">
        <v>0</v>
      </c>
      <c r="D91" s="242">
        <v>0</v>
      </c>
      <c r="E91" s="1623">
        <v>0</v>
      </c>
      <c r="F91" s="1624"/>
      <c r="G91" s="215"/>
      <c r="H91" s="215"/>
      <c r="I91" s="215"/>
      <c r="J91" s="215"/>
    </row>
    <row r="92" spans="1:10" ht="14.1" customHeight="1" x14ac:dyDescent="0.25">
      <c r="A92" s="241" t="s">
        <v>712</v>
      </c>
      <c r="B92" s="242">
        <v>0</v>
      </c>
      <c r="C92" s="242">
        <v>0</v>
      </c>
      <c r="D92" s="242">
        <v>0</v>
      </c>
      <c r="E92" s="1623">
        <v>0</v>
      </c>
      <c r="F92" s="1624"/>
      <c r="G92" s="215"/>
      <c r="H92" s="215"/>
      <c r="I92" s="215"/>
      <c r="J92" s="215"/>
    </row>
    <row r="93" spans="1:10" ht="14.1" customHeight="1" x14ac:dyDescent="0.25">
      <c r="A93" s="241" t="s">
        <v>713</v>
      </c>
      <c r="B93" s="242">
        <v>0</v>
      </c>
      <c r="C93" s="242">
        <v>0</v>
      </c>
      <c r="D93" s="242">
        <v>0</v>
      </c>
      <c r="E93" s="1623">
        <v>0</v>
      </c>
      <c r="F93" s="1624"/>
      <c r="G93" s="215"/>
      <c r="H93" s="215"/>
      <c r="I93" s="215"/>
      <c r="J93" s="215"/>
    </row>
    <row r="94" spans="1:10" ht="14.1" customHeight="1" x14ac:dyDescent="0.25">
      <c r="A94" s="241" t="s">
        <v>714</v>
      </c>
      <c r="B94" s="242">
        <v>0</v>
      </c>
      <c r="C94" s="242">
        <v>0</v>
      </c>
      <c r="D94" s="242">
        <v>0</v>
      </c>
      <c r="E94" s="1623">
        <v>0</v>
      </c>
      <c r="F94" s="1624"/>
      <c r="G94" s="215"/>
      <c r="H94" s="215"/>
      <c r="I94" s="215"/>
      <c r="J94" s="215"/>
    </row>
    <row r="95" spans="1:10" ht="14.1" customHeight="1" x14ac:dyDescent="0.25">
      <c r="A95" s="241" t="s">
        <v>715</v>
      </c>
      <c r="B95" s="242">
        <v>0</v>
      </c>
      <c r="C95" s="242">
        <v>0</v>
      </c>
      <c r="D95" s="242">
        <v>0</v>
      </c>
      <c r="E95" s="1623">
        <v>0</v>
      </c>
      <c r="F95" s="1624"/>
      <c r="G95" s="215"/>
      <c r="H95" s="215"/>
      <c r="I95" s="215"/>
      <c r="J95" s="215"/>
    </row>
    <row r="96" spans="1:10" ht="14.1" customHeight="1" x14ac:dyDescent="0.25">
      <c r="A96" s="241" t="s">
        <v>716</v>
      </c>
      <c r="B96" s="242">
        <v>0</v>
      </c>
      <c r="C96" s="242">
        <v>0</v>
      </c>
      <c r="D96" s="242">
        <v>0</v>
      </c>
      <c r="E96" s="1623">
        <v>0</v>
      </c>
      <c r="F96" s="1624"/>
      <c r="G96" s="215"/>
      <c r="H96" s="215"/>
      <c r="I96" s="215"/>
      <c r="J96" s="215"/>
    </row>
    <row r="97" spans="1:10" ht="14.1" customHeight="1" x14ac:dyDescent="0.25">
      <c r="A97" s="241" t="s">
        <v>717</v>
      </c>
      <c r="B97" s="242">
        <v>0</v>
      </c>
      <c r="C97" s="242">
        <v>0</v>
      </c>
      <c r="D97" s="242">
        <v>0</v>
      </c>
      <c r="E97" s="1623">
        <v>0</v>
      </c>
      <c r="F97" s="1624"/>
      <c r="G97" s="215"/>
      <c r="H97" s="215"/>
      <c r="I97" s="215"/>
      <c r="J97" s="215"/>
    </row>
    <row r="98" spans="1:10" ht="14.1" customHeight="1" x14ac:dyDescent="0.25">
      <c r="A98" s="241" t="s">
        <v>718</v>
      </c>
      <c r="B98" s="242">
        <v>0</v>
      </c>
      <c r="C98" s="242">
        <v>0</v>
      </c>
      <c r="D98" s="242">
        <v>0</v>
      </c>
      <c r="E98" s="1623">
        <v>0</v>
      </c>
      <c r="F98" s="1624"/>
      <c r="G98" s="215"/>
      <c r="H98" s="215"/>
      <c r="I98" s="215"/>
      <c r="J98" s="215"/>
    </row>
    <row r="99" spans="1:10" ht="14.1" customHeight="1" x14ac:dyDescent="0.25">
      <c r="A99" s="241" t="s">
        <v>719</v>
      </c>
      <c r="B99" s="242">
        <v>0</v>
      </c>
      <c r="C99" s="242">
        <v>0</v>
      </c>
      <c r="D99" s="242">
        <v>0</v>
      </c>
      <c r="E99" s="1623">
        <v>0</v>
      </c>
      <c r="F99" s="1624"/>
      <c r="G99" s="215"/>
      <c r="H99" s="215"/>
      <c r="I99" s="215"/>
      <c r="J99" s="215"/>
    </row>
    <row r="100" spans="1:10" ht="14.1" customHeight="1" x14ac:dyDescent="0.25">
      <c r="A100" s="241" t="s">
        <v>720</v>
      </c>
      <c r="B100" s="242">
        <v>0</v>
      </c>
      <c r="C100" s="242">
        <v>0</v>
      </c>
      <c r="D100" s="242">
        <v>0</v>
      </c>
      <c r="E100" s="1623">
        <v>0</v>
      </c>
      <c r="F100" s="1624"/>
      <c r="G100" s="215"/>
      <c r="H100" s="215"/>
      <c r="I100" s="215"/>
      <c r="J100" s="215"/>
    </row>
    <row r="101" spans="1:10" ht="14.1" customHeight="1" x14ac:dyDescent="0.25">
      <c r="A101" s="241" t="s">
        <v>721</v>
      </c>
      <c r="B101" s="242">
        <v>0</v>
      </c>
      <c r="C101" s="242">
        <v>0</v>
      </c>
      <c r="D101" s="242">
        <v>0</v>
      </c>
      <c r="E101" s="1623">
        <v>0</v>
      </c>
      <c r="F101" s="1624"/>
      <c r="G101" s="215"/>
      <c r="H101" s="215"/>
      <c r="I101" s="215"/>
      <c r="J101" s="215"/>
    </row>
    <row r="102" spans="1:10" ht="14.1" customHeight="1" x14ac:dyDescent="0.25">
      <c r="A102" s="241" t="s">
        <v>722</v>
      </c>
      <c r="B102" s="242">
        <v>0</v>
      </c>
      <c r="C102" s="242">
        <v>0</v>
      </c>
      <c r="D102" s="242">
        <v>0</v>
      </c>
      <c r="E102" s="1623">
        <v>0</v>
      </c>
      <c r="F102" s="1624"/>
      <c r="G102" s="215"/>
      <c r="H102" s="215"/>
      <c r="I102" s="215"/>
      <c r="J102" s="215"/>
    </row>
    <row r="103" spans="1:10" ht="14.1" customHeight="1" x14ac:dyDescent="0.25">
      <c r="A103" s="241" t="s">
        <v>723</v>
      </c>
      <c r="B103" s="242">
        <v>0</v>
      </c>
      <c r="C103" s="242">
        <v>0</v>
      </c>
      <c r="D103" s="242">
        <v>0</v>
      </c>
      <c r="E103" s="1623">
        <v>0</v>
      </c>
      <c r="F103" s="1624"/>
      <c r="G103" s="215"/>
      <c r="H103" s="215"/>
      <c r="I103" s="215"/>
      <c r="J103" s="215"/>
    </row>
    <row r="104" spans="1:10" ht="14.1" customHeight="1" x14ac:dyDescent="0.25">
      <c r="A104" s="241" t="s">
        <v>724</v>
      </c>
      <c r="B104" s="242">
        <v>0</v>
      </c>
      <c r="C104" s="242">
        <v>0</v>
      </c>
      <c r="D104" s="242">
        <v>0</v>
      </c>
      <c r="E104" s="1623">
        <v>0</v>
      </c>
      <c r="F104" s="1624"/>
      <c r="G104" s="215"/>
      <c r="H104" s="215"/>
      <c r="I104" s="215"/>
      <c r="J104" s="215"/>
    </row>
    <row r="105" spans="1:10" ht="14.1" customHeight="1" x14ac:dyDescent="0.25">
      <c r="A105" s="241" t="s">
        <v>725</v>
      </c>
      <c r="B105" s="242">
        <v>0</v>
      </c>
      <c r="C105" s="242">
        <v>0</v>
      </c>
      <c r="D105" s="242">
        <v>0</v>
      </c>
      <c r="E105" s="1623">
        <v>0</v>
      </c>
      <c r="F105" s="1624"/>
      <c r="G105" s="215"/>
      <c r="H105" s="215"/>
      <c r="I105" s="215"/>
      <c r="J105" s="215"/>
    </row>
    <row r="106" spans="1:10" ht="14.1" customHeight="1" x14ac:dyDescent="0.25">
      <c r="A106" s="241" t="s">
        <v>726</v>
      </c>
      <c r="B106" s="242">
        <v>0</v>
      </c>
      <c r="C106" s="242">
        <v>0</v>
      </c>
      <c r="D106" s="242">
        <v>0</v>
      </c>
      <c r="E106" s="1623">
        <v>0</v>
      </c>
      <c r="F106" s="1624"/>
      <c r="G106" s="215"/>
      <c r="H106" s="215"/>
      <c r="I106" s="215"/>
      <c r="J106" s="215"/>
    </row>
    <row r="107" spans="1:10" ht="14.1" customHeight="1" x14ac:dyDescent="0.25">
      <c r="A107" s="241" t="s">
        <v>727</v>
      </c>
      <c r="B107" s="242">
        <v>0</v>
      </c>
      <c r="C107" s="242">
        <v>0</v>
      </c>
      <c r="D107" s="242">
        <v>0</v>
      </c>
      <c r="E107" s="1623">
        <v>0</v>
      </c>
      <c r="F107" s="1624"/>
      <c r="G107" s="215"/>
      <c r="H107" s="215"/>
      <c r="I107" s="215"/>
      <c r="J107" s="215"/>
    </row>
    <row r="108" spans="1:10" ht="14.1" customHeight="1" x14ac:dyDescent="0.25">
      <c r="A108" s="231" t="s">
        <v>192</v>
      </c>
      <c r="B108" s="242">
        <v>0</v>
      </c>
      <c r="C108" s="242">
        <v>30000000</v>
      </c>
      <c r="D108" s="242">
        <v>30000000</v>
      </c>
      <c r="E108" s="1623">
        <v>30000000</v>
      </c>
      <c r="F108" s="1624"/>
      <c r="G108" s="215"/>
      <c r="H108" s="215"/>
      <c r="I108" s="215"/>
      <c r="J108" s="215"/>
    </row>
    <row r="109" spans="1:10" ht="15" customHeight="1" x14ac:dyDescent="0.25">
      <c r="A109" s="244" t="s">
        <v>687</v>
      </c>
      <c r="B109" s="245" t="s">
        <v>687</v>
      </c>
      <c r="C109" s="245" t="s">
        <v>687</v>
      </c>
      <c r="D109" s="245" t="s">
        <v>687</v>
      </c>
      <c r="E109" s="1628" t="s">
        <v>687</v>
      </c>
      <c r="F109" s="1629"/>
      <c r="G109" s="215"/>
      <c r="H109" s="215"/>
      <c r="I109" s="215"/>
      <c r="J109" s="215"/>
    </row>
    <row r="110" spans="1:10" ht="15" customHeight="1" x14ac:dyDescent="0.25">
      <c r="A110" s="217" t="s">
        <v>731</v>
      </c>
      <c r="B110" s="247">
        <v>0</v>
      </c>
      <c r="C110" s="247">
        <v>270000000</v>
      </c>
      <c r="D110" s="247">
        <v>270000000</v>
      </c>
      <c r="E110" s="1630">
        <v>276000000</v>
      </c>
      <c r="F110" s="1631"/>
      <c r="G110" s="215"/>
      <c r="H110" s="215"/>
      <c r="I110" s="215"/>
      <c r="J110" s="215"/>
    </row>
    <row r="111" spans="1:10" ht="15" customHeight="1" x14ac:dyDescent="0.25">
      <c r="A111" s="234" t="s">
        <v>698</v>
      </c>
      <c r="B111" s="235">
        <v>0</v>
      </c>
      <c r="C111" s="235">
        <v>0</v>
      </c>
      <c r="D111" s="235">
        <v>0</v>
      </c>
      <c r="E111" s="1615">
        <v>0</v>
      </c>
      <c r="F111" s="1616"/>
      <c r="G111" s="215"/>
      <c r="H111" s="215"/>
      <c r="I111" s="215"/>
      <c r="J111" s="215"/>
    </row>
    <row r="112" spans="1:10" ht="15" customHeight="1" x14ac:dyDescent="0.25">
      <c r="A112" s="234" t="s">
        <v>699</v>
      </c>
      <c r="B112" s="235">
        <v>0</v>
      </c>
      <c r="C112" s="235">
        <v>0</v>
      </c>
      <c r="D112" s="235">
        <v>0</v>
      </c>
      <c r="E112" s="1615">
        <v>0</v>
      </c>
      <c r="F112" s="1616"/>
      <c r="G112" s="215"/>
      <c r="H112" s="215"/>
      <c r="I112" s="215"/>
      <c r="J112" s="215"/>
    </row>
    <row r="113" spans="1:10" ht="15" customHeight="1" x14ac:dyDescent="0.25">
      <c r="A113" s="234" t="s">
        <v>700</v>
      </c>
      <c r="B113" s="235">
        <v>0</v>
      </c>
      <c r="C113" s="235">
        <v>0</v>
      </c>
      <c r="D113" s="235">
        <v>0</v>
      </c>
      <c r="E113" s="1615">
        <v>0</v>
      </c>
      <c r="F113" s="1616"/>
      <c r="G113" s="215"/>
      <c r="H113" s="215"/>
      <c r="I113" s="215"/>
      <c r="J113" s="215"/>
    </row>
    <row r="114" spans="1:10" ht="15" customHeight="1" x14ac:dyDescent="0.25">
      <c r="A114" s="234" t="s">
        <v>701</v>
      </c>
      <c r="B114" s="235">
        <v>0</v>
      </c>
      <c r="C114" s="235">
        <v>0</v>
      </c>
      <c r="D114" s="235">
        <v>0</v>
      </c>
      <c r="E114" s="1615">
        <v>0</v>
      </c>
      <c r="F114" s="1616"/>
      <c r="G114" s="215"/>
      <c r="H114" s="215"/>
      <c r="I114" s="215"/>
      <c r="J114" s="215"/>
    </row>
    <row r="115" spans="1:10" ht="15" customHeight="1" x14ac:dyDescent="0.25">
      <c r="A115" s="234" t="s">
        <v>702</v>
      </c>
      <c r="B115" s="235">
        <v>0</v>
      </c>
      <c r="C115" s="235">
        <v>0</v>
      </c>
      <c r="D115" s="235">
        <v>0</v>
      </c>
      <c r="E115" s="1615">
        <v>0</v>
      </c>
      <c r="F115" s="1616"/>
      <c r="G115" s="215"/>
      <c r="H115" s="215"/>
      <c r="I115" s="215"/>
      <c r="J115" s="215"/>
    </row>
    <row r="116" spans="1:10" ht="15" customHeight="1" x14ac:dyDescent="0.25">
      <c r="A116" s="234" t="s">
        <v>703</v>
      </c>
      <c r="B116" s="235">
        <v>0</v>
      </c>
      <c r="C116" s="235">
        <v>0</v>
      </c>
      <c r="D116" s="235">
        <v>0</v>
      </c>
      <c r="E116" s="1615">
        <v>0</v>
      </c>
      <c r="F116" s="1616"/>
      <c r="G116" s="215"/>
      <c r="H116" s="215"/>
      <c r="I116" s="215"/>
      <c r="J116" s="215"/>
    </row>
    <row r="117" spans="1:10" ht="20.100000000000001" customHeight="1" x14ac:dyDescent="0.25">
      <c r="A117" s="234" t="s">
        <v>732</v>
      </c>
      <c r="B117" s="249">
        <v>0</v>
      </c>
      <c r="C117" s="249">
        <v>270000000</v>
      </c>
      <c r="D117" s="249">
        <v>270000000</v>
      </c>
      <c r="E117" s="1632">
        <v>276000000</v>
      </c>
      <c r="F117" s="1633"/>
      <c r="G117" s="215"/>
      <c r="H117" s="215"/>
      <c r="I117" s="215"/>
      <c r="J117" s="215"/>
    </row>
    <row r="118" spans="1:10" ht="15" customHeight="1" x14ac:dyDescent="0.25">
      <c r="A118" s="234" t="s">
        <v>705</v>
      </c>
      <c r="B118" s="235">
        <v>0</v>
      </c>
      <c r="C118" s="235">
        <v>0</v>
      </c>
      <c r="D118" s="235">
        <v>0</v>
      </c>
      <c r="E118" s="1615">
        <v>0</v>
      </c>
      <c r="F118" s="1616"/>
      <c r="G118" s="215"/>
      <c r="H118" s="215"/>
      <c r="I118" s="215"/>
      <c r="J118" s="215"/>
    </row>
    <row r="119" spans="1:10" ht="15" customHeight="1" x14ac:dyDescent="0.25">
      <c r="A119" s="234" t="s">
        <v>706</v>
      </c>
      <c r="B119" s="235">
        <v>0</v>
      </c>
      <c r="C119" s="235">
        <v>0</v>
      </c>
      <c r="D119" s="235">
        <v>0</v>
      </c>
      <c r="E119" s="1615">
        <v>0</v>
      </c>
      <c r="F119" s="1616"/>
      <c r="G119" s="215"/>
      <c r="H119" s="215"/>
      <c r="I119" s="215"/>
      <c r="J119" s="215"/>
    </row>
    <row r="120" spans="1:10" ht="15" customHeight="1" x14ac:dyDescent="0.25">
      <c r="A120" s="234" t="s">
        <v>707</v>
      </c>
      <c r="B120" s="235">
        <v>0</v>
      </c>
      <c r="C120" s="235">
        <v>0</v>
      </c>
      <c r="D120" s="235">
        <v>0</v>
      </c>
      <c r="E120" s="1615">
        <v>0</v>
      </c>
      <c r="F120" s="1616"/>
      <c r="G120" s="215"/>
      <c r="H120" s="215"/>
      <c r="I120" s="215"/>
      <c r="J120" s="215"/>
    </row>
    <row r="121" spans="1:10" ht="15" customHeight="1" x14ac:dyDescent="0.25">
      <c r="A121" s="234" t="s">
        <v>708</v>
      </c>
      <c r="B121" s="235">
        <v>0</v>
      </c>
      <c r="C121" s="235">
        <v>0</v>
      </c>
      <c r="D121" s="235">
        <v>0</v>
      </c>
      <c r="E121" s="1615">
        <v>0</v>
      </c>
      <c r="F121" s="1616"/>
      <c r="G121" s="215"/>
      <c r="H121" s="215"/>
      <c r="I121" s="215"/>
      <c r="J121" s="215"/>
    </row>
    <row r="122" spans="1:10" ht="15" customHeight="1" x14ac:dyDescent="0.25">
      <c r="A122" s="234" t="s">
        <v>709</v>
      </c>
      <c r="B122" s="235">
        <v>0</v>
      </c>
      <c r="C122" s="235">
        <v>0</v>
      </c>
      <c r="D122" s="235">
        <v>0</v>
      </c>
      <c r="E122" s="1615">
        <v>0</v>
      </c>
      <c r="F122" s="1616"/>
      <c r="G122" s="215"/>
      <c r="H122" s="215"/>
      <c r="I122" s="215"/>
      <c r="J122" s="215"/>
    </row>
    <row r="123" spans="1:10" ht="15" customHeight="1" x14ac:dyDescent="0.25">
      <c r="A123" s="234" t="s">
        <v>710</v>
      </c>
      <c r="B123" s="235">
        <v>0</v>
      </c>
      <c r="C123" s="235">
        <v>0</v>
      </c>
      <c r="D123" s="235">
        <v>0</v>
      </c>
      <c r="E123" s="1615">
        <v>0</v>
      </c>
      <c r="F123" s="1616"/>
      <c r="G123" s="215"/>
      <c r="H123" s="215"/>
      <c r="I123" s="215"/>
      <c r="J123" s="215"/>
    </row>
    <row r="124" spans="1:10" ht="20.100000000000001" customHeight="1" x14ac:dyDescent="0.25">
      <c r="A124" s="234" t="s">
        <v>733</v>
      </c>
      <c r="B124" s="249">
        <v>0</v>
      </c>
      <c r="C124" s="249">
        <v>0</v>
      </c>
      <c r="D124" s="249">
        <v>0</v>
      </c>
      <c r="E124" s="1632">
        <v>0</v>
      </c>
      <c r="F124" s="1633"/>
      <c r="G124" s="215"/>
      <c r="H124" s="215"/>
      <c r="I124" s="215"/>
      <c r="J124" s="215"/>
    </row>
    <row r="125" spans="1:10" ht="15" customHeight="1" x14ac:dyDescent="0.25">
      <c r="A125" s="234" t="s">
        <v>712</v>
      </c>
      <c r="B125" s="235">
        <v>0</v>
      </c>
      <c r="C125" s="235">
        <v>0</v>
      </c>
      <c r="D125" s="235">
        <v>0</v>
      </c>
      <c r="E125" s="1615">
        <v>0</v>
      </c>
      <c r="F125" s="1616"/>
      <c r="G125" s="215"/>
      <c r="H125" s="215"/>
      <c r="I125" s="215"/>
      <c r="J125" s="215"/>
    </row>
    <row r="126" spans="1:10" ht="15" customHeight="1" x14ac:dyDescent="0.25">
      <c r="A126" s="234" t="s">
        <v>713</v>
      </c>
      <c r="B126" s="235">
        <v>0</v>
      </c>
      <c r="C126" s="235">
        <v>0</v>
      </c>
      <c r="D126" s="235">
        <v>0</v>
      </c>
      <c r="E126" s="1615">
        <v>0</v>
      </c>
      <c r="F126" s="1616"/>
      <c r="G126" s="215"/>
      <c r="H126" s="215"/>
      <c r="I126" s="215"/>
      <c r="J126" s="215"/>
    </row>
    <row r="127" spans="1:10" ht="15" customHeight="1" x14ac:dyDescent="0.25">
      <c r="A127" s="234" t="s">
        <v>714</v>
      </c>
      <c r="B127" s="235">
        <v>0</v>
      </c>
      <c r="C127" s="235">
        <v>0</v>
      </c>
      <c r="D127" s="235">
        <v>0</v>
      </c>
      <c r="E127" s="1615">
        <v>0</v>
      </c>
      <c r="F127" s="1616"/>
      <c r="G127" s="215"/>
      <c r="H127" s="215"/>
      <c r="I127" s="215"/>
      <c r="J127" s="215"/>
    </row>
    <row r="128" spans="1:10" ht="20.100000000000001" customHeight="1" x14ac:dyDescent="0.25">
      <c r="A128" s="234" t="s">
        <v>734</v>
      </c>
      <c r="B128" s="249">
        <v>0</v>
      </c>
      <c r="C128" s="249">
        <v>0</v>
      </c>
      <c r="D128" s="249">
        <v>0</v>
      </c>
      <c r="E128" s="1632">
        <v>0</v>
      </c>
      <c r="F128" s="1633"/>
      <c r="G128" s="215"/>
      <c r="H128" s="215"/>
      <c r="I128" s="215"/>
      <c r="J128" s="215"/>
    </row>
    <row r="129" spans="1:10" ht="15" customHeight="1" x14ac:dyDescent="0.25">
      <c r="A129" s="234" t="s">
        <v>717</v>
      </c>
      <c r="B129" s="235">
        <v>0</v>
      </c>
      <c r="C129" s="235">
        <v>0</v>
      </c>
      <c r="D129" s="235">
        <v>0</v>
      </c>
      <c r="E129" s="1615">
        <v>0</v>
      </c>
      <c r="F129" s="1616"/>
      <c r="G129" s="215"/>
      <c r="H129" s="215"/>
      <c r="I129" s="215"/>
      <c r="J129" s="215"/>
    </row>
    <row r="130" spans="1:10" ht="20.100000000000001" customHeight="1" x14ac:dyDescent="0.25">
      <c r="A130" s="234" t="s">
        <v>735</v>
      </c>
      <c r="B130" s="249">
        <v>0</v>
      </c>
      <c r="C130" s="249">
        <v>0</v>
      </c>
      <c r="D130" s="249">
        <v>0</v>
      </c>
      <c r="E130" s="1632">
        <v>0</v>
      </c>
      <c r="F130" s="1633"/>
      <c r="G130" s="215"/>
      <c r="H130" s="215"/>
      <c r="I130" s="215"/>
      <c r="J130" s="215"/>
    </row>
    <row r="131" spans="1:10" ht="15" customHeight="1" x14ac:dyDescent="0.25">
      <c r="A131" s="234" t="s">
        <v>718</v>
      </c>
      <c r="B131" s="235">
        <v>0</v>
      </c>
      <c r="C131" s="235">
        <v>0</v>
      </c>
      <c r="D131" s="235">
        <v>0</v>
      </c>
      <c r="E131" s="1615">
        <v>0</v>
      </c>
      <c r="F131" s="1616"/>
      <c r="G131" s="215"/>
      <c r="H131" s="215"/>
      <c r="I131" s="215"/>
      <c r="J131" s="215"/>
    </row>
    <row r="132" spans="1:10" ht="15" customHeight="1" x14ac:dyDescent="0.25">
      <c r="A132" s="234" t="s">
        <v>719</v>
      </c>
      <c r="B132" s="235">
        <v>0</v>
      </c>
      <c r="C132" s="235">
        <v>0</v>
      </c>
      <c r="D132" s="235">
        <v>0</v>
      </c>
      <c r="E132" s="1615">
        <v>0</v>
      </c>
      <c r="F132" s="1616"/>
      <c r="G132" s="215"/>
      <c r="H132" s="215"/>
      <c r="I132" s="215"/>
      <c r="J132" s="215"/>
    </row>
    <row r="133" spans="1:10" ht="20.100000000000001" customHeight="1" x14ac:dyDescent="0.25">
      <c r="A133" s="234" t="s">
        <v>736</v>
      </c>
      <c r="B133" s="249">
        <v>0</v>
      </c>
      <c r="C133" s="249">
        <v>0</v>
      </c>
      <c r="D133" s="249">
        <v>0</v>
      </c>
      <c r="E133" s="1632">
        <v>0</v>
      </c>
      <c r="F133" s="1633"/>
      <c r="G133" s="215"/>
      <c r="H133" s="215"/>
      <c r="I133" s="215"/>
      <c r="J133" s="215"/>
    </row>
    <row r="134" spans="1:10" ht="15" customHeight="1" x14ac:dyDescent="0.25">
      <c r="A134" s="234" t="s">
        <v>721</v>
      </c>
      <c r="B134" s="235">
        <v>0</v>
      </c>
      <c r="C134" s="235">
        <v>0</v>
      </c>
      <c r="D134" s="235">
        <v>0</v>
      </c>
      <c r="E134" s="1615">
        <v>0</v>
      </c>
      <c r="F134" s="1616"/>
      <c r="G134" s="215"/>
      <c r="H134" s="215"/>
      <c r="I134" s="215"/>
      <c r="J134" s="215"/>
    </row>
    <row r="135" spans="1:10" ht="20.100000000000001" customHeight="1" x14ac:dyDescent="0.25">
      <c r="A135" s="234" t="s">
        <v>737</v>
      </c>
      <c r="B135" s="249">
        <v>0</v>
      </c>
      <c r="C135" s="249">
        <v>0</v>
      </c>
      <c r="D135" s="249">
        <v>0</v>
      </c>
      <c r="E135" s="1632">
        <v>0</v>
      </c>
      <c r="F135" s="1633"/>
      <c r="G135" s="215"/>
      <c r="H135" s="215"/>
      <c r="I135" s="215"/>
      <c r="J135" s="215"/>
    </row>
    <row r="136" spans="1:10" ht="15" customHeight="1" x14ac:dyDescent="0.25">
      <c r="A136" s="234" t="s">
        <v>723</v>
      </c>
      <c r="B136" s="235">
        <v>0</v>
      </c>
      <c r="C136" s="235">
        <v>0</v>
      </c>
      <c r="D136" s="235">
        <v>0</v>
      </c>
      <c r="E136" s="1615">
        <v>0</v>
      </c>
      <c r="F136" s="1616"/>
      <c r="G136" s="215"/>
      <c r="H136" s="215"/>
      <c r="I136" s="215"/>
      <c r="J136" s="215"/>
    </row>
    <row r="137" spans="1:10" ht="20.100000000000001" customHeight="1" x14ac:dyDescent="0.25">
      <c r="A137" s="234" t="s">
        <v>738</v>
      </c>
      <c r="B137" s="249">
        <v>0</v>
      </c>
      <c r="C137" s="249">
        <v>0</v>
      </c>
      <c r="D137" s="249">
        <v>0</v>
      </c>
      <c r="E137" s="1632">
        <v>0</v>
      </c>
      <c r="F137" s="1633"/>
      <c r="G137" s="215"/>
      <c r="H137" s="215"/>
      <c r="I137" s="215"/>
      <c r="J137" s="215"/>
    </row>
    <row r="138" spans="1:10" ht="15" customHeight="1" x14ac:dyDescent="0.25">
      <c r="A138" s="234" t="s">
        <v>725</v>
      </c>
      <c r="B138" s="235">
        <v>0</v>
      </c>
      <c r="C138" s="235">
        <v>0</v>
      </c>
      <c r="D138" s="235">
        <v>0</v>
      </c>
      <c r="E138" s="1615">
        <v>0</v>
      </c>
      <c r="F138" s="1616"/>
      <c r="G138" s="215"/>
      <c r="H138" s="215"/>
      <c r="I138" s="215"/>
      <c r="J138" s="215"/>
    </row>
    <row r="139" spans="1:10" ht="15" customHeight="1" x14ac:dyDescent="0.25">
      <c r="A139" s="234" t="s">
        <v>726</v>
      </c>
      <c r="B139" s="235">
        <v>0</v>
      </c>
      <c r="C139" s="235">
        <v>0</v>
      </c>
      <c r="D139" s="235">
        <v>0</v>
      </c>
      <c r="E139" s="1615">
        <v>0</v>
      </c>
      <c r="F139" s="1616"/>
      <c r="G139" s="215"/>
      <c r="H139" s="215"/>
      <c r="I139" s="215"/>
      <c r="J139" s="215"/>
    </row>
    <row r="140" spans="1:10" ht="15" customHeight="1" x14ac:dyDescent="0.25">
      <c r="A140" s="234" t="s">
        <v>727</v>
      </c>
      <c r="B140" s="235">
        <v>0</v>
      </c>
      <c r="C140" s="235">
        <v>0</v>
      </c>
      <c r="D140" s="235">
        <v>0</v>
      </c>
      <c r="E140" s="1615">
        <v>0</v>
      </c>
      <c r="F140" s="1616"/>
      <c r="G140" s="215"/>
      <c r="H140" s="215"/>
      <c r="I140" s="215"/>
      <c r="J140" s="215"/>
    </row>
    <row r="141" spans="1:10" x14ac:dyDescent="0.25">
      <c r="A141" s="1603" t="s">
        <v>679</v>
      </c>
      <c r="B141" s="1604"/>
      <c r="C141" s="1604"/>
      <c r="D141" s="1604"/>
      <c r="E141" s="1604"/>
      <c r="F141" s="215"/>
    </row>
    <row r="142" spans="1:10" x14ac:dyDescent="0.25">
      <c r="A142" s="1605" t="s">
        <v>680</v>
      </c>
      <c r="B142" s="1606"/>
      <c r="C142" s="1606"/>
      <c r="D142" s="1606"/>
      <c r="E142" s="1606"/>
      <c r="F142" s="1606"/>
    </row>
    <row r="143" spans="1:10" x14ac:dyDescent="0.25">
      <c r="A143" s="216" t="s">
        <v>681</v>
      </c>
      <c r="B143" s="1607" t="s">
        <v>801</v>
      </c>
      <c r="C143" s="1608"/>
      <c r="D143" s="1608"/>
      <c r="E143" s="1608"/>
      <c r="F143" s="1608"/>
    </row>
    <row r="144" spans="1:10" x14ac:dyDescent="0.25">
      <c r="A144" s="216" t="s">
        <v>683</v>
      </c>
      <c r="B144" s="1607" t="s">
        <v>802</v>
      </c>
      <c r="C144" s="1608"/>
      <c r="D144" s="1608"/>
      <c r="E144" s="1608"/>
      <c r="F144" s="1608"/>
    </row>
    <row r="145" spans="1:6" x14ac:dyDescent="0.25">
      <c r="A145" s="216" t="s">
        <v>0</v>
      </c>
      <c r="B145" s="1607" t="s">
        <v>812</v>
      </c>
      <c r="C145" s="1608"/>
      <c r="D145" s="1608"/>
      <c r="E145" s="1608"/>
      <c r="F145" s="1608"/>
    </row>
    <row r="146" spans="1:6" x14ac:dyDescent="0.25">
      <c r="A146" s="216" t="s">
        <v>1</v>
      </c>
      <c r="B146" s="1607" t="s">
        <v>624</v>
      </c>
      <c r="C146" s="1608"/>
      <c r="D146" s="1608"/>
      <c r="E146" s="1608"/>
      <c r="F146" s="1608"/>
    </row>
    <row r="147" spans="1:6" x14ac:dyDescent="0.25">
      <c r="A147" s="216" t="s">
        <v>3</v>
      </c>
      <c r="B147" s="1593" t="s">
        <v>684</v>
      </c>
      <c r="C147" s="1594"/>
      <c r="D147" s="1594"/>
      <c r="E147" s="1594"/>
      <c r="F147" s="1594"/>
    </row>
    <row r="148" spans="1:6" x14ac:dyDescent="0.25">
      <c r="A148" s="1595" t="s">
        <v>4</v>
      </c>
      <c r="B148" s="1596"/>
      <c r="C148" s="1596"/>
      <c r="D148" s="1596"/>
      <c r="E148" s="1596"/>
      <c r="F148" s="1596"/>
    </row>
    <row r="149" spans="1:6" x14ac:dyDescent="0.25">
      <c r="A149" s="1597" t="s">
        <v>625</v>
      </c>
      <c r="B149" s="1598"/>
      <c r="C149" s="1598"/>
      <c r="D149" s="1598"/>
      <c r="E149" s="1598"/>
      <c r="F149" s="1598"/>
    </row>
    <row r="150" spans="1:6" x14ac:dyDescent="0.25">
      <c r="A150" s="217" t="s">
        <v>5</v>
      </c>
      <c r="B150" s="1599" t="s">
        <v>626</v>
      </c>
      <c r="C150" s="1600"/>
      <c r="D150" s="1600"/>
      <c r="E150" s="1600"/>
      <c r="F150" s="1600"/>
    </row>
    <row r="151" spans="1:6" x14ac:dyDescent="0.25">
      <c r="A151" s="217" t="s">
        <v>357</v>
      </c>
      <c r="B151" s="1599" t="s">
        <v>643</v>
      </c>
      <c r="C151" s="1600"/>
      <c r="D151" s="1600"/>
      <c r="E151" s="1600"/>
      <c r="F151" s="1600"/>
    </row>
    <row r="152" spans="1:6" x14ac:dyDescent="0.25">
      <c r="A152" s="234" t="s">
        <v>743</v>
      </c>
      <c r="B152" s="251" t="s">
        <v>112</v>
      </c>
      <c r="C152" s="251" t="s">
        <v>112</v>
      </c>
      <c r="D152" s="251" t="s">
        <v>112</v>
      </c>
      <c r="E152" s="1601" t="s">
        <v>112</v>
      </c>
      <c r="F152" s="1602"/>
    </row>
    <row r="153" spans="1:6" x14ac:dyDescent="0.25">
      <c r="A153" s="234" t="s">
        <v>627</v>
      </c>
      <c r="B153" s="253" t="s">
        <v>687</v>
      </c>
      <c r="C153" s="253" t="s">
        <v>807</v>
      </c>
      <c r="D153" s="253" t="s">
        <v>806</v>
      </c>
      <c r="E153" s="1618" t="s">
        <v>806</v>
      </c>
      <c r="F153" s="1616"/>
    </row>
    <row r="154" spans="1:6" x14ac:dyDescent="0.25">
      <c r="A154" s="234" t="s">
        <v>628</v>
      </c>
      <c r="B154" s="253" t="s">
        <v>687</v>
      </c>
      <c r="C154" s="253" t="s">
        <v>813</v>
      </c>
      <c r="D154" s="253" t="s">
        <v>489</v>
      </c>
      <c r="E154" s="1618" t="s">
        <v>489</v>
      </c>
      <c r="F154" s="1616"/>
    </row>
    <row r="155" spans="1:6" x14ac:dyDescent="0.25">
      <c r="A155" s="234" t="s">
        <v>629</v>
      </c>
      <c r="B155" s="253" t="s">
        <v>687</v>
      </c>
      <c r="C155" s="253" t="s">
        <v>807</v>
      </c>
      <c r="D155" s="253" t="s">
        <v>806</v>
      </c>
      <c r="E155" s="1618" t="s">
        <v>806</v>
      </c>
      <c r="F155" s="1616"/>
    </row>
    <row r="156" spans="1:6" x14ac:dyDescent="0.25">
      <c r="A156" s="1619" t="s">
        <v>440</v>
      </c>
      <c r="B156" s="1620"/>
      <c r="C156" s="1620"/>
      <c r="D156" s="1620"/>
      <c r="E156" s="1620"/>
      <c r="F156" s="1620"/>
    </row>
    <row r="157" spans="1:6" x14ac:dyDescent="0.25">
      <c r="A157" s="218" t="s">
        <v>814</v>
      </c>
      <c r="B157" s="1619" t="s">
        <v>815</v>
      </c>
      <c r="C157" s="1620"/>
      <c r="D157" s="1620"/>
      <c r="E157" s="1620"/>
      <c r="F157" s="1620"/>
    </row>
    <row r="158" spans="1:6" x14ac:dyDescent="0.25">
      <c r="A158" s="219" t="s">
        <v>688</v>
      </c>
      <c r="B158" s="1621" t="s">
        <v>816</v>
      </c>
      <c r="C158" s="1622"/>
      <c r="D158" s="1622"/>
      <c r="E158" s="1622"/>
      <c r="F158" s="1622"/>
    </row>
    <row r="159" spans="1:6" x14ac:dyDescent="0.25">
      <c r="A159" s="220" t="s">
        <v>689</v>
      </c>
      <c r="B159" s="1609" t="s">
        <v>630</v>
      </c>
      <c r="C159" s="1610"/>
      <c r="D159" s="1610"/>
      <c r="E159" s="1610"/>
      <c r="F159" s="1610"/>
    </row>
    <row r="160" spans="1:6" x14ac:dyDescent="0.25">
      <c r="A160" s="220" t="s">
        <v>15</v>
      </c>
      <c r="B160" s="1609" t="s">
        <v>631</v>
      </c>
      <c r="C160" s="1610"/>
      <c r="D160" s="1610"/>
      <c r="E160" s="1610"/>
      <c r="F160" s="1610"/>
    </row>
    <row r="161" spans="1:6" x14ac:dyDescent="0.25">
      <c r="A161" s="221"/>
      <c r="B161" s="222">
        <v>2020</v>
      </c>
      <c r="C161" s="222">
        <v>2021</v>
      </c>
      <c r="D161" s="222">
        <v>2022</v>
      </c>
      <c r="E161" s="1611">
        <v>2023</v>
      </c>
      <c r="F161" s="1612"/>
    </row>
    <row r="162" spans="1:6" x14ac:dyDescent="0.25">
      <c r="A162" s="224"/>
      <c r="B162" s="225" t="s">
        <v>7</v>
      </c>
      <c r="C162" s="225" t="s">
        <v>8</v>
      </c>
      <c r="D162" s="225" t="s">
        <v>8</v>
      </c>
      <c r="E162" s="1613" t="s">
        <v>8</v>
      </c>
      <c r="F162" s="1614"/>
    </row>
    <row r="163" spans="1:6" x14ac:dyDescent="0.25">
      <c r="A163" s="234" t="s">
        <v>16</v>
      </c>
      <c r="B163" s="235">
        <v>0</v>
      </c>
      <c r="C163" s="235">
        <v>3</v>
      </c>
      <c r="D163" s="235">
        <v>3</v>
      </c>
      <c r="E163" s="1615">
        <v>3</v>
      </c>
      <c r="F163" s="1616"/>
    </row>
    <row r="164" spans="1:6" x14ac:dyDescent="0.25">
      <c r="A164" s="234" t="s">
        <v>17</v>
      </c>
      <c r="B164" s="235">
        <v>0</v>
      </c>
      <c r="C164" s="235">
        <v>50000000</v>
      </c>
      <c r="D164" s="235">
        <v>50000000</v>
      </c>
      <c r="E164" s="1615">
        <v>50000000</v>
      </c>
      <c r="F164" s="1616"/>
    </row>
    <row r="165" spans="1:6" x14ac:dyDescent="0.25">
      <c r="A165" s="234" t="s">
        <v>18</v>
      </c>
      <c r="B165" s="235">
        <v>0</v>
      </c>
      <c r="C165" s="237">
        <v>16666666.67</v>
      </c>
      <c r="D165" s="237">
        <v>16666666.67</v>
      </c>
      <c r="E165" s="1617">
        <v>16666666.67</v>
      </c>
      <c r="F165" s="1616"/>
    </row>
    <row r="166" spans="1:6" x14ac:dyDescent="0.25">
      <c r="A166" s="234" t="s">
        <v>696</v>
      </c>
      <c r="B166" s="235"/>
      <c r="C166" s="237"/>
      <c r="D166" s="239">
        <v>0</v>
      </c>
      <c r="E166" s="1625">
        <v>0</v>
      </c>
      <c r="F166" s="1616"/>
    </row>
    <row r="167" spans="1:6" x14ac:dyDescent="0.25">
      <c r="A167" s="234" t="s">
        <v>697</v>
      </c>
      <c r="B167" s="235"/>
      <c r="C167" s="237"/>
      <c r="D167" s="239">
        <v>0</v>
      </c>
      <c r="E167" s="1625">
        <v>0</v>
      </c>
      <c r="F167" s="1616"/>
    </row>
    <row r="168" spans="1:6" x14ac:dyDescent="0.25">
      <c r="A168" s="234" t="s">
        <v>22</v>
      </c>
      <c r="B168" s="235"/>
      <c r="C168" s="237"/>
      <c r="D168" s="239">
        <v>0</v>
      </c>
      <c r="E168" s="1625">
        <v>0</v>
      </c>
      <c r="F168" s="1616"/>
    </row>
    <row r="169" spans="1:6" x14ac:dyDescent="0.25">
      <c r="A169" s="1626" t="s">
        <v>690</v>
      </c>
      <c r="B169" s="1627"/>
      <c r="C169" s="1627"/>
      <c r="D169" s="1627"/>
      <c r="E169" s="1627"/>
      <c r="F169" s="1627"/>
    </row>
    <row r="170" spans="1:6" x14ac:dyDescent="0.25">
      <c r="A170" s="221"/>
      <c r="B170" s="222">
        <v>2020</v>
      </c>
      <c r="C170" s="227">
        <v>2021</v>
      </c>
      <c r="D170" s="222">
        <v>2022</v>
      </c>
      <c r="E170" s="1611">
        <v>2023</v>
      </c>
      <c r="F170" s="1612"/>
    </row>
    <row r="171" spans="1:6" x14ac:dyDescent="0.25">
      <c r="A171" s="228"/>
      <c r="B171" s="225" t="s">
        <v>7</v>
      </c>
      <c r="C171" s="225" t="s">
        <v>8</v>
      </c>
      <c r="D171" s="225" t="s">
        <v>8</v>
      </c>
      <c r="E171" s="1613" t="s">
        <v>8</v>
      </c>
      <c r="F171" s="1614"/>
    </row>
    <row r="172" spans="1:6" x14ac:dyDescent="0.25">
      <c r="A172" s="224"/>
      <c r="B172" s="229"/>
      <c r="C172" s="229"/>
      <c r="D172" s="229"/>
      <c r="E172" s="229"/>
      <c r="F172" s="229"/>
    </row>
    <row r="173" spans="1:6" x14ac:dyDescent="0.25">
      <c r="A173" s="241" t="s">
        <v>698</v>
      </c>
      <c r="B173" s="242">
        <v>0</v>
      </c>
      <c r="C173" s="242">
        <v>0</v>
      </c>
      <c r="D173" s="242">
        <v>0</v>
      </c>
      <c r="E173" s="1623">
        <v>0</v>
      </c>
      <c r="F173" s="1624"/>
    </row>
    <row r="174" spans="1:6" x14ac:dyDescent="0.25">
      <c r="A174" s="241" t="s">
        <v>699</v>
      </c>
      <c r="B174" s="242">
        <v>0</v>
      </c>
      <c r="C174" s="242">
        <v>0</v>
      </c>
      <c r="D174" s="242">
        <v>0</v>
      </c>
      <c r="E174" s="1623">
        <v>0</v>
      </c>
      <c r="F174" s="1624"/>
    </row>
    <row r="175" spans="1:6" x14ac:dyDescent="0.25">
      <c r="A175" s="241" t="s">
        <v>700</v>
      </c>
      <c r="B175" s="242">
        <v>0</v>
      </c>
      <c r="C175" s="242">
        <v>0</v>
      </c>
      <c r="D175" s="242">
        <v>0</v>
      </c>
      <c r="E175" s="1623">
        <v>0</v>
      </c>
      <c r="F175" s="1624"/>
    </row>
    <row r="176" spans="1:6" x14ac:dyDescent="0.25">
      <c r="A176" s="241" t="s">
        <v>701</v>
      </c>
      <c r="B176" s="242">
        <v>0</v>
      </c>
      <c r="C176" s="242">
        <v>0</v>
      </c>
      <c r="D176" s="242">
        <v>0</v>
      </c>
      <c r="E176" s="1623">
        <v>0</v>
      </c>
      <c r="F176" s="1624"/>
    </row>
    <row r="177" spans="1:6" x14ac:dyDescent="0.25">
      <c r="A177" s="241" t="s">
        <v>702</v>
      </c>
      <c r="B177" s="242">
        <v>0</v>
      </c>
      <c r="C177" s="242">
        <v>0</v>
      </c>
      <c r="D177" s="242">
        <v>0</v>
      </c>
      <c r="E177" s="1623">
        <v>0</v>
      </c>
      <c r="F177" s="1624"/>
    </row>
    <row r="178" spans="1:6" x14ac:dyDescent="0.25">
      <c r="A178" s="241" t="s">
        <v>703</v>
      </c>
      <c r="B178" s="242">
        <v>0</v>
      </c>
      <c r="C178" s="242">
        <v>0</v>
      </c>
      <c r="D178" s="242">
        <v>0</v>
      </c>
      <c r="E178" s="1623">
        <v>0</v>
      </c>
      <c r="F178" s="1624"/>
    </row>
    <row r="179" spans="1:6" x14ac:dyDescent="0.25">
      <c r="A179" s="241" t="s">
        <v>704</v>
      </c>
      <c r="B179" s="242">
        <v>0</v>
      </c>
      <c r="C179" s="242">
        <v>50000000</v>
      </c>
      <c r="D179" s="242">
        <v>50000000</v>
      </c>
      <c r="E179" s="1623">
        <v>50000000</v>
      </c>
      <c r="F179" s="1624"/>
    </row>
    <row r="180" spans="1:6" x14ac:dyDescent="0.25">
      <c r="A180" s="241" t="s">
        <v>705</v>
      </c>
      <c r="B180" s="242">
        <v>0</v>
      </c>
      <c r="C180" s="242">
        <v>0</v>
      </c>
      <c r="D180" s="242">
        <v>0</v>
      </c>
      <c r="E180" s="1623">
        <v>0</v>
      </c>
      <c r="F180" s="1624"/>
    </row>
    <row r="181" spans="1:6" x14ac:dyDescent="0.25">
      <c r="A181" s="241" t="s">
        <v>706</v>
      </c>
      <c r="B181" s="242">
        <v>0</v>
      </c>
      <c r="C181" s="242">
        <v>0</v>
      </c>
      <c r="D181" s="242">
        <v>0</v>
      </c>
      <c r="E181" s="1623">
        <v>0</v>
      </c>
      <c r="F181" s="1624"/>
    </row>
    <row r="182" spans="1:6" x14ac:dyDescent="0.25">
      <c r="A182" s="241" t="s">
        <v>707</v>
      </c>
      <c r="B182" s="242">
        <v>0</v>
      </c>
      <c r="C182" s="242">
        <v>0</v>
      </c>
      <c r="D182" s="242">
        <v>0</v>
      </c>
      <c r="E182" s="1623">
        <v>0</v>
      </c>
      <c r="F182" s="1624"/>
    </row>
    <row r="183" spans="1:6" x14ac:dyDescent="0.25">
      <c r="A183" s="241" t="s">
        <v>708</v>
      </c>
      <c r="B183" s="242">
        <v>0</v>
      </c>
      <c r="C183" s="242">
        <v>0</v>
      </c>
      <c r="D183" s="242">
        <v>0</v>
      </c>
      <c r="E183" s="1623">
        <v>0</v>
      </c>
      <c r="F183" s="1624"/>
    </row>
    <row r="184" spans="1:6" x14ac:dyDescent="0.25">
      <c r="A184" s="241" t="s">
        <v>709</v>
      </c>
      <c r="B184" s="242">
        <v>0</v>
      </c>
      <c r="C184" s="242">
        <v>0</v>
      </c>
      <c r="D184" s="242">
        <v>0</v>
      </c>
      <c r="E184" s="1623">
        <v>0</v>
      </c>
      <c r="F184" s="1624"/>
    </row>
    <row r="185" spans="1:6" x14ac:dyDescent="0.25">
      <c r="A185" s="241" t="s">
        <v>710</v>
      </c>
      <c r="B185" s="242">
        <v>0</v>
      </c>
      <c r="C185" s="242">
        <v>0</v>
      </c>
      <c r="D185" s="242">
        <v>0</v>
      </c>
      <c r="E185" s="1623">
        <v>0</v>
      </c>
      <c r="F185" s="1624"/>
    </row>
    <row r="186" spans="1:6" x14ac:dyDescent="0.25">
      <c r="A186" s="241" t="s">
        <v>711</v>
      </c>
      <c r="B186" s="242">
        <v>0</v>
      </c>
      <c r="C186" s="242">
        <v>0</v>
      </c>
      <c r="D186" s="242">
        <v>0</v>
      </c>
      <c r="E186" s="1623">
        <v>0</v>
      </c>
      <c r="F186" s="1624"/>
    </row>
    <row r="187" spans="1:6" x14ac:dyDescent="0.25">
      <c r="A187" s="241" t="s">
        <v>712</v>
      </c>
      <c r="B187" s="242">
        <v>0</v>
      </c>
      <c r="C187" s="242">
        <v>0</v>
      </c>
      <c r="D187" s="242">
        <v>0</v>
      </c>
      <c r="E187" s="1623">
        <v>0</v>
      </c>
      <c r="F187" s="1624"/>
    </row>
    <row r="188" spans="1:6" x14ac:dyDescent="0.25">
      <c r="A188" s="241" t="s">
        <v>713</v>
      </c>
      <c r="B188" s="242">
        <v>0</v>
      </c>
      <c r="C188" s="242">
        <v>0</v>
      </c>
      <c r="D188" s="242">
        <v>0</v>
      </c>
      <c r="E188" s="1623">
        <v>0</v>
      </c>
      <c r="F188" s="1624"/>
    </row>
    <row r="189" spans="1:6" x14ac:dyDescent="0.25">
      <c r="A189" s="241" t="s">
        <v>714</v>
      </c>
      <c r="B189" s="242">
        <v>0</v>
      </c>
      <c r="C189" s="242">
        <v>0</v>
      </c>
      <c r="D189" s="242">
        <v>0</v>
      </c>
      <c r="E189" s="1623">
        <v>0</v>
      </c>
      <c r="F189" s="1624"/>
    </row>
    <row r="190" spans="1:6" x14ac:dyDescent="0.25">
      <c r="A190" s="241" t="s">
        <v>715</v>
      </c>
      <c r="B190" s="242">
        <v>0</v>
      </c>
      <c r="C190" s="242">
        <v>0</v>
      </c>
      <c r="D190" s="242">
        <v>0</v>
      </c>
      <c r="E190" s="1623">
        <v>0</v>
      </c>
      <c r="F190" s="1624"/>
    </row>
    <row r="191" spans="1:6" x14ac:dyDescent="0.25">
      <c r="A191" s="241" t="s">
        <v>716</v>
      </c>
      <c r="B191" s="242">
        <v>0</v>
      </c>
      <c r="C191" s="242">
        <v>0</v>
      </c>
      <c r="D191" s="242">
        <v>0</v>
      </c>
      <c r="E191" s="1623">
        <v>0</v>
      </c>
      <c r="F191" s="1624"/>
    </row>
    <row r="192" spans="1:6" x14ac:dyDescent="0.25">
      <c r="A192" s="241" t="s">
        <v>717</v>
      </c>
      <c r="B192" s="242">
        <v>0</v>
      </c>
      <c r="C192" s="242">
        <v>0</v>
      </c>
      <c r="D192" s="242">
        <v>0</v>
      </c>
      <c r="E192" s="1623">
        <v>0</v>
      </c>
      <c r="F192" s="1624"/>
    </row>
    <row r="193" spans="1:6" x14ac:dyDescent="0.25">
      <c r="A193" s="241" t="s">
        <v>718</v>
      </c>
      <c r="B193" s="242">
        <v>0</v>
      </c>
      <c r="C193" s="242">
        <v>0</v>
      </c>
      <c r="D193" s="242">
        <v>0</v>
      </c>
      <c r="E193" s="1623">
        <v>0</v>
      </c>
      <c r="F193" s="1624"/>
    </row>
    <row r="194" spans="1:6" x14ac:dyDescent="0.25">
      <c r="A194" s="241" t="s">
        <v>719</v>
      </c>
      <c r="B194" s="242">
        <v>0</v>
      </c>
      <c r="C194" s="242">
        <v>0</v>
      </c>
      <c r="D194" s="242">
        <v>0</v>
      </c>
      <c r="E194" s="1623">
        <v>0</v>
      </c>
      <c r="F194" s="1624"/>
    </row>
    <row r="195" spans="1:6" x14ac:dyDescent="0.25">
      <c r="A195" s="241" t="s">
        <v>720</v>
      </c>
      <c r="B195" s="242">
        <v>0</v>
      </c>
      <c r="C195" s="242">
        <v>0</v>
      </c>
      <c r="D195" s="242">
        <v>0</v>
      </c>
      <c r="E195" s="1623">
        <v>0</v>
      </c>
      <c r="F195" s="1624"/>
    </row>
    <row r="196" spans="1:6" x14ac:dyDescent="0.25">
      <c r="A196" s="241" t="s">
        <v>721</v>
      </c>
      <c r="B196" s="242">
        <v>0</v>
      </c>
      <c r="C196" s="242">
        <v>0</v>
      </c>
      <c r="D196" s="242">
        <v>0</v>
      </c>
      <c r="E196" s="1623">
        <v>0</v>
      </c>
      <c r="F196" s="1624"/>
    </row>
    <row r="197" spans="1:6" x14ac:dyDescent="0.25">
      <c r="A197" s="241" t="s">
        <v>722</v>
      </c>
      <c r="B197" s="242">
        <v>0</v>
      </c>
      <c r="C197" s="242">
        <v>0</v>
      </c>
      <c r="D197" s="242">
        <v>0</v>
      </c>
      <c r="E197" s="1623">
        <v>0</v>
      </c>
      <c r="F197" s="1624"/>
    </row>
    <row r="198" spans="1:6" x14ac:dyDescent="0.25">
      <c r="A198" s="241" t="s">
        <v>723</v>
      </c>
      <c r="B198" s="242">
        <v>0</v>
      </c>
      <c r="C198" s="242">
        <v>0</v>
      </c>
      <c r="D198" s="242">
        <v>0</v>
      </c>
      <c r="E198" s="1623">
        <v>0</v>
      </c>
      <c r="F198" s="1624"/>
    </row>
    <row r="199" spans="1:6" x14ac:dyDescent="0.25">
      <c r="A199" s="241" t="s">
        <v>724</v>
      </c>
      <c r="B199" s="242">
        <v>0</v>
      </c>
      <c r="C199" s="242">
        <v>0</v>
      </c>
      <c r="D199" s="242">
        <v>0</v>
      </c>
      <c r="E199" s="1623">
        <v>0</v>
      </c>
      <c r="F199" s="1624"/>
    </row>
    <row r="200" spans="1:6" x14ac:dyDescent="0.25">
      <c r="A200" s="241" t="s">
        <v>725</v>
      </c>
      <c r="B200" s="242">
        <v>0</v>
      </c>
      <c r="C200" s="242">
        <v>0</v>
      </c>
      <c r="D200" s="242">
        <v>0</v>
      </c>
      <c r="E200" s="1623">
        <v>0</v>
      </c>
      <c r="F200" s="1624"/>
    </row>
    <row r="201" spans="1:6" x14ac:dyDescent="0.25">
      <c r="A201" s="241" t="s">
        <v>726</v>
      </c>
      <c r="B201" s="242">
        <v>0</v>
      </c>
      <c r="C201" s="242">
        <v>0</v>
      </c>
      <c r="D201" s="242">
        <v>0</v>
      </c>
      <c r="E201" s="1623">
        <v>0</v>
      </c>
      <c r="F201" s="1624"/>
    </row>
    <row r="202" spans="1:6" x14ac:dyDescent="0.25">
      <c r="A202" s="241" t="s">
        <v>727</v>
      </c>
      <c r="B202" s="242">
        <v>0</v>
      </c>
      <c r="C202" s="242">
        <v>0</v>
      </c>
      <c r="D202" s="242">
        <v>0</v>
      </c>
      <c r="E202" s="1623">
        <v>0</v>
      </c>
      <c r="F202" s="1624"/>
    </row>
    <row r="203" spans="1:6" x14ac:dyDescent="0.25">
      <c r="A203" s="231" t="s">
        <v>192</v>
      </c>
      <c r="B203" s="242">
        <v>0</v>
      </c>
      <c r="C203" s="242">
        <v>50000000</v>
      </c>
      <c r="D203" s="242">
        <v>50000000</v>
      </c>
      <c r="E203" s="1623">
        <v>50000000</v>
      </c>
      <c r="F203" s="1624"/>
    </row>
    <row r="204" spans="1:6" x14ac:dyDescent="0.25">
      <c r="A204" s="217" t="s">
        <v>5</v>
      </c>
      <c r="B204" s="1599" t="s">
        <v>691</v>
      </c>
      <c r="C204" s="1600"/>
      <c r="D204" s="1600"/>
      <c r="E204" s="1600"/>
      <c r="F204" s="1600"/>
    </row>
    <row r="205" spans="1:6" x14ac:dyDescent="0.25">
      <c r="A205" s="217" t="s">
        <v>357</v>
      </c>
      <c r="B205" s="1599" t="s">
        <v>687</v>
      </c>
      <c r="C205" s="1600"/>
      <c r="D205" s="1600"/>
      <c r="E205" s="1600"/>
      <c r="F205" s="1600"/>
    </row>
    <row r="206" spans="1:6" x14ac:dyDescent="0.25">
      <c r="A206" s="1619" t="s">
        <v>440</v>
      </c>
      <c r="B206" s="1620"/>
      <c r="C206" s="1620"/>
      <c r="D206" s="1620"/>
      <c r="E206" s="1620"/>
      <c r="F206" s="1620"/>
    </row>
    <row r="207" spans="1:6" x14ac:dyDescent="0.25">
      <c r="A207" s="218" t="s">
        <v>814</v>
      </c>
      <c r="B207" s="1619" t="s">
        <v>815</v>
      </c>
      <c r="C207" s="1620"/>
      <c r="D207" s="1620"/>
      <c r="E207" s="1620"/>
      <c r="F207" s="1620"/>
    </row>
    <row r="208" spans="1:6" x14ac:dyDescent="0.25">
      <c r="A208" s="219" t="s">
        <v>688</v>
      </c>
      <c r="B208" s="1621" t="s">
        <v>817</v>
      </c>
      <c r="C208" s="1622"/>
      <c r="D208" s="1622"/>
      <c r="E208" s="1622"/>
      <c r="F208" s="1622"/>
    </row>
    <row r="209" spans="1:6" x14ac:dyDescent="0.25">
      <c r="A209" s="220" t="s">
        <v>689</v>
      </c>
      <c r="B209" s="1609" t="s">
        <v>818</v>
      </c>
      <c r="C209" s="1610"/>
      <c r="D209" s="1610"/>
      <c r="E209" s="1610"/>
      <c r="F209" s="1610"/>
    </row>
    <row r="210" spans="1:6" x14ac:dyDescent="0.25">
      <c r="A210" s="220" t="s">
        <v>15</v>
      </c>
      <c r="B210" s="1609" t="s">
        <v>819</v>
      </c>
      <c r="C210" s="1610"/>
      <c r="D210" s="1610"/>
      <c r="E210" s="1610"/>
      <c r="F210" s="1610"/>
    </row>
    <row r="211" spans="1:6" x14ac:dyDescent="0.25">
      <c r="A211" s="221"/>
      <c r="B211" s="222">
        <v>2020</v>
      </c>
      <c r="C211" s="222">
        <v>2021</v>
      </c>
      <c r="D211" s="222">
        <v>2022</v>
      </c>
      <c r="E211" s="1611">
        <v>2023</v>
      </c>
      <c r="F211" s="1612"/>
    </row>
    <row r="212" spans="1:6" x14ac:dyDescent="0.25">
      <c r="A212" s="224"/>
      <c r="B212" s="225" t="s">
        <v>7</v>
      </c>
      <c r="C212" s="225" t="s">
        <v>8</v>
      </c>
      <c r="D212" s="225" t="s">
        <v>8</v>
      </c>
      <c r="E212" s="1613" t="s">
        <v>8</v>
      </c>
      <c r="F212" s="1614"/>
    </row>
    <row r="213" spans="1:6" x14ac:dyDescent="0.25">
      <c r="A213" s="234" t="s">
        <v>16</v>
      </c>
      <c r="B213" s="235">
        <v>0</v>
      </c>
      <c r="C213" s="235">
        <v>1</v>
      </c>
      <c r="D213" s="235">
        <v>2</v>
      </c>
      <c r="E213" s="1615">
        <v>2</v>
      </c>
      <c r="F213" s="1616"/>
    </row>
    <row r="214" spans="1:6" x14ac:dyDescent="0.25">
      <c r="A214" s="234" t="s">
        <v>17</v>
      </c>
      <c r="B214" s="235">
        <v>0</v>
      </c>
      <c r="C214" s="235">
        <v>15000000</v>
      </c>
      <c r="D214" s="235">
        <v>15000000</v>
      </c>
      <c r="E214" s="1615">
        <v>15000000</v>
      </c>
      <c r="F214" s="1616"/>
    </row>
    <row r="215" spans="1:6" x14ac:dyDescent="0.25">
      <c r="A215" s="234" t="s">
        <v>18</v>
      </c>
      <c r="B215" s="235">
        <v>0</v>
      </c>
      <c r="C215" s="237">
        <v>15000000</v>
      </c>
      <c r="D215" s="237">
        <v>7500000</v>
      </c>
      <c r="E215" s="1617">
        <v>7500000</v>
      </c>
      <c r="F215" s="1616"/>
    </row>
    <row r="216" spans="1:6" x14ac:dyDescent="0.25">
      <c r="A216" s="234" t="s">
        <v>696</v>
      </c>
      <c r="B216" s="235"/>
      <c r="C216" s="237"/>
      <c r="D216" s="239">
        <v>1</v>
      </c>
      <c r="E216" s="1625">
        <v>0</v>
      </c>
      <c r="F216" s="1616"/>
    </row>
    <row r="217" spans="1:6" x14ac:dyDescent="0.25">
      <c r="A217" s="234" t="s">
        <v>697</v>
      </c>
      <c r="B217" s="235"/>
      <c r="C217" s="237"/>
      <c r="D217" s="239">
        <v>0</v>
      </c>
      <c r="E217" s="1625">
        <v>0</v>
      </c>
      <c r="F217" s="1616"/>
    </row>
    <row r="218" spans="1:6" x14ac:dyDescent="0.25">
      <c r="A218" s="234" t="s">
        <v>22</v>
      </c>
      <c r="B218" s="235"/>
      <c r="C218" s="237"/>
      <c r="D218" s="239">
        <v>-0.5</v>
      </c>
      <c r="E218" s="1625">
        <v>0</v>
      </c>
      <c r="F218" s="1616"/>
    </row>
    <row r="219" spans="1:6" x14ac:dyDescent="0.25">
      <c r="A219" s="1626" t="s">
        <v>690</v>
      </c>
      <c r="B219" s="1627"/>
      <c r="C219" s="1627"/>
      <c r="D219" s="1627"/>
      <c r="E219" s="1627"/>
      <c r="F219" s="1627"/>
    </row>
    <row r="220" spans="1:6" x14ac:dyDescent="0.25">
      <c r="A220" s="221"/>
      <c r="B220" s="222">
        <v>2020</v>
      </c>
      <c r="C220" s="227">
        <v>2021</v>
      </c>
      <c r="D220" s="222">
        <v>2022</v>
      </c>
      <c r="E220" s="1611">
        <v>2023</v>
      </c>
      <c r="F220" s="1612"/>
    </row>
    <row r="221" spans="1:6" x14ac:dyDescent="0.25">
      <c r="A221" s="228"/>
      <c r="B221" s="225" t="s">
        <v>7</v>
      </c>
      <c r="C221" s="225" t="s">
        <v>8</v>
      </c>
      <c r="D221" s="225" t="s">
        <v>8</v>
      </c>
      <c r="E221" s="1613" t="s">
        <v>8</v>
      </c>
      <c r="F221" s="1614"/>
    </row>
    <row r="222" spans="1:6" x14ac:dyDescent="0.25">
      <c r="A222" s="224"/>
      <c r="B222" s="229"/>
      <c r="C222" s="229"/>
      <c r="D222" s="229"/>
      <c r="E222" s="229"/>
      <c r="F222" s="229"/>
    </row>
    <row r="223" spans="1:6" x14ac:dyDescent="0.25">
      <c r="A223" s="241" t="s">
        <v>698</v>
      </c>
      <c r="B223" s="242">
        <v>0</v>
      </c>
      <c r="C223" s="242">
        <v>0</v>
      </c>
      <c r="D223" s="242">
        <v>0</v>
      </c>
      <c r="E223" s="1623">
        <v>0</v>
      </c>
      <c r="F223" s="1624"/>
    </row>
    <row r="224" spans="1:6" x14ac:dyDescent="0.25">
      <c r="A224" s="241" t="s">
        <v>699</v>
      </c>
      <c r="B224" s="242">
        <v>0</v>
      </c>
      <c r="C224" s="242">
        <v>0</v>
      </c>
      <c r="D224" s="242">
        <v>0</v>
      </c>
      <c r="E224" s="1623">
        <v>0</v>
      </c>
      <c r="F224" s="1624"/>
    </row>
    <row r="225" spans="1:6" x14ac:dyDescent="0.25">
      <c r="A225" s="241" t="s">
        <v>700</v>
      </c>
      <c r="B225" s="242">
        <v>0</v>
      </c>
      <c r="C225" s="242">
        <v>0</v>
      </c>
      <c r="D225" s="242">
        <v>0</v>
      </c>
      <c r="E225" s="1623">
        <v>0</v>
      </c>
      <c r="F225" s="1624"/>
    </row>
    <row r="226" spans="1:6" x14ac:dyDescent="0.25">
      <c r="A226" s="241" t="s">
        <v>701</v>
      </c>
      <c r="B226" s="242">
        <v>0</v>
      </c>
      <c r="C226" s="242">
        <v>0</v>
      </c>
      <c r="D226" s="242">
        <v>0</v>
      </c>
      <c r="E226" s="1623">
        <v>0</v>
      </c>
      <c r="F226" s="1624"/>
    </row>
    <row r="227" spans="1:6" x14ac:dyDescent="0.25">
      <c r="A227" s="241" t="s">
        <v>702</v>
      </c>
      <c r="B227" s="242">
        <v>0</v>
      </c>
      <c r="C227" s="242">
        <v>0</v>
      </c>
      <c r="D227" s="242">
        <v>0</v>
      </c>
      <c r="E227" s="1623">
        <v>0</v>
      </c>
      <c r="F227" s="1624"/>
    </row>
    <row r="228" spans="1:6" x14ac:dyDescent="0.25">
      <c r="A228" s="241" t="s">
        <v>703</v>
      </c>
      <c r="B228" s="242">
        <v>0</v>
      </c>
      <c r="C228" s="242">
        <v>0</v>
      </c>
      <c r="D228" s="242">
        <v>0</v>
      </c>
      <c r="E228" s="1623">
        <v>0</v>
      </c>
      <c r="F228" s="1624"/>
    </row>
    <row r="229" spans="1:6" x14ac:dyDescent="0.25">
      <c r="A229" s="241" t="s">
        <v>704</v>
      </c>
      <c r="B229" s="242">
        <v>0</v>
      </c>
      <c r="C229" s="242">
        <v>15000000</v>
      </c>
      <c r="D229" s="242">
        <v>15000000</v>
      </c>
      <c r="E229" s="1623">
        <v>15000000</v>
      </c>
      <c r="F229" s="1624"/>
    </row>
    <row r="230" spans="1:6" x14ac:dyDescent="0.25">
      <c r="A230" s="241" t="s">
        <v>705</v>
      </c>
      <c r="B230" s="242">
        <v>0</v>
      </c>
      <c r="C230" s="242">
        <v>0</v>
      </c>
      <c r="D230" s="242">
        <v>0</v>
      </c>
      <c r="E230" s="1623">
        <v>0</v>
      </c>
      <c r="F230" s="1624"/>
    </row>
    <row r="231" spans="1:6" x14ac:dyDescent="0.25">
      <c r="A231" s="241" t="s">
        <v>706</v>
      </c>
      <c r="B231" s="242">
        <v>0</v>
      </c>
      <c r="C231" s="242">
        <v>0</v>
      </c>
      <c r="D231" s="242">
        <v>0</v>
      </c>
      <c r="E231" s="1623">
        <v>0</v>
      </c>
      <c r="F231" s="1624"/>
    </row>
    <row r="232" spans="1:6" x14ac:dyDescent="0.25">
      <c r="A232" s="241" t="s">
        <v>707</v>
      </c>
      <c r="B232" s="242">
        <v>0</v>
      </c>
      <c r="C232" s="242">
        <v>0</v>
      </c>
      <c r="D232" s="242">
        <v>0</v>
      </c>
      <c r="E232" s="1623">
        <v>0</v>
      </c>
      <c r="F232" s="1624"/>
    </row>
    <row r="233" spans="1:6" x14ac:dyDescent="0.25">
      <c r="A233" s="241" t="s">
        <v>708</v>
      </c>
      <c r="B233" s="242">
        <v>0</v>
      </c>
      <c r="C233" s="242">
        <v>0</v>
      </c>
      <c r="D233" s="242">
        <v>0</v>
      </c>
      <c r="E233" s="1623">
        <v>0</v>
      </c>
      <c r="F233" s="1624"/>
    </row>
    <row r="234" spans="1:6" x14ac:dyDescent="0.25">
      <c r="A234" s="241" t="s">
        <v>709</v>
      </c>
      <c r="B234" s="242">
        <v>0</v>
      </c>
      <c r="C234" s="242">
        <v>0</v>
      </c>
      <c r="D234" s="242">
        <v>0</v>
      </c>
      <c r="E234" s="1623">
        <v>0</v>
      </c>
      <c r="F234" s="1624"/>
    </row>
    <row r="235" spans="1:6" x14ac:dyDescent="0.25">
      <c r="A235" s="241" t="s">
        <v>710</v>
      </c>
      <c r="B235" s="242">
        <v>0</v>
      </c>
      <c r="C235" s="242">
        <v>0</v>
      </c>
      <c r="D235" s="242">
        <v>0</v>
      </c>
      <c r="E235" s="1623">
        <v>0</v>
      </c>
      <c r="F235" s="1624"/>
    </row>
    <row r="236" spans="1:6" x14ac:dyDescent="0.25">
      <c r="A236" s="241" t="s">
        <v>711</v>
      </c>
      <c r="B236" s="242">
        <v>0</v>
      </c>
      <c r="C236" s="242">
        <v>0</v>
      </c>
      <c r="D236" s="242">
        <v>0</v>
      </c>
      <c r="E236" s="1623">
        <v>0</v>
      </c>
      <c r="F236" s="1624"/>
    </row>
    <row r="237" spans="1:6" x14ac:dyDescent="0.25">
      <c r="A237" s="241" t="s">
        <v>712</v>
      </c>
      <c r="B237" s="242">
        <v>0</v>
      </c>
      <c r="C237" s="242">
        <v>0</v>
      </c>
      <c r="D237" s="242">
        <v>0</v>
      </c>
      <c r="E237" s="1623">
        <v>0</v>
      </c>
      <c r="F237" s="1624"/>
    </row>
    <row r="238" spans="1:6" x14ac:dyDescent="0.25">
      <c r="A238" s="241" t="s">
        <v>713</v>
      </c>
      <c r="B238" s="242">
        <v>0</v>
      </c>
      <c r="C238" s="242">
        <v>0</v>
      </c>
      <c r="D238" s="242">
        <v>0</v>
      </c>
      <c r="E238" s="1623">
        <v>0</v>
      </c>
      <c r="F238" s="1624"/>
    </row>
    <row r="239" spans="1:6" x14ac:dyDescent="0.25">
      <c r="A239" s="241" t="s">
        <v>714</v>
      </c>
      <c r="B239" s="242">
        <v>0</v>
      </c>
      <c r="C239" s="242">
        <v>0</v>
      </c>
      <c r="D239" s="242">
        <v>0</v>
      </c>
      <c r="E239" s="1623">
        <v>0</v>
      </c>
      <c r="F239" s="1624"/>
    </row>
    <row r="240" spans="1:6" x14ac:dyDescent="0.25">
      <c r="A240" s="241" t="s">
        <v>715</v>
      </c>
      <c r="B240" s="242">
        <v>0</v>
      </c>
      <c r="C240" s="242">
        <v>0</v>
      </c>
      <c r="D240" s="242">
        <v>0</v>
      </c>
      <c r="E240" s="1623">
        <v>0</v>
      </c>
      <c r="F240" s="1624"/>
    </row>
    <row r="241" spans="1:6" x14ac:dyDescent="0.25">
      <c r="A241" s="241" t="s">
        <v>716</v>
      </c>
      <c r="B241" s="242">
        <v>0</v>
      </c>
      <c r="C241" s="242">
        <v>0</v>
      </c>
      <c r="D241" s="242">
        <v>0</v>
      </c>
      <c r="E241" s="1623">
        <v>0</v>
      </c>
      <c r="F241" s="1624"/>
    </row>
    <row r="242" spans="1:6" x14ac:dyDescent="0.25">
      <c r="A242" s="241" t="s">
        <v>717</v>
      </c>
      <c r="B242" s="242">
        <v>0</v>
      </c>
      <c r="C242" s="242">
        <v>0</v>
      </c>
      <c r="D242" s="242">
        <v>0</v>
      </c>
      <c r="E242" s="1623">
        <v>0</v>
      </c>
      <c r="F242" s="1624"/>
    </row>
    <row r="243" spans="1:6" x14ac:dyDescent="0.25">
      <c r="A243" s="241" t="s">
        <v>718</v>
      </c>
      <c r="B243" s="242">
        <v>0</v>
      </c>
      <c r="C243" s="242">
        <v>0</v>
      </c>
      <c r="D243" s="242">
        <v>0</v>
      </c>
      <c r="E243" s="1623">
        <v>0</v>
      </c>
      <c r="F243" s="1624"/>
    </row>
    <row r="244" spans="1:6" x14ac:dyDescent="0.25">
      <c r="A244" s="241" t="s">
        <v>719</v>
      </c>
      <c r="B244" s="242">
        <v>0</v>
      </c>
      <c r="C244" s="242">
        <v>0</v>
      </c>
      <c r="D244" s="242">
        <v>0</v>
      </c>
      <c r="E244" s="1623">
        <v>0</v>
      </c>
      <c r="F244" s="1624"/>
    </row>
    <row r="245" spans="1:6" x14ac:dyDescent="0.25">
      <c r="A245" s="241" t="s">
        <v>720</v>
      </c>
      <c r="B245" s="242">
        <v>0</v>
      </c>
      <c r="C245" s="242">
        <v>0</v>
      </c>
      <c r="D245" s="242">
        <v>0</v>
      </c>
      <c r="E245" s="1623">
        <v>0</v>
      </c>
      <c r="F245" s="1624"/>
    </row>
    <row r="246" spans="1:6" x14ac:dyDescent="0.25">
      <c r="A246" s="241" t="s">
        <v>721</v>
      </c>
      <c r="B246" s="242">
        <v>0</v>
      </c>
      <c r="C246" s="242">
        <v>0</v>
      </c>
      <c r="D246" s="242">
        <v>0</v>
      </c>
      <c r="E246" s="1623">
        <v>0</v>
      </c>
      <c r="F246" s="1624"/>
    </row>
    <row r="247" spans="1:6" x14ac:dyDescent="0.25">
      <c r="A247" s="241" t="s">
        <v>722</v>
      </c>
      <c r="B247" s="242">
        <v>0</v>
      </c>
      <c r="C247" s="242">
        <v>0</v>
      </c>
      <c r="D247" s="242">
        <v>0</v>
      </c>
      <c r="E247" s="1623">
        <v>0</v>
      </c>
      <c r="F247" s="1624"/>
    </row>
    <row r="248" spans="1:6" x14ac:dyDescent="0.25">
      <c r="A248" s="241" t="s">
        <v>723</v>
      </c>
      <c r="B248" s="242">
        <v>0</v>
      </c>
      <c r="C248" s="242">
        <v>0</v>
      </c>
      <c r="D248" s="242">
        <v>0</v>
      </c>
      <c r="E248" s="1623">
        <v>0</v>
      </c>
      <c r="F248" s="1624"/>
    </row>
    <row r="249" spans="1:6" x14ac:dyDescent="0.25">
      <c r="A249" s="241" t="s">
        <v>724</v>
      </c>
      <c r="B249" s="242">
        <v>0</v>
      </c>
      <c r="C249" s="242">
        <v>0</v>
      </c>
      <c r="D249" s="242">
        <v>0</v>
      </c>
      <c r="E249" s="1623">
        <v>0</v>
      </c>
      <c r="F249" s="1624"/>
    </row>
    <row r="250" spans="1:6" x14ac:dyDescent="0.25">
      <c r="A250" s="241" t="s">
        <v>725</v>
      </c>
      <c r="B250" s="242">
        <v>0</v>
      </c>
      <c r="C250" s="242">
        <v>0</v>
      </c>
      <c r="D250" s="242">
        <v>0</v>
      </c>
      <c r="E250" s="1623">
        <v>0</v>
      </c>
      <c r="F250" s="1624"/>
    </row>
    <row r="251" spans="1:6" x14ac:dyDescent="0.25">
      <c r="A251" s="241" t="s">
        <v>726</v>
      </c>
      <c r="B251" s="242">
        <v>0</v>
      </c>
      <c r="C251" s="242">
        <v>0</v>
      </c>
      <c r="D251" s="242">
        <v>0</v>
      </c>
      <c r="E251" s="1623">
        <v>0</v>
      </c>
      <c r="F251" s="1624"/>
    </row>
    <row r="252" spans="1:6" x14ac:dyDescent="0.25">
      <c r="A252" s="241" t="s">
        <v>727</v>
      </c>
      <c r="B252" s="242">
        <v>0</v>
      </c>
      <c r="C252" s="242">
        <v>0</v>
      </c>
      <c r="D252" s="242">
        <v>0</v>
      </c>
      <c r="E252" s="1623">
        <v>0</v>
      </c>
      <c r="F252" s="1624"/>
    </row>
    <row r="253" spans="1:6" x14ac:dyDescent="0.25">
      <c r="A253" s="231" t="s">
        <v>192</v>
      </c>
      <c r="B253" s="242">
        <v>0</v>
      </c>
      <c r="C253" s="242">
        <v>15000000</v>
      </c>
      <c r="D253" s="242">
        <v>15000000</v>
      </c>
      <c r="E253" s="1623">
        <v>15000000</v>
      </c>
      <c r="F253" s="1624"/>
    </row>
    <row r="254" spans="1:6" x14ac:dyDescent="0.25">
      <c r="A254" s="244" t="s">
        <v>687</v>
      </c>
      <c r="B254" s="245" t="s">
        <v>687</v>
      </c>
      <c r="C254" s="245" t="s">
        <v>687</v>
      </c>
      <c r="D254" s="245" t="s">
        <v>687</v>
      </c>
      <c r="E254" s="1628" t="s">
        <v>687</v>
      </c>
      <c r="F254" s="1629"/>
    </row>
    <row r="255" spans="1:6" x14ac:dyDescent="0.25">
      <c r="A255" s="217" t="s">
        <v>731</v>
      </c>
      <c r="B255" s="247">
        <v>0</v>
      </c>
      <c r="C255" s="247">
        <v>65000000</v>
      </c>
      <c r="D255" s="247">
        <v>65000000</v>
      </c>
      <c r="E255" s="1630">
        <v>65000000</v>
      </c>
      <c r="F255" s="1631"/>
    </row>
    <row r="256" spans="1:6" x14ac:dyDescent="0.25">
      <c r="A256" s="234" t="s">
        <v>698</v>
      </c>
      <c r="B256" s="235">
        <v>0</v>
      </c>
      <c r="C256" s="235">
        <v>0</v>
      </c>
      <c r="D256" s="235">
        <v>0</v>
      </c>
      <c r="E256" s="1615">
        <v>0</v>
      </c>
      <c r="F256" s="1616"/>
    </row>
    <row r="257" spans="1:6" x14ac:dyDescent="0.25">
      <c r="A257" s="234" t="s">
        <v>699</v>
      </c>
      <c r="B257" s="235">
        <v>0</v>
      </c>
      <c r="C257" s="235">
        <v>0</v>
      </c>
      <c r="D257" s="235">
        <v>0</v>
      </c>
      <c r="E257" s="1615">
        <v>0</v>
      </c>
      <c r="F257" s="1616"/>
    </row>
    <row r="258" spans="1:6" x14ac:dyDescent="0.25">
      <c r="A258" s="234" t="s">
        <v>700</v>
      </c>
      <c r="B258" s="235">
        <v>0</v>
      </c>
      <c r="C258" s="235">
        <v>0</v>
      </c>
      <c r="D258" s="235">
        <v>0</v>
      </c>
      <c r="E258" s="1615">
        <v>0</v>
      </c>
      <c r="F258" s="1616"/>
    </row>
    <row r="259" spans="1:6" x14ac:dyDescent="0.25">
      <c r="A259" s="234" t="s">
        <v>701</v>
      </c>
      <c r="B259" s="235">
        <v>0</v>
      </c>
      <c r="C259" s="235">
        <v>0</v>
      </c>
      <c r="D259" s="235">
        <v>0</v>
      </c>
      <c r="E259" s="1615">
        <v>0</v>
      </c>
      <c r="F259" s="1616"/>
    </row>
    <row r="260" spans="1:6" x14ac:dyDescent="0.25">
      <c r="A260" s="234" t="s">
        <v>702</v>
      </c>
      <c r="B260" s="235">
        <v>0</v>
      </c>
      <c r="C260" s="235">
        <v>0</v>
      </c>
      <c r="D260" s="235">
        <v>0</v>
      </c>
      <c r="E260" s="1615">
        <v>0</v>
      </c>
      <c r="F260" s="1616"/>
    </row>
    <row r="261" spans="1:6" x14ac:dyDescent="0.25">
      <c r="A261" s="234" t="s">
        <v>703</v>
      </c>
      <c r="B261" s="235">
        <v>0</v>
      </c>
      <c r="C261" s="235">
        <v>0</v>
      </c>
      <c r="D261" s="235">
        <v>0</v>
      </c>
      <c r="E261" s="1615">
        <v>0</v>
      </c>
      <c r="F261" s="1616"/>
    </row>
    <row r="262" spans="1:6" x14ac:dyDescent="0.25">
      <c r="A262" s="234" t="s">
        <v>732</v>
      </c>
      <c r="B262" s="249">
        <v>0</v>
      </c>
      <c r="C262" s="249">
        <v>65000000</v>
      </c>
      <c r="D262" s="249">
        <v>65000000</v>
      </c>
      <c r="E262" s="1632">
        <v>65000000</v>
      </c>
      <c r="F262" s="1633"/>
    </row>
    <row r="263" spans="1:6" x14ac:dyDescent="0.25">
      <c r="A263" s="234" t="s">
        <v>705</v>
      </c>
      <c r="B263" s="235">
        <v>0</v>
      </c>
      <c r="C263" s="235">
        <v>0</v>
      </c>
      <c r="D263" s="235">
        <v>0</v>
      </c>
      <c r="E263" s="1615">
        <v>0</v>
      </c>
      <c r="F263" s="1616"/>
    </row>
    <row r="264" spans="1:6" x14ac:dyDescent="0.25">
      <c r="A264" s="234" t="s">
        <v>706</v>
      </c>
      <c r="B264" s="235">
        <v>0</v>
      </c>
      <c r="C264" s="235">
        <v>0</v>
      </c>
      <c r="D264" s="235">
        <v>0</v>
      </c>
      <c r="E264" s="1615">
        <v>0</v>
      </c>
      <c r="F264" s="1616"/>
    </row>
    <row r="265" spans="1:6" x14ac:dyDescent="0.25">
      <c r="A265" s="234" t="s">
        <v>707</v>
      </c>
      <c r="B265" s="235">
        <v>0</v>
      </c>
      <c r="C265" s="235">
        <v>0</v>
      </c>
      <c r="D265" s="235">
        <v>0</v>
      </c>
      <c r="E265" s="1615">
        <v>0</v>
      </c>
      <c r="F265" s="1616"/>
    </row>
    <row r="266" spans="1:6" x14ac:dyDescent="0.25">
      <c r="A266" s="234" t="s">
        <v>708</v>
      </c>
      <c r="B266" s="235">
        <v>0</v>
      </c>
      <c r="C266" s="235">
        <v>0</v>
      </c>
      <c r="D266" s="235">
        <v>0</v>
      </c>
      <c r="E266" s="1615">
        <v>0</v>
      </c>
      <c r="F266" s="1616"/>
    </row>
    <row r="267" spans="1:6" x14ac:dyDescent="0.25">
      <c r="A267" s="234" t="s">
        <v>709</v>
      </c>
      <c r="B267" s="235">
        <v>0</v>
      </c>
      <c r="C267" s="235">
        <v>0</v>
      </c>
      <c r="D267" s="235">
        <v>0</v>
      </c>
      <c r="E267" s="1615">
        <v>0</v>
      </c>
      <c r="F267" s="1616"/>
    </row>
    <row r="268" spans="1:6" x14ac:dyDescent="0.25">
      <c r="A268" s="234" t="s">
        <v>710</v>
      </c>
      <c r="B268" s="235">
        <v>0</v>
      </c>
      <c r="C268" s="235">
        <v>0</v>
      </c>
      <c r="D268" s="235">
        <v>0</v>
      </c>
      <c r="E268" s="1615">
        <v>0</v>
      </c>
      <c r="F268" s="1616"/>
    </row>
    <row r="269" spans="1:6" ht="22.5" x14ac:dyDescent="0.25">
      <c r="A269" s="234" t="s">
        <v>733</v>
      </c>
      <c r="B269" s="249">
        <v>0</v>
      </c>
      <c r="C269" s="249">
        <v>0</v>
      </c>
      <c r="D269" s="249">
        <v>0</v>
      </c>
      <c r="E269" s="1632">
        <v>0</v>
      </c>
      <c r="F269" s="1633"/>
    </row>
    <row r="270" spans="1:6" x14ac:dyDescent="0.25">
      <c r="A270" s="234" t="s">
        <v>712</v>
      </c>
      <c r="B270" s="235">
        <v>0</v>
      </c>
      <c r="C270" s="235">
        <v>0</v>
      </c>
      <c r="D270" s="235">
        <v>0</v>
      </c>
      <c r="E270" s="1615">
        <v>0</v>
      </c>
      <c r="F270" s="1616"/>
    </row>
    <row r="271" spans="1:6" x14ac:dyDescent="0.25">
      <c r="A271" s="234" t="s">
        <v>713</v>
      </c>
      <c r="B271" s="235">
        <v>0</v>
      </c>
      <c r="C271" s="235">
        <v>0</v>
      </c>
      <c r="D271" s="235">
        <v>0</v>
      </c>
      <c r="E271" s="1615">
        <v>0</v>
      </c>
      <c r="F271" s="1616"/>
    </row>
    <row r="272" spans="1:6" x14ac:dyDescent="0.25">
      <c r="A272" s="234" t="s">
        <v>714</v>
      </c>
      <c r="B272" s="235">
        <v>0</v>
      </c>
      <c r="C272" s="235">
        <v>0</v>
      </c>
      <c r="D272" s="235">
        <v>0</v>
      </c>
      <c r="E272" s="1615">
        <v>0</v>
      </c>
      <c r="F272" s="1616"/>
    </row>
    <row r="273" spans="1:6" ht="22.5" x14ac:dyDescent="0.25">
      <c r="A273" s="234" t="s">
        <v>734</v>
      </c>
      <c r="B273" s="249">
        <v>0</v>
      </c>
      <c r="C273" s="249">
        <v>0</v>
      </c>
      <c r="D273" s="249">
        <v>0</v>
      </c>
      <c r="E273" s="1632">
        <v>0</v>
      </c>
      <c r="F273" s="1633"/>
    </row>
    <row r="274" spans="1:6" x14ac:dyDescent="0.25">
      <c r="A274" s="234" t="s">
        <v>717</v>
      </c>
      <c r="B274" s="235">
        <v>0</v>
      </c>
      <c r="C274" s="235">
        <v>0</v>
      </c>
      <c r="D274" s="235">
        <v>0</v>
      </c>
      <c r="E274" s="1615">
        <v>0</v>
      </c>
      <c r="F274" s="1616"/>
    </row>
    <row r="275" spans="1:6" x14ac:dyDescent="0.25">
      <c r="A275" s="234" t="s">
        <v>735</v>
      </c>
      <c r="B275" s="249">
        <v>0</v>
      </c>
      <c r="C275" s="249">
        <v>0</v>
      </c>
      <c r="D275" s="249">
        <v>0</v>
      </c>
      <c r="E275" s="1632">
        <v>0</v>
      </c>
      <c r="F275" s="1633"/>
    </row>
    <row r="276" spans="1:6" x14ac:dyDescent="0.25">
      <c r="A276" s="234" t="s">
        <v>718</v>
      </c>
      <c r="B276" s="235">
        <v>0</v>
      </c>
      <c r="C276" s="235">
        <v>0</v>
      </c>
      <c r="D276" s="235">
        <v>0</v>
      </c>
      <c r="E276" s="1615">
        <v>0</v>
      </c>
      <c r="F276" s="1616"/>
    </row>
    <row r="277" spans="1:6" x14ac:dyDescent="0.25">
      <c r="A277" s="234" t="s">
        <v>719</v>
      </c>
      <c r="B277" s="235">
        <v>0</v>
      </c>
      <c r="C277" s="235">
        <v>0</v>
      </c>
      <c r="D277" s="235">
        <v>0</v>
      </c>
      <c r="E277" s="1615">
        <v>0</v>
      </c>
      <c r="F277" s="1616"/>
    </row>
    <row r="278" spans="1:6" x14ac:dyDescent="0.25">
      <c r="A278" s="234" t="s">
        <v>736</v>
      </c>
      <c r="B278" s="249">
        <v>0</v>
      </c>
      <c r="C278" s="249">
        <v>0</v>
      </c>
      <c r="D278" s="249">
        <v>0</v>
      </c>
      <c r="E278" s="1632">
        <v>0</v>
      </c>
      <c r="F278" s="1633"/>
    </row>
    <row r="279" spans="1:6" x14ac:dyDescent="0.25">
      <c r="A279" s="234" t="s">
        <v>721</v>
      </c>
      <c r="B279" s="235">
        <v>0</v>
      </c>
      <c r="C279" s="235">
        <v>0</v>
      </c>
      <c r="D279" s="235">
        <v>0</v>
      </c>
      <c r="E279" s="1615">
        <v>0</v>
      </c>
      <c r="F279" s="1616"/>
    </row>
    <row r="280" spans="1:6" x14ac:dyDescent="0.25">
      <c r="A280" s="234" t="s">
        <v>737</v>
      </c>
      <c r="B280" s="249">
        <v>0</v>
      </c>
      <c r="C280" s="249">
        <v>0</v>
      </c>
      <c r="D280" s="249">
        <v>0</v>
      </c>
      <c r="E280" s="1632">
        <v>0</v>
      </c>
      <c r="F280" s="1633"/>
    </row>
    <row r="281" spans="1:6" x14ac:dyDescent="0.25">
      <c r="A281" s="234" t="s">
        <v>723</v>
      </c>
      <c r="B281" s="235">
        <v>0</v>
      </c>
      <c r="C281" s="235">
        <v>0</v>
      </c>
      <c r="D281" s="235">
        <v>0</v>
      </c>
      <c r="E281" s="1615">
        <v>0</v>
      </c>
      <c r="F281" s="1616"/>
    </row>
    <row r="282" spans="1:6" x14ac:dyDescent="0.25">
      <c r="A282" s="234" t="s">
        <v>738</v>
      </c>
      <c r="B282" s="249">
        <v>0</v>
      </c>
      <c r="C282" s="249">
        <v>0</v>
      </c>
      <c r="D282" s="249">
        <v>0</v>
      </c>
      <c r="E282" s="1632">
        <v>0</v>
      </c>
      <c r="F282" s="1633"/>
    </row>
    <row r="283" spans="1:6" x14ac:dyDescent="0.25">
      <c r="A283" s="234" t="s">
        <v>725</v>
      </c>
      <c r="B283" s="235">
        <v>0</v>
      </c>
      <c r="C283" s="235">
        <v>0</v>
      </c>
      <c r="D283" s="235">
        <v>0</v>
      </c>
      <c r="E283" s="1615">
        <v>0</v>
      </c>
      <c r="F283" s="1616"/>
    </row>
    <row r="284" spans="1:6" x14ac:dyDescent="0.25">
      <c r="A284" s="234" t="s">
        <v>726</v>
      </c>
      <c r="B284" s="235">
        <v>0</v>
      </c>
      <c r="C284" s="235">
        <v>0</v>
      </c>
      <c r="D284" s="235">
        <v>0</v>
      </c>
      <c r="E284" s="1615">
        <v>0</v>
      </c>
      <c r="F284" s="1616"/>
    </row>
    <row r="285" spans="1:6" x14ac:dyDescent="0.25">
      <c r="A285" s="234" t="s">
        <v>727</v>
      </c>
      <c r="B285" s="235">
        <v>0</v>
      </c>
      <c r="C285" s="235">
        <v>0</v>
      </c>
      <c r="D285" s="235">
        <v>0</v>
      </c>
      <c r="E285" s="1615">
        <v>0</v>
      </c>
      <c r="F285" s="1616"/>
    </row>
    <row r="286" spans="1:6" x14ac:dyDescent="0.25">
      <c r="A286" s="1603" t="s">
        <v>679</v>
      </c>
      <c r="B286" s="1604"/>
      <c r="C286" s="1604"/>
      <c r="D286" s="1604"/>
      <c r="E286" s="1604"/>
      <c r="F286" s="215"/>
    </row>
    <row r="287" spans="1:6" x14ac:dyDescent="0.25">
      <c r="A287" s="1605" t="s">
        <v>680</v>
      </c>
      <c r="B287" s="1606"/>
      <c r="C287" s="1606"/>
      <c r="D287" s="1606"/>
      <c r="E287" s="1606"/>
      <c r="F287" s="1606"/>
    </row>
    <row r="288" spans="1:6" x14ac:dyDescent="0.25">
      <c r="A288" s="216" t="s">
        <v>681</v>
      </c>
      <c r="B288" s="1607" t="s">
        <v>801</v>
      </c>
      <c r="C288" s="1608"/>
      <c r="D288" s="1608"/>
      <c r="E288" s="1608"/>
      <c r="F288" s="1608"/>
    </row>
    <row r="289" spans="1:6" x14ac:dyDescent="0.25">
      <c r="A289" s="216" t="s">
        <v>683</v>
      </c>
      <c r="B289" s="1607" t="s">
        <v>802</v>
      </c>
      <c r="C289" s="1608"/>
      <c r="D289" s="1608"/>
      <c r="E289" s="1608"/>
      <c r="F289" s="1608"/>
    </row>
    <row r="290" spans="1:6" x14ac:dyDescent="0.25">
      <c r="A290" s="216" t="s">
        <v>0</v>
      </c>
      <c r="B290" s="1607" t="s">
        <v>820</v>
      </c>
      <c r="C290" s="1608"/>
      <c r="D290" s="1608"/>
      <c r="E290" s="1608"/>
      <c r="F290" s="1608"/>
    </row>
    <row r="291" spans="1:6" x14ac:dyDescent="0.25">
      <c r="A291" s="216" t="s">
        <v>1</v>
      </c>
      <c r="B291" s="1607" t="s">
        <v>632</v>
      </c>
      <c r="C291" s="1608"/>
      <c r="D291" s="1608"/>
      <c r="E291" s="1608"/>
      <c r="F291" s="1608"/>
    </row>
    <row r="292" spans="1:6" x14ac:dyDescent="0.25">
      <c r="A292" s="216" t="s">
        <v>3</v>
      </c>
      <c r="B292" s="1593" t="s">
        <v>684</v>
      </c>
      <c r="C292" s="1594"/>
      <c r="D292" s="1594"/>
      <c r="E292" s="1594"/>
      <c r="F292" s="1594"/>
    </row>
    <row r="293" spans="1:6" x14ac:dyDescent="0.25">
      <c r="A293" s="1595" t="s">
        <v>4</v>
      </c>
      <c r="B293" s="1596"/>
      <c r="C293" s="1596"/>
      <c r="D293" s="1596"/>
      <c r="E293" s="1596"/>
      <c r="F293" s="1596"/>
    </row>
    <row r="294" spans="1:6" x14ac:dyDescent="0.25">
      <c r="A294" s="1597" t="s">
        <v>821</v>
      </c>
      <c r="B294" s="1598"/>
      <c r="C294" s="1598"/>
      <c r="D294" s="1598"/>
      <c r="E294" s="1598"/>
      <c r="F294" s="1598"/>
    </row>
    <row r="295" spans="1:6" x14ac:dyDescent="0.25">
      <c r="A295" s="217" t="s">
        <v>5</v>
      </c>
      <c r="B295" s="1599" t="s">
        <v>633</v>
      </c>
      <c r="C295" s="1600"/>
      <c r="D295" s="1600"/>
      <c r="E295" s="1600"/>
      <c r="F295" s="1600"/>
    </row>
    <row r="296" spans="1:6" x14ac:dyDescent="0.25">
      <c r="A296" s="217" t="s">
        <v>357</v>
      </c>
      <c r="B296" s="1599" t="s">
        <v>634</v>
      </c>
      <c r="C296" s="1600"/>
      <c r="D296" s="1600"/>
      <c r="E296" s="1600"/>
      <c r="F296" s="1600"/>
    </row>
    <row r="297" spans="1:6" x14ac:dyDescent="0.25">
      <c r="A297" s="234" t="s">
        <v>743</v>
      </c>
      <c r="B297" s="251" t="s">
        <v>112</v>
      </c>
      <c r="C297" s="251" t="s">
        <v>112</v>
      </c>
      <c r="D297" s="251" t="s">
        <v>112</v>
      </c>
      <c r="E297" s="1601" t="s">
        <v>112</v>
      </c>
      <c r="F297" s="1602"/>
    </row>
    <row r="298" spans="1:6" x14ac:dyDescent="0.25">
      <c r="A298" s="234" t="s">
        <v>822</v>
      </c>
      <c r="B298" s="253" t="s">
        <v>687</v>
      </c>
      <c r="C298" s="253" t="s">
        <v>806</v>
      </c>
      <c r="D298" s="253" t="s">
        <v>806</v>
      </c>
      <c r="E298" s="1618" t="s">
        <v>806</v>
      </c>
      <c r="F298" s="1616"/>
    </row>
    <row r="299" spans="1:6" x14ac:dyDescent="0.25">
      <c r="A299" s="234" t="s">
        <v>635</v>
      </c>
      <c r="B299" s="253" t="s">
        <v>687</v>
      </c>
      <c r="C299" s="253" t="s">
        <v>806</v>
      </c>
      <c r="D299" s="253" t="s">
        <v>806</v>
      </c>
      <c r="E299" s="1618" t="s">
        <v>806</v>
      </c>
      <c r="F299" s="1616"/>
    </row>
    <row r="300" spans="1:6" x14ac:dyDescent="0.25">
      <c r="A300" s="234" t="s">
        <v>629</v>
      </c>
      <c r="B300" s="253" t="s">
        <v>687</v>
      </c>
      <c r="C300" s="253" t="s">
        <v>806</v>
      </c>
      <c r="D300" s="253" t="s">
        <v>806</v>
      </c>
      <c r="E300" s="1618" t="s">
        <v>806</v>
      </c>
      <c r="F300" s="1616"/>
    </row>
    <row r="301" spans="1:6" x14ac:dyDescent="0.25">
      <c r="A301" s="1619" t="s">
        <v>440</v>
      </c>
      <c r="B301" s="1620"/>
      <c r="C301" s="1620"/>
      <c r="D301" s="1620"/>
      <c r="E301" s="1620"/>
      <c r="F301" s="1620"/>
    </row>
    <row r="302" spans="1:6" x14ac:dyDescent="0.25">
      <c r="A302" s="218" t="s">
        <v>823</v>
      </c>
      <c r="B302" s="1619" t="s">
        <v>824</v>
      </c>
      <c r="C302" s="1620"/>
      <c r="D302" s="1620"/>
      <c r="E302" s="1620"/>
      <c r="F302" s="1620"/>
    </row>
    <row r="303" spans="1:6" x14ac:dyDescent="0.25">
      <c r="A303" s="219" t="s">
        <v>688</v>
      </c>
      <c r="B303" s="1621" t="s">
        <v>825</v>
      </c>
      <c r="C303" s="1622"/>
      <c r="D303" s="1622"/>
      <c r="E303" s="1622"/>
      <c r="F303" s="1622"/>
    </row>
    <row r="304" spans="1:6" x14ac:dyDescent="0.25">
      <c r="A304" s="220" t="s">
        <v>689</v>
      </c>
      <c r="B304" s="1609" t="s">
        <v>636</v>
      </c>
      <c r="C304" s="1610"/>
      <c r="D304" s="1610"/>
      <c r="E304" s="1610"/>
      <c r="F304" s="1610"/>
    </row>
    <row r="305" spans="1:6" x14ac:dyDescent="0.25">
      <c r="A305" s="220" t="s">
        <v>15</v>
      </c>
      <c r="B305" s="1609" t="s">
        <v>637</v>
      </c>
      <c r="C305" s="1610"/>
      <c r="D305" s="1610"/>
      <c r="E305" s="1610"/>
      <c r="F305" s="1610"/>
    </row>
    <row r="306" spans="1:6" x14ac:dyDescent="0.25">
      <c r="A306" s="221"/>
      <c r="B306" s="222">
        <v>2020</v>
      </c>
      <c r="C306" s="222">
        <v>2021</v>
      </c>
      <c r="D306" s="222">
        <v>2022</v>
      </c>
      <c r="E306" s="1611">
        <v>2023</v>
      </c>
      <c r="F306" s="1612"/>
    </row>
    <row r="307" spans="1:6" x14ac:dyDescent="0.25">
      <c r="A307" s="224"/>
      <c r="B307" s="225" t="s">
        <v>7</v>
      </c>
      <c r="C307" s="225" t="s">
        <v>8</v>
      </c>
      <c r="D307" s="225" t="s">
        <v>8</v>
      </c>
      <c r="E307" s="1613" t="s">
        <v>8</v>
      </c>
      <c r="F307" s="1614"/>
    </row>
    <row r="308" spans="1:6" x14ac:dyDescent="0.25">
      <c r="A308" s="234" t="s">
        <v>16</v>
      </c>
      <c r="B308" s="235">
        <v>0</v>
      </c>
      <c r="C308" s="235">
        <v>30</v>
      </c>
      <c r="D308" s="235">
        <v>30</v>
      </c>
      <c r="E308" s="1615">
        <v>30</v>
      </c>
      <c r="F308" s="1616"/>
    </row>
    <row r="309" spans="1:6" x14ac:dyDescent="0.25">
      <c r="A309" s="234" t="s">
        <v>17</v>
      </c>
      <c r="B309" s="235">
        <v>0</v>
      </c>
      <c r="C309" s="235">
        <v>60000000</v>
      </c>
      <c r="D309" s="235">
        <v>60000000</v>
      </c>
      <c r="E309" s="1615">
        <v>60000000</v>
      </c>
      <c r="F309" s="1616"/>
    </row>
    <row r="310" spans="1:6" x14ac:dyDescent="0.25">
      <c r="A310" s="234" t="s">
        <v>18</v>
      </c>
      <c r="B310" s="235">
        <v>0</v>
      </c>
      <c r="C310" s="237">
        <v>2000000</v>
      </c>
      <c r="D310" s="237">
        <v>2000000</v>
      </c>
      <c r="E310" s="1617">
        <v>2000000</v>
      </c>
      <c r="F310" s="1616"/>
    </row>
    <row r="311" spans="1:6" x14ac:dyDescent="0.25">
      <c r="A311" s="234" t="s">
        <v>696</v>
      </c>
      <c r="B311" s="235"/>
      <c r="C311" s="237"/>
      <c r="D311" s="239">
        <v>0</v>
      </c>
      <c r="E311" s="1625">
        <v>0</v>
      </c>
      <c r="F311" s="1616"/>
    </row>
    <row r="312" spans="1:6" x14ac:dyDescent="0.25">
      <c r="A312" s="234" t="s">
        <v>697</v>
      </c>
      <c r="B312" s="235"/>
      <c r="C312" s="237"/>
      <c r="D312" s="239">
        <v>0</v>
      </c>
      <c r="E312" s="1625">
        <v>0</v>
      </c>
      <c r="F312" s="1616"/>
    </row>
    <row r="313" spans="1:6" x14ac:dyDescent="0.25">
      <c r="A313" s="234" t="s">
        <v>22</v>
      </c>
      <c r="B313" s="235"/>
      <c r="C313" s="237"/>
      <c r="D313" s="239">
        <v>0</v>
      </c>
      <c r="E313" s="1625">
        <v>0</v>
      </c>
      <c r="F313" s="1616"/>
    </row>
    <row r="314" spans="1:6" x14ac:dyDescent="0.25">
      <c r="A314" s="1626" t="s">
        <v>690</v>
      </c>
      <c r="B314" s="1627"/>
      <c r="C314" s="1627"/>
      <c r="D314" s="1627"/>
      <c r="E314" s="1627"/>
      <c r="F314" s="1627"/>
    </row>
    <row r="315" spans="1:6" x14ac:dyDescent="0.25">
      <c r="A315" s="221"/>
      <c r="B315" s="222">
        <v>2020</v>
      </c>
      <c r="C315" s="227">
        <v>2021</v>
      </c>
      <c r="D315" s="222">
        <v>2022</v>
      </c>
      <c r="E315" s="1611">
        <v>2023</v>
      </c>
      <c r="F315" s="1612"/>
    </row>
    <row r="316" spans="1:6" x14ac:dyDescent="0.25">
      <c r="A316" s="228"/>
      <c r="B316" s="225" t="s">
        <v>7</v>
      </c>
      <c r="C316" s="225" t="s">
        <v>8</v>
      </c>
      <c r="D316" s="225" t="s">
        <v>8</v>
      </c>
      <c r="E316" s="1613" t="s">
        <v>8</v>
      </c>
      <c r="F316" s="1614"/>
    </row>
    <row r="317" spans="1:6" x14ac:dyDescent="0.25">
      <c r="A317" s="224"/>
      <c r="B317" s="229"/>
      <c r="C317" s="229"/>
      <c r="D317" s="229"/>
      <c r="E317" s="229"/>
      <c r="F317" s="229"/>
    </row>
    <row r="318" spans="1:6" x14ac:dyDescent="0.25">
      <c r="A318" s="241" t="s">
        <v>698</v>
      </c>
      <c r="B318" s="242">
        <v>0</v>
      </c>
      <c r="C318" s="242">
        <v>0</v>
      </c>
      <c r="D318" s="242">
        <v>0</v>
      </c>
      <c r="E318" s="1623">
        <v>0</v>
      </c>
      <c r="F318" s="1624"/>
    </row>
    <row r="319" spans="1:6" x14ac:dyDescent="0.25">
      <c r="A319" s="241" t="s">
        <v>699</v>
      </c>
      <c r="B319" s="242">
        <v>0</v>
      </c>
      <c r="C319" s="242">
        <v>0</v>
      </c>
      <c r="D319" s="242">
        <v>0</v>
      </c>
      <c r="E319" s="1623">
        <v>0</v>
      </c>
      <c r="F319" s="1624"/>
    </row>
    <row r="320" spans="1:6" x14ac:dyDescent="0.25">
      <c r="A320" s="241" t="s">
        <v>700</v>
      </c>
      <c r="B320" s="242">
        <v>0</v>
      </c>
      <c r="C320" s="242">
        <v>0</v>
      </c>
      <c r="D320" s="242">
        <v>0</v>
      </c>
      <c r="E320" s="1623">
        <v>0</v>
      </c>
      <c r="F320" s="1624"/>
    </row>
    <row r="321" spans="1:6" x14ac:dyDescent="0.25">
      <c r="A321" s="241" t="s">
        <v>701</v>
      </c>
      <c r="B321" s="242">
        <v>0</v>
      </c>
      <c r="C321" s="242">
        <v>0</v>
      </c>
      <c r="D321" s="242">
        <v>0</v>
      </c>
      <c r="E321" s="1623">
        <v>0</v>
      </c>
      <c r="F321" s="1624"/>
    </row>
    <row r="322" spans="1:6" x14ac:dyDescent="0.25">
      <c r="A322" s="241" t="s">
        <v>702</v>
      </c>
      <c r="B322" s="242">
        <v>0</v>
      </c>
      <c r="C322" s="242">
        <v>0</v>
      </c>
      <c r="D322" s="242">
        <v>0</v>
      </c>
      <c r="E322" s="1623">
        <v>0</v>
      </c>
      <c r="F322" s="1624"/>
    </row>
    <row r="323" spans="1:6" x14ac:dyDescent="0.25">
      <c r="A323" s="241" t="s">
        <v>703</v>
      </c>
      <c r="B323" s="242">
        <v>0</v>
      </c>
      <c r="C323" s="242">
        <v>0</v>
      </c>
      <c r="D323" s="242">
        <v>0</v>
      </c>
      <c r="E323" s="1623">
        <v>0</v>
      </c>
      <c r="F323" s="1624"/>
    </row>
    <row r="324" spans="1:6" x14ac:dyDescent="0.25">
      <c r="A324" s="241" t="s">
        <v>704</v>
      </c>
      <c r="B324" s="242">
        <v>0</v>
      </c>
      <c r="C324" s="242">
        <v>60000000</v>
      </c>
      <c r="D324" s="242">
        <v>60000000</v>
      </c>
      <c r="E324" s="1623">
        <v>60000000</v>
      </c>
      <c r="F324" s="1624"/>
    </row>
    <row r="325" spans="1:6" x14ac:dyDescent="0.25">
      <c r="A325" s="241" t="s">
        <v>705</v>
      </c>
      <c r="B325" s="242">
        <v>0</v>
      </c>
      <c r="C325" s="242">
        <v>0</v>
      </c>
      <c r="D325" s="242">
        <v>0</v>
      </c>
      <c r="E325" s="1623">
        <v>0</v>
      </c>
      <c r="F325" s="1624"/>
    </row>
    <row r="326" spans="1:6" x14ac:dyDescent="0.25">
      <c r="A326" s="241" t="s">
        <v>706</v>
      </c>
      <c r="B326" s="242">
        <v>0</v>
      </c>
      <c r="C326" s="242">
        <v>0</v>
      </c>
      <c r="D326" s="242">
        <v>0</v>
      </c>
      <c r="E326" s="1623">
        <v>0</v>
      </c>
      <c r="F326" s="1624"/>
    </row>
    <row r="327" spans="1:6" x14ac:dyDescent="0.25">
      <c r="A327" s="241" t="s">
        <v>707</v>
      </c>
      <c r="B327" s="242">
        <v>0</v>
      </c>
      <c r="C327" s="242">
        <v>0</v>
      </c>
      <c r="D327" s="242">
        <v>0</v>
      </c>
      <c r="E327" s="1623">
        <v>0</v>
      </c>
      <c r="F327" s="1624"/>
    </row>
    <row r="328" spans="1:6" x14ac:dyDescent="0.25">
      <c r="A328" s="241" t="s">
        <v>708</v>
      </c>
      <c r="B328" s="242">
        <v>0</v>
      </c>
      <c r="C328" s="242">
        <v>0</v>
      </c>
      <c r="D328" s="242">
        <v>0</v>
      </c>
      <c r="E328" s="1623">
        <v>0</v>
      </c>
      <c r="F328" s="1624"/>
    </row>
    <row r="329" spans="1:6" x14ac:dyDescent="0.25">
      <c r="A329" s="241" t="s">
        <v>709</v>
      </c>
      <c r="B329" s="242">
        <v>0</v>
      </c>
      <c r="C329" s="242">
        <v>0</v>
      </c>
      <c r="D329" s="242">
        <v>0</v>
      </c>
      <c r="E329" s="1623">
        <v>0</v>
      </c>
      <c r="F329" s="1624"/>
    </row>
    <row r="330" spans="1:6" x14ac:dyDescent="0.25">
      <c r="A330" s="241" t="s">
        <v>710</v>
      </c>
      <c r="B330" s="242">
        <v>0</v>
      </c>
      <c r="C330" s="242">
        <v>0</v>
      </c>
      <c r="D330" s="242">
        <v>0</v>
      </c>
      <c r="E330" s="1623">
        <v>0</v>
      </c>
      <c r="F330" s="1624"/>
    </row>
    <row r="331" spans="1:6" x14ac:dyDescent="0.25">
      <c r="A331" s="241" t="s">
        <v>711</v>
      </c>
      <c r="B331" s="242">
        <v>0</v>
      </c>
      <c r="C331" s="242">
        <v>0</v>
      </c>
      <c r="D331" s="242">
        <v>0</v>
      </c>
      <c r="E331" s="1623">
        <v>0</v>
      </c>
      <c r="F331" s="1624"/>
    </row>
    <row r="332" spans="1:6" x14ac:dyDescent="0.25">
      <c r="A332" s="241" t="s">
        <v>712</v>
      </c>
      <c r="B332" s="242">
        <v>0</v>
      </c>
      <c r="C332" s="242">
        <v>0</v>
      </c>
      <c r="D332" s="242">
        <v>0</v>
      </c>
      <c r="E332" s="1623">
        <v>0</v>
      </c>
      <c r="F332" s="1624"/>
    </row>
    <row r="333" spans="1:6" x14ac:dyDescent="0.25">
      <c r="A333" s="241" t="s">
        <v>713</v>
      </c>
      <c r="B333" s="242">
        <v>0</v>
      </c>
      <c r="C333" s="242">
        <v>0</v>
      </c>
      <c r="D333" s="242">
        <v>0</v>
      </c>
      <c r="E333" s="1623">
        <v>0</v>
      </c>
      <c r="F333" s="1624"/>
    </row>
    <row r="334" spans="1:6" x14ac:dyDescent="0.25">
      <c r="A334" s="241" t="s">
        <v>714</v>
      </c>
      <c r="B334" s="242">
        <v>0</v>
      </c>
      <c r="C334" s="242">
        <v>0</v>
      </c>
      <c r="D334" s="242">
        <v>0</v>
      </c>
      <c r="E334" s="1623">
        <v>0</v>
      </c>
      <c r="F334" s="1624"/>
    </row>
    <row r="335" spans="1:6" x14ac:dyDescent="0.25">
      <c r="A335" s="241" t="s">
        <v>715</v>
      </c>
      <c r="B335" s="242">
        <v>0</v>
      </c>
      <c r="C335" s="242">
        <v>0</v>
      </c>
      <c r="D335" s="242">
        <v>0</v>
      </c>
      <c r="E335" s="1623">
        <v>0</v>
      </c>
      <c r="F335" s="1624"/>
    </row>
    <row r="336" spans="1:6" x14ac:dyDescent="0.25">
      <c r="A336" s="241" t="s">
        <v>716</v>
      </c>
      <c r="B336" s="242">
        <v>0</v>
      </c>
      <c r="C336" s="242">
        <v>0</v>
      </c>
      <c r="D336" s="242">
        <v>0</v>
      </c>
      <c r="E336" s="1623">
        <v>0</v>
      </c>
      <c r="F336" s="1624"/>
    </row>
    <row r="337" spans="1:6" x14ac:dyDescent="0.25">
      <c r="A337" s="241" t="s">
        <v>717</v>
      </c>
      <c r="B337" s="242">
        <v>0</v>
      </c>
      <c r="C337" s="242">
        <v>0</v>
      </c>
      <c r="D337" s="242">
        <v>0</v>
      </c>
      <c r="E337" s="1623">
        <v>0</v>
      </c>
      <c r="F337" s="1624"/>
    </row>
    <row r="338" spans="1:6" x14ac:dyDescent="0.25">
      <c r="A338" s="241" t="s">
        <v>718</v>
      </c>
      <c r="B338" s="242">
        <v>0</v>
      </c>
      <c r="C338" s="242">
        <v>0</v>
      </c>
      <c r="D338" s="242">
        <v>0</v>
      </c>
      <c r="E338" s="1623">
        <v>0</v>
      </c>
      <c r="F338" s="1624"/>
    </row>
    <row r="339" spans="1:6" x14ac:dyDescent="0.25">
      <c r="A339" s="241" t="s">
        <v>719</v>
      </c>
      <c r="B339" s="242">
        <v>0</v>
      </c>
      <c r="C339" s="242">
        <v>0</v>
      </c>
      <c r="D339" s="242">
        <v>0</v>
      </c>
      <c r="E339" s="1623">
        <v>0</v>
      </c>
      <c r="F339" s="1624"/>
    </row>
    <row r="340" spans="1:6" x14ac:dyDescent="0.25">
      <c r="A340" s="241" t="s">
        <v>720</v>
      </c>
      <c r="B340" s="242">
        <v>0</v>
      </c>
      <c r="C340" s="242">
        <v>0</v>
      </c>
      <c r="D340" s="242">
        <v>0</v>
      </c>
      <c r="E340" s="1623">
        <v>0</v>
      </c>
      <c r="F340" s="1624"/>
    </row>
    <row r="341" spans="1:6" x14ac:dyDescent="0.25">
      <c r="A341" s="241" t="s">
        <v>721</v>
      </c>
      <c r="B341" s="242">
        <v>0</v>
      </c>
      <c r="C341" s="242">
        <v>0</v>
      </c>
      <c r="D341" s="242">
        <v>0</v>
      </c>
      <c r="E341" s="1623">
        <v>0</v>
      </c>
      <c r="F341" s="1624"/>
    </row>
    <row r="342" spans="1:6" x14ac:dyDescent="0.25">
      <c r="A342" s="241" t="s">
        <v>722</v>
      </c>
      <c r="B342" s="242">
        <v>0</v>
      </c>
      <c r="C342" s="242">
        <v>0</v>
      </c>
      <c r="D342" s="242">
        <v>0</v>
      </c>
      <c r="E342" s="1623">
        <v>0</v>
      </c>
      <c r="F342" s="1624"/>
    </row>
    <row r="343" spans="1:6" x14ac:dyDescent="0.25">
      <c r="A343" s="241" t="s">
        <v>723</v>
      </c>
      <c r="B343" s="242">
        <v>0</v>
      </c>
      <c r="C343" s="242">
        <v>0</v>
      </c>
      <c r="D343" s="242">
        <v>0</v>
      </c>
      <c r="E343" s="1623">
        <v>0</v>
      </c>
      <c r="F343" s="1624"/>
    </row>
    <row r="344" spans="1:6" x14ac:dyDescent="0.25">
      <c r="A344" s="241" t="s">
        <v>724</v>
      </c>
      <c r="B344" s="242">
        <v>0</v>
      </c>
      <c r="C344" s="242">
        <v>0</v>
      </c>
      <c r="D344" s="242">
        <v>0</v>
      </c>
      <c r="E344" s="1623">
        <v>0</v>
      </c>
      <c r="F344" s="1624"/>
    </row>
    <row r="345" spans="1:6" x14ac:dyDescent="0.25">
      <c r="A345" s="241" t="s">
        <v>725</v>
      </c>
      <c r="B345" s="242">
        <v>0</v>
      </c>
      <c r="C345" s="242">
        <v>0</v>
      </c>
      <c r="D345" s="242">
        <v>0</v>
      </c>
      <c r="E345" s="1623">
        <v>0</v>
      </c>
      <c r="F345" s="1624"/>
    </row>
    <row r="346" spans="1:6" x14ac:dyDescent="0.25">
      <c r="A346" s="241" t="s">
        <v>726</v>
      </c>
      <c r="B346" s="242">
        <v>0</v>
      </c>
      <c r="C346" s="242">
        <v>0</v>
      </c>
      <c r="D346" s="242">
        <v>0</v>
      </c>
      <c r="E346" s="1623">
        <v>0</v>
      </c>
      <c r="F346" s="1624"/>
    </row>
    <row r="347" spans="1:6" x14ac:dyDescent="0.25">
      <c r="A347" s="241" t="s">
        <v>727</v>
      </c>
      <c r="B347" s="242">
        <v>0</v>
      </c>
      <c r="C347" s="242">
        <v>0</v>
      </c>
      <c r="D347" s="242">
        <v>0</v>
      </c>
      <c r="E347" s="1623">
        <v>0</v>
      </c>
      <c r="F347" s="1624"/>
    </row>
    <row r="348" spans="1:6" x14ac:dyDescent="0.25">
      <c r="A348" s="231" t="s">
        <v>192</v>
      </c>
      <c r="B348" s="242">
        <v>0</v>
      </c>
      <c r="C348" s="242">
        <v>60000000</v>
      </c>
      <c r="D348" s="242">
        <v>60000000</v>
      </c>
      <c r="E348" s="1623">
        <v>60000000</v>
      </c>
      <c r="F348" s="1624"/>
    </row>
    <row r="349" spans="1:6" x14ac:dyDescent="0.25">
      <c r="A349" s="244" t="s">
        <v>687</v>
      </c>
      <c r="B349" s="245" t="s">
        <v>687</v>
      </c>
      <c r="C349" s="245" t="s">
        <v>687</v>
      </c>
      <c r="D349" s="245" t="s">
        <v>687</v>
      </c>
      <c r="E349" s="1628" t="s">
        <v>687</v>
      </c>
      <c r="F349" s="1629"/>
    </row>
    <row r="350" spans="1:6" x14ac:dyDescent="0.25">
      <c r="A350" s="217" t="s">
        <v>731</v>
      </c>
      <c r="B350" s="247">
        <v>0</v>
      </c>
      <c r="C350" s="247">
        <v>60000000</v>
      </c>
      <c r="D350" s="247">
        <v>60000000</v>
      </c>
      <c r="E350" s="1630">
        <v>60000000</v>
      </c>
      <c r="F350" s="1631"/>
    </row>
    <row r="351" spans="1:6" x14ac:dyDescent="0.25">
      <c r="A351" s="234" t="s">
        <v>698</v>
      </c>
      <c r="B351" s="235">
        <v>0</v>
      </c>
      <c r="C351" s="235">
        <v>0</v>
      </c>
      <c r="D351" s="235">
        <v>0</v>
      </c>
      <c r="E351" s="1615">
        <v>0</v>
      </c>
      <c r="F351" s="1616"/>
    </row>
    <row r="352" spans="1:6" x14ac:dyDescent="0.25">
      <c r="A352" s="234" t="s">
        <v>699</v>
      </c>
      <c r="B352" s="235">
        <v>0</v>
      </c>
      <c r="C352" s="235">
        <v>0</v>
      </c>
      <c r="D352" s="235">
        <v>0</v>
      </c>
      <c r="E352" s="1615">
        <v>0</v>
      </c>
      <c r="F352" s="1616"/>
    </row>
    <row r="353" spans="1:6" x14ac:dyDescent="0.25">
      <c r="A353" s="234" t="s">
        <v>700</v>
      </c>
      <c r="B353" s="235">
        <v>0</v>
      </c>
      <c r="C353" s="235">
        <v>0</v>
      </c>
      <c r="D353" s="235">
        <v>0</v>
      </c>
      <c r="E353" s="1615">
        <v>0</v>
      </c>
      <c r="F353" s="1616"/>
    </row>
    <row r="354" spans="1:6" x14ac:dyDescent="0.25">
      <c r="A354" s="234" t="s">
        <v>701</v>
      </c>
      <c r="B354" s="235">
        <v>0</v>
      </c>
      <c r="C354" s="235">
        <v>0</v>
      </c>
      <c r="D354" s="235">
        <v>0</v>
      </c>
      <c r="E354" s="1615">
        <v>0</v>
      </c>
      <c r="F354" s="1616"/>
    </row>
    <row r="355" spans="1:6" x14ac:dyDescent="0.25">
      <c r="A355" s="234" t="s">
        <v>702</v>
      </c>
      <c r="B355" s="235">
        <v>0</v>
      </c>
      <c r="C355" s="235">
        <v>0</v>
      </c>
      <c r="D355" s="235">
        <v>0</v>
      </c>
      <c r="E355" s="1615">
        <v>0</v>
      </c>
      <c r="F355" s="1616"/>
    </row>
    <row r="356" spans="1:6" x14ac:dyDescent="0.25">
      <c r="A356" s="234" t="s">
        <v>703</v>
      </c>
      <c r="B356" s="235">
        <v>0</v>
      </c>
      <c r="C356" s="235">
        <v>0</v>
      </c>
      <c r="D356" s="235">
        <v>0</v>
      </c>
      <c r="E356" s="1615">
        <v>0</v>
      </c>
      <c r="F356" s="1616"/>
    </row>
    <row r="357" spans="1:6" x14ac:dyDescent="0.25">
      <c r="A357" s="234" t="s">
        <v>732</v>
      </c>
      <c r="B357" s="249">
        <v>0</v>
      </c>
      <c r="C357" s="249">
        <v>60000000</v>
      </c>
      <c r="D357" s="249">
        <v>60000000</v>
      </c>
      <c r="E357" s="1632">
        <v>60000000</v>
      </c>
      <c r="F357" s="1633"/>
    </row>
    <row r="358" spans="1:6" x14ac:dyDescent="0.25">
      <c r="A358" s="234" t="s">
        <v>705</v>
      </c>
      <c r="B358" s="235">
        <v>0</v>
      </c>
      <c r="C358" s="235">
        <v>0</v>
      </c>
      <c r="D358" s="235">
        <v>0</v>
      </c>
      <c r="E358" s="1615">
        <v>0</v>
      </c>
      <c r="F358" s="1616"/>
    </row>
    <row r="359" spans="1:6" x14ac:dyDescent="0.25">
      <c r="A359" s="234" t="s">
        <v>706</v>
      </c>
      <c r="B359" s="235">
        <v>0</v>
      </c>
      <c r="C359" s="235">
        <v>0</v>
      </c>
      <c r="D359" s="235">
        <v>0</v>
      </c>
      <c r="E359" s="1615">
        <v>0</v>
      </c>
      <c r="F359" s="1616"/>
    </row>
    <row r="360" spans="1:6" x14ac:dyDescent="0.25">
      <c r="A360" s="234" t="s">
        <v>707</v>
      </c>
      <c r="B360" s="235">
        <v>0</v>
      </c>
      <c r="C360" s="235">
        <v>0</v>
      </c>
      <c r="D360" s="235">
        <v>0</v>
      </c>
      <c r="E360" s="1615">
        <v>0</v>
      </c>
      <c r="F360" s="1616"/>
    </row>
    <row r="361" spans="1:6" x14ac:dyDescent="0.25">
      <c r="A361" s="234" t="s">
        <v>708</v>
      </c>
      <c r="B361" s="235">
        <v>0</v>
      </c>
      <c r="C361" s="235">
        <v>0</v>
      </c>
      <c r="D361" s="235">
        <v>0</v>
      </c>
      <c r="E361" s="1615">
        <v>0</v>
      </c>
      <c r="F361" s="1616"/>
    </row>
    <row r="362" spans="1:6" x14ac:dyDescent="0.25">
      <c r="A362" s="234" t="s">
        <v>709</v>
      </c>
      <c r="B362" s="235">
        <v>0</v>
      </c>
      <c r="C362" s="235">
        <v>0</v>
      </c>
      <c r="D362" s="235">
        <v>0</v>
      </c>
      <c r="E362" s="1615">
        <v>0</v>
      </c>
      <c r="F362" s="1616"/>
    </row>
    <row r="363" spans="1:6" x14ac:dyDescent="0.25">
      <c r="A363" s="234" t="s">
        <v>710</v>
      </c>
      <c r="B363" s="235">
        <v>0</v>
      </c>
      <c r="C363" s="235">
        <v>0</v>
      </c>
      <c r="D363" s="235">
        <v>0</v>
      </c>
      <c r="E363" s="1615">
        <v>0</v>
      </c>
      <c r="F363" s="1616"/>
    </row>
    <row r="364" spans="1:6" ht="22.5" x14ac:dyDescent="0.25">
      <c r="A364" s="234" t="s">
        <v>733</v>
      </c>
      <c r="B364" s="249">
        <v>0</v>
      </c>
      <c r="C364" s="249">
        <v>0</v>
      </c>
      <c r="D364" s="249">
        <v>0</v>
      </c>
      <c r="E364" s="1632">
        <v>0</v>
      </c>
      <c r="F364" s="1633"/>
    </row>
    <row r="365" spans="1:6" x14ac:dyDescent="0.25">
      <c r="A365" s="234" t="s">
        <v>712</v>
      </c>
      <c r="B365" s="235">
        <v>0</v>
      </c>
      <c r="C365" s="235">
        <v>0</v>
      </c>
      <c r="D365" s="235">
        <v>0</v>
      </c>
      <c r="E365" s="1615">
        <v>0</v>
      </c>
      <c r="F365" s="1616"/>
    </row>
    <row r="366" spans="1:6" x14ac:dyDescent="0.25">
      <c r="A366" s="234" t="s">
        <v>713</v>
      </c>
      <c r="B366" s="235">
        <v>0</v>
      </c>
      <c r="C366" s="235">
        <v>0</v>
      </c>
      <c r="D366" s="235">
        <v>0</v>
      </c>
      <c r="E366" s="1615">
        <v>0</v>
      </c>
      <c r="F366" s="1616"/>
    </row>
    <row r="367" spans="1:6" x14ac:dyDescent="0.25">
      <c r="A367" s="234" t="s">
        <v>714</v>
      </c>
      <c r="B367" s="235">
        <v>0</v>
      </c>
      <c r="C367" s="235">
        <v>0</v>
      </c>
      <c r="D367" s="235">
        <v>0</v>
      </c>
      <c r="E367" s="1615">
        <v>0</v>
      </c>
      <c r="F367" s="1616"/>
    </row>
    <row r="368" spans="1:6" ht="22.5" x14ac:dyDescent="0.25">
      <c r="A368" s="234" t="s">
        <v>734</v>
      </c>
      <c r="B368" s="249">
        <v>0</v>
      </c>
      <c r="C368" s="249">
        <v>0</v>
      </c>
      <c r="D368" s="249">
        <v>0</v>
      </c>
      <c r="E368" s="1632">
        <v>0</v>
      </c>
      <c r="F368" s="1633"/>
    </row>
    <row r="369" spans="1:6" x14ac:dyDescent="0.25">
      <c r="A369" s="234" t="s">
        <v>717</v>
      </c>
      <c r="B369" s="235">
        <v>0</v>
      </c>
      <c r="C369" s="235">
        <v>0</v>
      </c>
      <c r="D369" s="235">
        <v>0</v>
      </c>
      <c r="E369" s="1615">
        <v>0</v>
      </c>
      <c r="F369" s="1616"/>
    </row>
    <row r="370" spans="1:6" x14ac:dyDescent="0.25">
      <c r="A370" s="234" t="s">
        <v>735</v>
      </c>
      <c r="B370" s="249">
        <v>0</v>
      </c>
      <c r="C370" s="249">
        <v>0</v>
      </c>
      <c r="D370" s="249">
        <v>0</v>
      </c>
      <c r="E370" s="1632">
        <v>0</v>
      </c>
      <c r="F370" s="1633"/>
    </row>
    <row r="371" spans="1:6" x14ac:dyDescent="0.25">
      <c r="A371" s="234" t="s">
        <v>718</v>
      </c>
      <c r="B371" s="235">
        <v>0</v>
      </c>
      <c r="C371" s="235">
        <v>0</v>
      </c>
      <c r="D371" s="235">
        <v>0</v>
      </c>
      <c r="E371" s="1615">
        <v>0</v>
      </c>
      <c r="F371" s="1616"/>
    </row>
    <row r="372" spans="1:6" x14ac:dyDescent="0.25">
      <c r="A372" s="234" t="s">
        <v>719</v>
      </c>
      <c r="B372" s="235">
        <v>0</v>
      </c>
      <c r="C372" s="235">
        <v>0</v>
      </c>
      <c r="D372" s="235">
        <v>0</v>
      </c>
      <c r="E372" s="1615">
        <v>0</v>
      </c>
      <c r="F372" s="1616"/>
    </row>
    <row r="373" spans="1:6" x14ac:dyDescent="0.25">
      <c r="A373" s="234" t="s">
        <v>736</v>
      </c>
      <c r="B373" s="249">
        <v>0</v>
      </c>
      <c r="C373" s="249">
        <v>0</v>
      </c>
      <c r="D373" s="249">
        <v>0</v>
      </c>
      <c r="E373" s="1632">
        <v>0</v>
      </c>
      <c r="F373" s="1633"/>
    </row>
    <row r="374" spans="1:6" x14ac:dyDescent="0.25">
      <c r="A374" s="234" t="s">
        <v>721</v>
      </c>
      <c r="B374" s="235">
        <v>0</v>
      </c>
      <c r="C374" s="235">
        <v>0</v>
      </c>
      <c r="D374" s="235">
        <v>0</v>
      </c>
      <c r="E374" s="1615">
        <v>0</v>
      </c>
      <c r="F374" s="1616"/>
    </row>
    <row r="375" spans="1:6" x14ac:dyDescent="0.25">
      <c r="A375" s="234" t="s">
        <v>737</v>
      </c>
      <c r="B375" s="249">
        <v>0</v>
      </c>
      <c r="C375" s="249">
        <v>0</v>
      </c>
      <c r="D375" s="249">
        <v>0</v>
      </c>
      <c r="E375" s="1632">
        <v>0</v>
      </c>
      <c r="F375" s="1633"/>
    </row>
    <row r="376" spans="1:6" x14ac:dyDescent="0.25">
      <c r="A376" s="234" t="s">
        <v>723</v>
      </c>
      <c r="B376" s="235">
        <v>0</v>
      </c>
      <c r="C376" s="235">
        <v>0</v>
      </c>
      <c r="D376" s="235">
        <v>0</v>
      </c>
      <c r="E376" s="1615">
        <v>0</v>
      </c>
      <c r="F376" s="1616"/>
    </row>
    <row r="377" spans="1:6" x14ac:dyDescent="0.25">
      <c r="A377" s="234" t="s">
        <v>738</v>
      </c>
      <c r="B377" s="249">
        <v>0</v>
      </c>
      <c r="C377" s="249">
        <v>0</v>
      </c>
      <c r="D377" s="249">
        <v>0</v>
      </c>
      <c r="E377" s="1632">
        <v>0</v>
      </c>
      <c r="F377" s="1633"/>
    </row>
    <row r="378" spans="1:6" x14ac:dyDescent="0.25">
      <c r="A378" s="234" t="s">
        <v>725</v>
      </c>
      <c r="B378" s="235">
        <v>0</v>
      </c>
      <c r="C378" s="235">
        <v>0</v>
      </c>
      <c r="D378" s="235">
        <v>0</v>
      </c>
      <c r="E378" s="1615">
        <v>0</v>
      </c>
      <c r="F378" s="1616"/>
    </row>
    <row r="379" spans="1:6" x14ac:dyDescent="0.25">
      <c r="A379" s="234" t="s">
        <v>726</v>
      </c>
      <c r="B379" s="235">
        <v>0</v>
      </c>
      <c r="C379" s="235">
        <v>0</v>
      </c>
      <c r="D379" s="235">
        <v>0</v>
      </c>
      <c r="E379" s="1615">
        <v>0</v>
      </c>
      <c r="F379" s="1616"/>
    </row>
    <row r="380" spans="1:6" x14ac:dyDescent="0.25">
      <c r="A380" s="234" t="s">
        <v>727</v>
      </c>
      <c r="B380" s="235">
        <v>0</v>
      </c>
      <c r="C380" s="235">
        <v>0</v>
      </c>
      <c r="D380" s="235">
        <v>0</v>
      </c>
      <c r="E380" s="1615">
        <v>0</v>
      </c>
      <c r="F380" s="1616"/>
    </row>
    <row r="381" spans="1:6" x14ac:dyDescent="0.25">
      <c r="A381" s="1603" t="s">
        <v>679</v>
      </c>
      <c r="B381" s="1604"/>
      <c r="C381" s="1604"/>
      <c r="D381" s="1604"/>
      <c r="E381" s="1604"/>
      <c r="F381" s="215"/>
    </row>
    <row r="382" spans="1:6" x14ac:dyDescent="0.25">
      <c r="A382" s="1605" t="s">
        <v>680</v>
      </c>
      <c r="B382" s="1606"/>
      <c r="C382" s="1606"/>
      <c r="D382" s="1606"/>
      <c r="E382" s="1606"/>
      <c r="F382" s="1606"/>
    </row>
    <row r="383" spans="1:6" x14ac:dyDescent="0.25">
      <c r="A383" s="216" t="s">
        <v>681</v>
      </c>
      <c r="B383" s="1607" t="s">
        <v>801</v>
      </c>
      <c r="C383" s="1608"/>
      <c r="D383" s="1608"/>
      <c r="E383" s="1608"/>
      <c r="F383" s="1608"/>
    </row>
    <row r="384" spans="1:6" x14ac:dyDescent="0.25">
      <c r="A384" s="216" t="s">
        <v>683</v>
      </c>
      <c r="B384" s="1607" t="s">
        <v>802</v>
      </c>
      <c r="C384" s="1608"/>
      <c r="D384" s="1608"/>
      <c r="E384" s="1608"/>
      <c r="F384" s="1608"/>
    </row>
    <row r="385" spans="1:6" x14ac:dyDescent="0.25">
      <c r="A385" s="216" t="s">
        <v>0</v>
      </c>
      <c r="B385" s="1607" t="s">
        <v>826</v>
      </c>
      <c r="C385" s="1608"/>
      <c r="D385" s="1608"/>
      <c r="E385" s="1608"/>
      <c r="F385" s="1608"/>
    </row>
    <row r="386" spans="1:6" x14ac:dyDescent="0.25">
      <c r="A386" s="216" t="s">
        <v>1</v>
      </c>
      <c r="B386" s="1607" t="s">
        <v>638</v>
      </c>
      <c r="C386" s="1608"/>
      <c r="D386" s="1608"/>
      <c r="E386" s="1608"/>
      <c r="F386" s="1608"/>
    </row>
    <row r="387" spans="1:6" x14ac:dyDescent="0.25">
      <c r="A387" s="216" t="s">
        <v>3</v>
      </c>
      <c r="B387" s="1593" t="s">
        <v>684</v>
      </c>
      <c r="C387" s="1594"/>
      <c r="D387" s="1594"/>
      <c r="E387" s="1594"/>
      <c r="F387" s="1594"/>
    </row>
    <row r="388" spans="1:6" x14ac:dyDescent="0.25">
      <c r="A388" s="1595" t="s">
        <v>4</v>
      </c>
      <c r="B388" s="1596"/>
      <c r="C388" s="1596"/>
      <c r="D388" s="1596"/>
      <c r="E388" s="1596"/>
      <c r="F388" s="1596"/>
    </row>
    <row r="389" spans="1:6" x14ac:dyDescent="0.25">
      <c r="A389" s="1597" t="s">
        <v>644</v>
      </c>
      <c r="B389" s="1598"/>
      <c r="C389" s="1598"/>
      <c r="D389" s="1598"/>
      <c r="E389" s="1598"/>
      <c r="F389" s="1598"/>
    </row>
    <row r="390" spans="1:6" x14ac:dyDescent="0.25">
      <c r="A390" s="217" t="s">
        <v>5</v>
      </c>
      <c r="B390" s="1599" t="s">
        <v>645</v>
      </c>
      <c r="C390" s="1600"/>
      <c r="D390" s="1600"/>
      <c r="E390" s="1600"/>
      <c r="F390" s="1600"/>
    </row>
    <row r="391" spans="1:6" x14ac:dyDescent="0.25">
      <c r="A391" s="217" t="s">
        <v>357</v>
      </c>
      <c r="B391" s="1599" t="s">
        <v>639</v>
      </c>
      <c r="C391" s="1600"/>
      <c r="D391" s="1600"/>
      <c r="E391" s="1600"/>
      <c r="F391" s="1600"/>
    </row>
    <row r="392" spans="1:6" x14ac:dyDescent="0.25">
      <c r="A392" s="234" t="s">
        <v>743</v>
      </c>
      <c r="B392" s="251" t="s">
        <v>112</v>
      </c>
      <c r="C392" s="251" t="s">
        <v>112</v>
      </c>
      <c r="D392" s="251" t="s">
        <v>112</v>
      </c>
      <c r="E392" s="1601" t="s">
        <v>112</v>
      </c>
      <c r="F392" s="1602"/>
    </row>
    <row r="393" spans="1:6" x14ac:dyDescent="0.25">
      <c r="A393" s="234" t="s">
        <v>640</v>
      </c>
      <c r="B393" s="253" t="s">
        <v>687</v>
      </c>
      <c r="C393" s="253" t="s">
        <v>827</v>
      </c>
      <c r="D393" s="253" t="s">
        <v>828</v>
      </c>
      <c r="E393" s="1618" t="s">
        <v>829</v>
      </c>
      <c r="F393" s="1616"/>
    </row>
    <row r="394" spans="1:6" x14ac:dyDescent="0.25">
      <c r="A394" s="1619" t="s">
        <v>440</v>
      </c>
      <c r="B394" s="1620"/>
      <c r="C394" s="1620"/>
      <c r="D394" s="1620"/>
      <c r="E394" s="1620"/>
      <c r="F394" s="1620"/>
    </row>
    <row r="395" spans="1:6" x14ac:dyDescent="0.25">
      <c r="A395" s="218" t="s">
        <v>830</v>
      </c>
      <c r="B395" s="1619" t="s">
        <v>831</v>
      </c>
      <c r="C395" s="1620"/>
      <c r="D395" s="1620"/>
      <c r="E395" s="1620"/>
      <c r="F395" s="1620"/>
    </row>
    <row r="396" spans="1:6" x14ac:dyDescent="0.25">
      <c r="A396" s="219" t="s">
        <v>688</v>
      </c>
      <c r="B396" s="1621" t="s">
        <v>832</v>
      </c>
      <c r="C396" s="1622"/>
      <c r="D396" s="1622"/>
      <c r="E396" s="1622"/>
      <c r="F396" s="1622"/>
    </row>
    <row r="397" spans="1:6" x14ac:dyDescent="0.25">
      <c r="A397" s="220" t="s">
        <v>689</v>
      </c>
      <c r="B397" s="1609" t="s">
        <v>641</v>
      </c>
      <c r="C397" s="1610"/>
      <c r="D397" s="1610"/>
      <c r="E397" s="1610"/>
      <c r="F397" s="1610"/>
    </row>
    <row r="398" spans="1:6" x14ac:dyDescent="0.25">
      <c r="A398" s="220" t="s">
        <v>15</v>
      </c>
      <c r="B398" s="1609" t="s">
        <v>642</v>
      </c>
      <c r="C398" s="1610"/>
      <c r="D398" s="1610"/>
      <c r="E398" s="1610"/>
      <c r="F398" s="1610"/>
    </row>
    <row r="399" spans="1:6" x14ac:dyDescent="0.25">
      <c r="A399" s="221"/>
      <c r="B399" s="222">
        <v>2020</v>
      </c>
      <c r="C399" s="222">
        <v>2021</v>
      </c>
      <c r="D399" s="222">
        <v>2022</v>
      </c>
      <c r="E399" s="1611">
        <v>2023</v>
      </c>
      <c r="F399" s="1612"/>
    </row>
    <row r="400" spans="1:6" x14ac:dyDescent="0.25">
      <c r="A400" s="224"/>
      <c r="B400" s="225" t="s">
        <v>7</v>
      </c>
      <c r="C400" s="225" t="s">
        <v>8</v>
      </c>
      <c r="D400" s="225" t="s">
        <v>8</v>
      </c>
      <c r="E400" s="1613" t="s">
        <v>8</v>
      </c>
      <c r="F400" s="1614"/>
    </row>
    <row r="401" spans="1:6" x14ac:dyDescent="0.25">
      <c r="A401" s="234" t="s">
        <v>16</v>
      </c>
      <c r="B401" s="235">
        <v>0</v>
      </c>
      <c r="C401" s="235">
        <v>87600</v>
      </c>
      <c r="D401" s="235">
        <v>87600</v>
      </c>
      <c r="E401" s="1615">
        <v>87600</v>
      </c>
      <c r="F401" s="1616"/>
    </row>
    <row r="402" spans="1:6" x14ac:dyDescent="0.25">
      <c r="A402" s="234" t="s">
        <v>17</v>
      </c>
      <c r="B402" s="235">
        <v>0</v>
      </c>
      <c r="C402" s="235">
        <v>200000000</v>
      </c>
      <c r="D402" s="235">
        <v>200000000</v>
      </c>
      <c r="E402" s="1615">
        <v>210000000</v>
      </c>
      <c r="F402" s="1616"/>
    </row>
    <row r="403" spans="1:6" x14ac:dyDescent="0.25">
      <c r="A403" s="234" t="s">
        <v>18</v>
      </c>
      <c r="B403" s="235">
        <v>0</v>
      </c>
      <c r="C403" s="237">
        <v>2283.11</v>
      </c>
      <c r="D403" s="237">
        <v>2283.11</v>
      </c>
      <c r="E403" s="1617">
        <v>2397.2600000000002</v>
      </c>
      <c r="F403" s="1616"/>
    </row>
    <row r="404" spans="1:6" x14ac:dyDescent="0.25">
      <c r="A404" s="234" t="s">
        <v>696</v>
      </c>
      <c r="B404" s="235"/>
      <c r="C404" s="237"/>
      <c r="D404" s="239">
        <v>0</v>
      </c>
      <c r="E404" s="1625">
        <v>0</v>
      </c>
      <c r="F404" s="1616"/>
    </row>
    <row r="405" spans="1:6" x14ac:dyDescent="0.25">
      <c r="A405" s="234" t="s">
        <v>697</v>
      </c>
      <c r="B405" s="235"/>
      <c r="C405" s="237"/>
      <c r="D405" s="239">
        <v>0</v>
      </c>
      <c r="E405" s="1625">
        <v>0.05</v>
      </c>
      <c r="F405" s="1616"/>
    </row>
    <row r="406" spans="1:6" x14ac:dyDescent="0.25">
      <c r="A406" s="234" t="s">
        <v>22</v>
      </c>
      <c r="B406" s="235"/>
      <c r="C406" s="237"/>
      <c r="D406" s="239">
        <v>0</v>
      </c>
      <c r="E406" s="1625">
        <v>0.05</v>
      </c>
      <c r="F406" s="1616"/>
    </row>
    <row r="407" spans="1:6" x14ac:dyDescent="0.25">
      <c r="A407" s="1626" t="s">
        <v>690</v>
      </c>
      <c r="B407" s="1627"/>
      <c r="C407" s="1627"/>
      <c r="D407" s="1627"/>
      <c r="E407" s="1627"/>
      <c r="F407" s="1627"/>
    </row>
    <row r="408" spans="1:6" x14ac:dyDescent="0.25">
      <c r="A408" s="221"/>
      <c r="B408" s="222">
        <v>2020</v>
      </c>
      <c r="C408" s="227">
        <v>2021</v>
      </c>
      <c r="D408" s="222">
        <v>2022</v>
      </c>
      <c r="E408" s="1611">
        <v>2023</v>
      </c>
      <c r="F408" s="1612"/>
    </row>
    <row r="409" spans="1:6" x14ac:dyDescent="0.25">
      <c r="A409" s="228"/>
      <c r="B409" s="225" t="s">
        <v>7</v>
      </c>
      <c r="C409" s="225" t="s">
        <v>8</v>
      </c>
      <c r="D409" s="225" t="s">
        <v>8</v>
      </c>
      <c r="E409" s="1613" t="s">
        <v>8</v>
      </c>
      <c r="F409" s="1614"/>
    </row>
    <row r="410" spans="1:6" x14ac:dyDescent="0.25">
      <c r="A410" s="224"/>
      <c r="B410" s="229"/>
      <c r="C410" s="229"/>
      <c r="D410" s="229"/>
      <c r="E410" s="229"/>
      <c r="F410" s="229"/>
    </row>
    <row r="411" spans="1:6" x14ac:dyDescent="0.25">
      <c r="A411" s="241" t="s">
        <v>698</v>
      </c>
      <c r="B411" s="242">
        <v>0</v>
      </c>
      <c r="C411" s="242">
        <v>0</v>
      </c>
      <c r="D411" s="242">
        <v>0</v>
      </c>
      <c r="E411" s="1623">
        <v>0</v>
      </c>
      <c r="F411" s="1624"/>
    </row>
    <row r="412" spans="1:6" x14ac:dyDescent="0.25">
      <c r="A412" s="241" t="s">
        <v>699</v>
      </c>
      <c r="B412" s="242">
        <v>0</v>
      </c>
      <c r="C412" s="242">
        <v>0</v>
      </c>
      <c r="D412" s="242">
        <v>0</v>
      </c>
      <c r="E412" s="1623">
        <v>0</v>
      </c>
      <c r="F412" s="1624"/>
    </row>
    <row r="413" spans="1:6" x14ac:dyDescent="0.25">
      <c r="A413" s="241" t="s">
        <v>700</v>
      </c>
      <c r="B413" s="242">
        <v>0</v>
      </c>
      <c r="C413" s="242">
        <v>0</v>
      </c>
      <c r="D413" s="242">
        <v>0</v>
      </c>
      <c r="E413" s="1623">
        <v>0</v>
      </c>
      <c r="F413" s="1624"/>
    </row>
    <row r="414" spans="1:6" x14ac:dyDescent="0.25">
      <c r="A414" s="241" t="s">
        <v>701</v>
      </c>
      <c r="B414" s="242">
        <v>0</v>
      </c>
      <c r="C414" s="242">
        <v>0</v>
      </c>
      <c r="D414" s="242">
        <v>0</v>
      </c>
      <c r="E414" s="1623">
        <v>0</v>
      </c>
      <c r="F414" s="1624"/>
    </row>
    <row r="415" spans="1:6" x14ac:dyDescent="0.25">
      <c r="A415" s="241" t="s">
        <v>702</v>
      </c>
      <c r="B415" s="242">
        <v>0</v>
      </c>
      <c r="C415" s="242">
        <v>0</v>
      </c>
      <c r="D415" s="242">
        <v>0</v>
      </c>
      <c r="E415" s="1623">
        <v>0</v>
      </c>
      <c r="F415" s="1624"/>
    </row>
    <row r="416" spans="1:6" x14ac:dyDescent="0.25">
      <c r="A416" s="241" t="s">
        <v>703</v>
      </c>
      <c r="B416" s="242">
        <v>0</v>
      </c>
      <c r="C416" s="242">
        <v>0</v>
      </c>
      <c r="D416" s="242">
        <v>0</v>
      </c>
      <c r="E416" s="1623">
        <v>0</v>
      </c>
      <c r="F416" s="1624"/>
    </row>
    <row r="417" spans="1:6" x14ac:dyDescent="0.25">
      <c r="A417" s="241" t="s">
        <v>704</v>
      </c>
      <c r="B417" s="242">
        <v>0</v>
      </c>
      <c r="C417" s="242">
        <v>200000000</v>
      </c>
      <c r="D417" s="242">
        <v>200000000</v>
      </c>
      <c r="E417" s="1623">
        <v>210000000</v>
      </c>
      <c r="F417" s="1624"/>
    </row>
    <row r="418" spans="1:6" x14ac:dyDescent="0.25">
      <c r="A418" s="241" t="s">
        <v>705</v>
      </c>
      <c r="B418" s="242">
        <v>0</v>
      </c>
      <c r="C418" s="242">
        <v>0</v>
      </c>
      <c r="D418" s="242">
        <v>0</v>
      </c>
      <c r="E418" s="1623">
        <v>0</v>
      </c>
      <c r="F418" s="1624"/>
    </row>
    <row r="419" spans="1:6" x14ac:dyDescent="0.25">
      <c r="A419" s="241" t="s">
        <v>706</v>
      </c>
      <c r="B419" s="242">
        <v>0</v>
      </c>
      <c r="C419" s="242">
        <v>0</v>
      </c>
      <c r="D419" s="242">
        <v>0</v>
      </c>
      <c r="E419" s="1623">
        <v>0</v>
      </c>
      <c r="F419" s="1624"/>
    </row>
    <row r="420" spans="1:6" x14ac:dyDescent="0.25">
      <c r="A420" s="241" t="s">
        <v>707</v>
      </c>
      <c r="B420" s="242">
        <v>0</v>
      </c>
      <c r="C420" s="242">
        <v>0</v>
      </c>
      <c r="D420" s="242">
        <v>0</v>
      </c>
      <c r="E420" s="1623">
        <v>0</v>
      </c>
      <c r="F420" s="1624"/>
    </row>
    <row r="421" spans="1:6" x14ac:dyDescent="0.25">
      <c r="A421" s="241" t="s">
        <v>708</v>
      </c>
      <c r="B421" s="242">
        <v>0</v>
      </c>
      <c r="C421" s="242">
        <v>0</v>
      </c>
      <c r="D421" s="242">
        <v>0</v>
      </c>
      <c r="E421" s="1623">
        <v>0</v>
      </c>
      <c r="F421" s="1624"/>
    </row>
    <row r="422" spans="1:6" x14ac:dyDescent="0.25">
      <c r="A422" s="241" t="s">
        <v>709</v>
      </c>
      <c r="B422" s="242">
        <v>0</v>
      </c>
      <c r="C422" s="242">
        <v>0</v>
      </c>
      <c r="D422" s="242">
        <v>0</v>
      </c>
      <c r="E422" s="1623">
        <v>0</v>
      </c>
      <c r="F422" s="1624"/>
    </row>
    <row r="423" spans="1:6" x14ac:dyDescent="0.25">
      <c r="A423" s="241" t="s">
        <v>710</v>
      </c>
      <c r="B423" s="242">
        <v>0</v>
      </c>
      <c r="C423" s="242">
        <v>0</v>
      </c>
      <c r="D423" s="242">
        <v>0</v>
      </c>
      <c r="E423" s="1623">
        <v>0</v>
      </c>
      <c r="F423" s="1624"/>
    </row>
    <row r="424" spans="1:6" x14ac:dyDescent="0.25">
      <c r="A424" s="241" t="s">
        <v>711</v>
      </c>
      <c r="B424" s="242">
        <v>0</v>
      </c>
      <c r="C424" s="242">
        <v>0</v>
      </c>
      <c r="D424" s="242">
        <v>0</v>
      </c>
      <c r="E424" s="1623">
        <v>0</v>
      </c>
      <c r="F424" s="1624"/>
    </row>
    <row r="425" spans="1:6" x14ac:dyDescent="0.25">
      <c r="A425" s="241" t="s">
        <v>712</v>
      </c>
      <c r="B425" s="242">
        <v>0</v>
      </c>
      <c r="C425" s="242">
        <v>0</v>
      </c>
      <c r="D425" s="242">
        <v>0</v>
      </c>
      <c r="E425" s="1623">
        <v>0</v>
      </c>
      <c r="F425" s="1624"/>
    </row>
    <row r="426" spans="1:6" x14ac:dyDescent="0.25">
      <c r="A426" s="241" t="s">
        <v>713</v>
      </c>
      <c r="B426" s="242">
        <v>0</v>
      </c>
      <c r="C426" s="242">
        <v>0</v>
      </c>
      <c r="D426" s="242">
        <v>0</v>
      </c>
      <c r="E426" s="1623">
        <v>0</v>
      </c>
      <c r="F426" s="1624"/>
    </row>
    <row r="427" spans="1:6" x14ac:dyDescent="0.25">
      <c r="A427" s="241" t="s">
        <v>714</v>
      </c>
      <c r="B427" s="242">
        <v>0</v>
      </c>
      <c r="C427" s="242">
        <v>0</v>
      </c>
      <c r="D427" s="242">
        <v>0</v>
      </c>
      <c r="E427" s="1623">
        <v>0</v>
      </c>
      <c r="F427" s="1624"/>
    </row>
    <row r="428" spans="1:6" x14ac:dyDescent="0.25">
      <c r="A428" s="241" t="s">
        <v>715</v>
      </c>
      <c r="B428" s="242">
        <v>0</v>
      </c>
      <c r="C428" s="242">
        <v>0</v>
      </c>
      <c r="D428" s="242">
        <v>0</v>
      </c>
      <c r="E428" s="1623">
        <v>0</v>
      </c>
      <c r="F428" s="1624"/>
    </row>
    <row r="429" spans="1:6" x14ac:dyDescent="0.25">
      <c r="A429" s="241" t="s">
        <v>716</v>
      </c>
      <c r="B429" s="242">
        <v>0</v>
      </c>
      <c r="C429" s="242">
        <v>0</v>
      </c>
      <c r="D429" s="242">
        <v>0</v>
      </c>
      <c r="E429" s="1623">
        <v>0</v>
      </c>
      <c r="F429" s="1624"/>
    </row>
    <row r="430" spans="1:6" x14ac:dyDescent="0.25">
      <c r="A430" s="241" t="s">
        <v>717</v>
      </c>
      <c r="B430" s="242">
        <v>0</v>
      </c>
      <c r="C430" s="242">
        <v>0</v>
      </c>
      <c r="D430" s="242">
        <v>0</v>
      </c>
      <c r="E430" s="1623">
        <v>0</v>
      </c>
      <c r="F430" s="1624"/>
    </row>
    <row r="431" spans="1:6" x14ac:dyDescent="0.25">
      <c r="A431" s="241" t="s">
        <v>718</v>
      </c>
      <c r="B431" s="242">
        <v>0</v>
      </c>
      <c r="C431" s="242">
        <v>0</v>
      </c>
      <c r="D431" s="242">
        <v>0</v>
      </c>
      <c r="E431" s="1623">
        <v>0</v>
      </c>
      <c r="F431" s="1624"/>
    </row>
    <row r="432" spans="1:6" x14ac:dyDescent="0.25">
      <c r="A432" s="241" t="s">
        <v>719</v>
      </c>
      <c r="B432" s="242">
        <v>0</v>
      </c>
      <c r="C432" s="242">
        <v>0</v>
      </c>
      <c r="D432" s="242">
        <v>0</v>
      </c>
      <c r="E432" s="1623">
        <v>0</v>
      </c>
      <c r="F432" s="1624"/>
    </row>
    <row r="433" spans="1:6" x14ac:dyDescent="0.25">
      <c r="A433" s="241" t="s">
        <v>720</v>
      </c>
      <c r="B433" s="242">
        <v>0</v>
      </c>
      <c r="C433" s="242">
        <v>0</v>
      </c>
      <c r="D433" s="242">
        <v>0</v>
      </c>
      <c r="E433" s="1623">
        <v>0</v>
      </c>
      <c r="F433" s="1624"/>
    </row>
    <row r="434" spans="1:6" x14ac:dyDescent="0.25">
      <c r="A434" s="241" t="s">
        <v>721</v>
      </c>
      <c r="B434" s="242">
        <v>0</v>
      </c>
      <c r="C434" s="242">
        <v>0</v>
      </c>
      <c r="D434" s="242">
        <v>0</v>
      </c>
      <c r="E434" s="1623">
        <v>0</v>
      </c>
      <c r="F434" s="1624"/>
    </row>
    <row r="435" spans="1:6" x14ac:dyDescent="0.25">
      <c r="A435" s="241" t="s">
        <v>722</v>
      </c>
      <c r="B435" s="242">
        <v>0</v>
      </c>
      <c r="C435" s="242">
        <v>0</v>
      </c>
      <c r="D435" s="242">
        <v>0</v>
      </c>
      <c r="E435" s="1623">
        <v>0</v>
      </c>
      <c r="F435" s="1624"/>
    </row>
    <row r="436" spans="1:6" x14ac:dyDescent="0.25">
      <c r="A436" s="241" t="s">
        <v>723</v>
      </c>
      <c r="B436" s="242">
        <v>0</v>
      </c>
      <c r="C436" s="242">
        <v>0</v>
      </c>
      <c r="D436" s="242">
        <v>0</v>
      </c>
      <c r="E436" s="1623">
        <v>0</v>
      </c>
      <c r="F436" s="1624"/>
    </row>
    <row r="437" spans="1:6" x14ac:dyDescent="0.25">
      <c r="A437" s="241" t="s">
        <v>724</v>
      </c>
      <c r="B437" s="242">
        <v>0</v>
      </c>
      <c r="C437" s="242">
        <v>0</v>
      </c>
      <c r="D437" s="242">
        <v>0</v>
      </c>
      <c r="E437" s="1623">
        <v>0</v>
      </c>
      <c r="F437" s="1624"/>
    </row>
    <row r="438" spans="1:6" x14ac:dyDescent="0.25">
      <c r="A438" s="241" t="s">
        <v>725</v>
      </c>
      <c r="B438" s="242">
        <v>0</v>
      </c>
      <c r="C438" s="242">
        <v>0</v>
      </c>
      <c r="D438" s="242">
        <v>0</v>
      </c>
      <c r="E438" s="1623">
        <v>0</v>
      </c>
      <c r="F438" s="1624"/>
    </row>
    <row r="439" spans="1:6" x14ac:dyDescent="0.25">
      <c r="A439" s="241" t="s">
        <v>726</v>
      </c>
      <c r="B439" s="242">
        <v>0</v>
      </c>
      <c r="C439" s="242">
        <v>0</v>
      </c>
      <c r="D439" s="242">
        <v>0</v>
      </c>
      <c r="E439" s="1623">
        <v>0</v>
      </c>
      <c r="F439" s="1624"/>
    </row>
    <row r="440" spans="1:6" x14ac:dyDescent="0.25">
      <c r="A440" s="241" t="s">
        <v>727</v>
      </c>
      <c r="B440" s="242">
        <v>0</v>
      </c>
      <c r="C440" s="242">
        <v>0</v>
      </c>
      <c r="D440" s="242">
        <v>0</v>
      </c>
      <c r="E440" s="1623">
        <v>0</v>
      </c>
      <c r="F440" s="1624"/>
    </row>
    <row r="441" spans="1:6" x14ac:dyDescent="0.25">
      <c r="A441" s="231" t="s">
        <v>192</v>
      </c>
      <c r="B441" s="242">
        <v>0</v>
      </c>
      <c r="C441" s="242">
        <v>200000000</v>
      </c>
      <c r="D441" s="242">
        <v>200000000</v>
      </c>
      <c r="E441" s="1623">
        <v>210000000</v>
      </c>
      <c r="F441" s="1624"/>
    </row>
    <row r="442" spans="1:6" x14ac:dyDescent="0.25">
      <c r="A442" s="217" t="s">
        <v>5</v>
      </c>
      <c r="B442" s="1599" t="s">
        <v>691</v>
      </c>
      <c r="C442" s="1600"/>
      <c r="D442" s="1600"/>
      <c r="E442" s="1600"/>
      <c r="F442" s="1600"/>
    </row>
    <row r="443" spans="1:6" x14ac:dyDescent="0.25">
      <c r="A443" s="217" t="s">
        <v>357</v>
      </c>
      <c r="B443" s="1599" t="s">
        <v>687</v>
      </c>
      <c r="C443" s="1600"/>
      <c r="D443" s="1600"/>
      <c r="E443" s="1600"/>
      <c r="F443" s="1600"/>
    </row>
    <row r="444" spans="1:6" x14ac:dyDescent="0.25">
      <c r="A444" s="1619" t="s">
        <v>45</v>
      </c>
      <c r="B444" s="1620"/>
      <c r="C444" s="1620"/>
      <c r="D444" s="1620"/>
      <c r="E444" s="1620"/>
      <c r="F444" s="1620"/>
    </row>
    <row r="445" spans="1:6" x14ac:dyDescent="0.25">
      <c r="A445" s="218" t="s">
        <v>833</v>
      </c>
      <c r="B445" s="1619" t="s">
        <v>834</v>
      </c>
      <c r="C445" s="1620"/>
      <c r="D445" s="1620"/>
      <c r="E445" s="1620"/>
      <c r="F445" s="1620"/>
    </row>
    <row r="446" spans="1:6" x14ac:dyDescent="0.25">
      <c r="A446" s="219" t="s">
        <v>688</v>
      </c>
      <c r="B446" s="1621" t="s">
        <v>835</v>
      </c>
      <c r="C446" s="1622"/>
      <c r="D446" s="1622"/>
      <c r="E446" s="1622"/>
      <c r="F446" s="1622"/>
    </row>
    <row r="447" spans="1:6" x14ac:dyDescent="0.25">
      <c r="A447" s="220" t="s">
        <v>689</v>
      </c>
      <c r="B447" s="1609" t="s">
        <v>836</v>
      </c>
      <c r="C447" s="1610"/>
      <c r="D447" s="1610"/>
      <c r="E447" s="1610"/>
      <c r="F447" s="1610"/>
    </row>
    <row r="448" spans="1:6" x14ac:dyDescent="0.25">
      <c r="A448" s="220" t="s">
        <v>15</v>
      </c>
      <c r="B448" s="1609" t="s">
        <v>567</v>
      </c>
      <c r="C448" s="1610"/>
      <c r="D448" s="1610"/>
      <c r="E448" s="1610"/>
      <c r="F448" s="1610"/>
    </row>
    <row r="449" spans="1:6" x14ac:dyDescent="0.25">
      <c r="A449" s="221"/>
      <c r="B449" s="222">
        <v>2020</v>
      </c>
      <c r="C449" s="222">
        <v>2021</v>
      </c>
      <c r="D449" s="222">
        <v>2022</v>
      </c>
      <c r="E449" s="1611">
        <v>2023</v>
      </c>
      <c r="F449" s="1612"/>
    </row>
    <row r="450" spans="1:6" x14ac:dyDescent="0.25">
      <c r="A450" s="224"/>
      <c r="B450" s="225" t="s">
        <v>7</v>
      </c>
      <c r="C450" s="225" t="s">
        <v>8</v>
      </c>
      <c r="D450" s="225" t="s">
        <v>8</v>
      </c>
      <c r="E450" s="1613" t="s">
        <v>8</v>
      </c>
      <c r="F450" s="1614"/>
    </row>
    <row r="451" spans="1:6" x14ac:dyDescent="0.25">
      <c r="A451" s="234" t="s">
        <v>16</v>
      </c>
      <c r="B451" s="235">
        <v>0</v>
      </c>
      <c r="C451" s="235">
        <v>1</v>
      </c>
      <c r="D451" s="235">
        <v>0</v>
      </c>
      <c r="E451" s="1615">
        <v>0</v>
      </c>
      <c r="F451" s="1616"/>
    </row>
    <row r="452" spans="1:6" x14ac:dyDescent="0.25">
      <c r="A452" s="234" t="s">
        <v>17</v>
      </c>
      <c r="B452" s="235">
        <v>0</v>
      </c>
      <c r="C452" s="235">
        <v>50000000</v>
      </c>
      <c r="D452" s="235">
        <v>0</v>
      </c>
      <c r="E452" s="1615">
        <v>0</v>
      </c>
      <c r="F452" s="1616"/>
    </row>
    <row r="453" spans="1:6" x14ac:dyDescent="0.25">
      <c r="A453" s="234" t="s">
        <v>18</v>
      </c>
      <c r="B453" s="235">
        <v>0</v>
      </c>
      <c r="C453" s="237">
        <v>50000000</v>
      </c>
      <c r="D453" s="237">
        <v>0</v>
      </c>
      <c r="E453" s="1617">
        <v>0</v>
      </c>
      <c r="F453" s="1616"/>
    </row>
    <row r="454" spans="1:6" x14ac:dyDescent="0.25">
      <c r="A454" s="234" t="s">
        <v>696</v>
      </c>
      <c r="B454" s="235"/>
      <c r="C454" s="237"/>
      <c r="D454" s="239">
        <v>-1</v>
      </c>
      <c r="E454" s="1617"/>
      <c r="F454" s="1616"/>
    </row>
    <row r="455" spans="1:6" x14ac:dyDescent="0.25">
      <c r="A455" s="234" t="s">
        <v>697</v>
      </c>
      <c r="B455" s="235"/>
      <c r="C455" s="237"/>
      <c r="D455" s="239">
        <v>-1</v>
      </c>
      <c r="E455" s="1617"/>
      <c r="F455" s="1616"/>
    </row>
    <row r="456" spans="1:6" x14ac:dyDescent="0.25">
      <c r="A456" s="234" t="s">
        <v>22</v>
      </c>
      <c r="B456" s="235"/>
      <c r="C456" s="237"/>
      <c r="D456" s="239">
        <v>-1</v>
      </c>
      <c r="E456" s="1617"/>
      <c r="F456" s="1616"/>
    </row>
    <row r="457" spans="1:6" x14ac:dyDescent="0.25">
      <c r="A457" s="1626" t="s">
        <v>690</v>
      </c>
      <c r="B457" s="1627"/>
      <c r="C457" s="1627"/>
      <c r="D457" s="1627"/>
      <c r="E457" s="1627"/>
      <c r="F457" s="1627"/>
    </row>
    <row r="458" spans="1:6" x14ac:dyDescent="0.25">
      <c r="A458" s="221"/>
      <c r="B458" s="222">
        <v>2020</v>
      </c>
      <c r="C458" s="227">
        <v>2021</v>
      </c>
      <c r="D458" s="222">
        <v>2022</v>
      </c>
      <c r="E458" s="1611">
        <v>2023</v>
      </c>
      <c r="F458" s="1612"/>
    </row>
    <row r="459" spans="1:6" x14ac:dyDescent="0.25">
      <c r="A459" s="228"/>
      <c r="B459" s="225" t="s">
        <v>7</v>
      </c>
      <c r="C459" s="225" t="s">
        <v>8</v>
      </c>
      <c r="D459" s="225" t="s">
        <v>8</v>
      </c>
      <c r="E459" s="1613" t="s">
        <v>8</v>
      </c>
      <c r="F459" s="1614"/>
    </row>
    <row r="460" spans="1:6" x14ac:dyDescent="0.25">
      <c r="A460" s="224"/>
      <c r="B460" s="229"/>
      <c r="C460" s="229"/>
      <c r="D460" s="229"/>
      <c r="E460" s="229"/>
      <c r="F460" s="229"/>
    </row>
    <row r="461" spans="1:6" x14ac:dyDescent="0.25">
      <c r="A461" s="241" t="s">
        <v>698</v>
      </c>
      <c r="B461" s="242">
        <v>0</v>
      </c>
      <c r="C461" s="242">
        <v>0</v>
      </c>
      <c r="D461" s="242">
        <v>0</v>
      </c>
      <c r="E461" s="1623">
        <v>0</v>
      </c>
      <c r="F461" s="1624"/>
    </row>
    <row r="462" spans="1:6" x14ac:dyDescent="0.25">
      <c r="A462" s="241" t="s">
        <v>699</v>
      </c>
      <c r="B462" s="242">
        <v>0</v>
      </c>
      <c r="C462" s="242">
        <v>0</v>
      </c>
      <c r="D462" s="242">
        <v>0</v>
      </c>
      <c r="E462" s="1623">
        <v>0</v>
      </c>
      <c r="F462" s="1624"/>
    </row>
    <row r="463" spans="1:6" x14ac:dyDescent="0.25">
      <c r="A463" s="241" t="s">
        <v>700</v>
      </c>
      <c r="B463" s="242">
        <v>0</v>
      </c>
      <c r="C463" s="242">
        <v>0</v>
      </c>
      <c r="D463" s="242">
        <v>0</v>
      </c>
      <c r="E463" s="1623">
        <v>0</v>
      </c>
      <c r="F463" s="1624"/>
    </row>
    <row r="464" spans="1:6" x14ac:dyDescent="0.25">
      <c r="A464" s="241" t="s">
        <v>701</v>
      </c>
      <c r="B464" s="242">
        <v>0</v>
      </c>
      <c r="C464" s="242">
        <v>0</v>
      </c>
      <c r="D464" s="242">
        <v>0</v>
      </c>
      <c r="E464" s="1623">
        <v>0</v>
      </c>
      <c r="F464" s="1624"/>
    </row>
    <row r="465" spans="1:6" x14ac:dyDescent="0.25">
      <c r="A465" s="241" t="s">
        <v>702</v>
      </c>
      <c r="B465" s="242">
        <v>0</v>
      </c>
      <c r="C465" s="242">
        <v>0</v>
      </c>
      <c r="D465" s="242">
        <v>0</v>
      </c>
      <c r="E465" s="1623">
        <v>0</v>
      </c>
      <c r="F465" s="1624"/>
    </row>
    <row r="466" spans="1:6" x14ac:dyDescent="0.25">
      <c r="A466" s="241" t="s">
        <v>703</v>
      </c>
      <c r="B466" s="242">
        <v>0</v>
      </c>
      <c r="C466" s="242">
        <v>0</v>
      </c>
      <c r="D466" s="242">
        <v>0</v>
      </c>
      <c r="E466" s="1623">
        <v>0</v>
      </c>
      <c r="F466" s="1624"/>
    </row>
    <row r="467" spans="1:6" x14ac:dyDescent="0.25">
      <c r="A467" s="241" t="s">
        <v>704</v>
      </c>
      <c r="B467" s="242">
        <v>0</v>
      </c>
      <c r="C467" s="242">
        <v>0</v>
      </c>
      <c r="D467" s="242">
        <v>0</v>
      </c>
      <c r="E467" s="1623">
        <v>0</v>
      </c>
      <c r="F467" s="1624"/>
    </row>
    <row r="468" spans="1:6" x14ac:dyDescent="0.25">
      <c r="A468" s="241" t="s">
        <v>705</v>
      </c>
      <c r="B468" s="242">
        <v>0</v>
      </c>
      <c r="C468" s="242">
        <v>0</v>
      </c>
      <c r="D468" s="242">
        <v>0</v>
      </c>
      <c r="E468" s="1623">
        <v>0</v>
      </c>
      <c r="F468" s="1624"/>
    </row>
    <row r="469" spans="1:6" x14ac:dyDescent="0.25">
      <c r="A469" s="241" t="s">
        <v>706</v>
      </c>
      <c r="B469" s="242">
        <v>0</v>
      </c>
      <c r="C469" s="242">
        <v>0</v>
      </c>
      <c r="D469" s="242">
        <v>0</v>
      </c>
      <c r="E469" s="1623">
        <v>0</v>
      </c>
      <c r="F469" s="1624"/>
    </row>
    <row r="470" spans="1:6" x14ac:dyDescent="0.25">
      <c r="A470" s="241" t="s">
        <v>707</v>
      </c>
      <c r="B470" s="242">
        <v>0</v>
      </c>
      <c r="C470" s="242">
        <v>0</v>
      </c>
      <c r="D470" s="242">
        <v>0</v>
      </c>
      <c r="E470" s="1623">
        <v>0</v>
      </c>
      <c r="F470" s="1624"/>
    </row>
    <row r="471" spans="1:6" x14ac:dyDescent="0.25">
      <c r="A471" s="241" t="s">
        <v>708</v>
      </c>
      <c r="B471" s="242">
        <v>0</v>
      </c>
      <c r="C471" s="242">
        <v>0</v>
      </c>
      <c r="D471" s="242">
        <v>0</v>
      </c>
      <c r="E471" s="1623">
        <v>0</v>
      </c>
      <c r="F471" s="1624"/>
    </row>
    <row r="472" spans="1:6" x14ac:dyDescent="0.25">
      <c r="A472" s="241" t="s">
        <v>709</v>
      </c>
      <c r="B472" s="242">
        <v>0</v>
      </c>
      <c r="C472" s="242">
        <v>0</v>
      </c>
      <c r="D472" s="242">
        <v>0</v>
      </c>
      <c r="E472" s="1623">
        <v>0</v>
      </c>
      <c r="F472" s="1624"/>
    </row>
    <row r="473" spans="1:6" x14ac:dyDescent="0.25">
      <c r="A473" s="241" t="s">
        <v>710</v>
      </c>
      <c r="B473" s="242">
        <v>0</v>
      </c>
      <c r="C473" s="242">
        <v>0</v>
      </c>
      <c r="D473" s="242">
        <v>0</v>
      </c>
      <c r="E473" s="1623">
        <v>0</v>
      </c>
      <c r="F473" s="1624"/>
    </row>
    <row r="474" spans="1:6" x14ac:dyDescent="0.25">
      <c r="A474" s="241" t="s">
        <v>711</v>
      </c>
      <c r="B474" s="242">
        <v>0</v>
      </c>
      <c r="C474" s="242">
        <v>0</v>
      </c>
      <c r="D474" s="242">
        <v>0</v>
      </c>
      <c r="E474" s="1623">
        <v>0</v>
      </c>
      <c r="F474" s="1624"/>
    </row>
    <row r="475" spans="1:6" x14ac:dyDescent="0.25">
      <c r="A475" s="241" t="s">
        <v>712</v>
      </c>
      <c r="B475" s="242">
        <v>0</v>
      </c>
      <c r="C475" s="242">
        <v>0</v>
      </c>
      <c r="D475" s="242">
        <v>0</v>
      </c>
      <c r="E475" s="1623">
        <v>0</v>
      </c>
      <c r="F475" s="1624"/>
    </row>
    <row r="476" spans="1:6" x14ac:dyDescent="0.25">
      <c r="A476" s="241" t="s">
        <v>713</v>
      </c>
      <c r="B476" s="242">
        <v>0</v>
      </c>
      <c r="C476" s="242">
        <v>0</v>
      </c>
      <c r="D476" s="242">
        <v>0</v>
      </c>
      <c r="E476" s="1623">
        <v>0</v>
      </c>
      <c r="F476" s="1624"/>
    </row>
    <row r="477" spans="1:6" x14ac:dyDescent="0.25">
      <c r="A477" s="241" t="s">
        <v>714</v>
      </c>
      <c r="B477" s="242">
        <v>0</v>
      </c>
      <c r="C477" s="242">
        <v>50000000</v>
      </c>
      <c r="D477" s="242">
        <v>0</v>
      </c>
      <c r="E477" s="1623">
        <v>0</v>
      </c>
      <c r="F477" s="1624"/>
    </row>
    <row r="478" spans="1:6" x14ac:dyDescent="0.25">
      <c r="A478" s="241" t="s">
        <v>715</v>
      </c>
      <c r="B478" s="242">
        <v>0</v>
      </c>
      <c r="C478" s="242">
        <v>0</v>
      </c>
      <c r="D478" s="242">
        <v>0</v>
      </c>
      <c r="E478" s="1623">
        <v>0</v>
      </c>
      <c r="F478" s="1624"/>
    </row>
    <row r="479" spans="1:6" x14ac:dyDescent="0.25">
      <c r="A479" s="241" t="s">
        <v>716</v>
      </c>
      <c r="B479" s="242">
        <v>0</v>
      </c>
      <c r="C479" s="242">
        <v>0</v>
      </c>
      <c r="D479" s="242">
        <v>0</v>
      </c>
      <c r="E479" s="1623">
        <v>0</v>
      </c>
      <c r="F479" s="1624"/>
    </row>
    <row r="480" spans="1:6" x14ac:dyDescent="0.25">
      <c r="A480" s="241" t="s">
        <v>717</v>
      </c>
      <c r="B480" s="242">
        <v>0</v>
      </c>
      <c r="C480" s="242">
        <v>0</v>
      </c>
      <c r="D480" s="242">
        <v>0</v>
      </c>
      <c r="E480" s="1623">
        <v>0</v>
      </c>
      <c r="F480" s="1624"/>
    </row>
    <row r="481" spans="1:6" x14ac:dyDescent="0.25">
      <c r="A481" s="241" t="s">
        <v>718</v>
      </c>
      <c r="B481" s="242">
        <v>0</v>
      </c>
      <c r="C481" s="242">
        <v>0</v>
      </c>
      <c r="D481" s="242">
        <v>0</v>
      </c>
      <c r="E481" s="1623">
        <v>0</v>
      </c>
      <c r="F481" s="1624"/>
    </row>
    <row r="482" spans="1:6" x14ac:dyDescent="0.25">
      <c r="A482" s="241" t="s">
        <v>719</v>
      </c>
      <c r="B482" s="242">
        <v>0</v>
      </c>
      <c r="C482" s="242">
        <v>0</v>
      </c>
      <c r="D482" s="242">
        <v>0</v>
      </c>
      <c r="E482" s="1623">
        <v>0</v>
      </c>
      <c r="F482" s="1624"/>
    </row>
    <row r="483" spans="1:6" x14ac:dyDescent="0.25">
      <c r="A483" s="241" t="s">
        <v>720</v>
      </c>
      <c r="B483" s="242">
        <v>0</v>
      </c>
      <c r="C483" s="242">
        <v>0</v>
      </c>
      <c r="D483" s="242">
        <v>0</v>
      </c>
      <c r="E483" s="1623">
        <v>0</v>
      </c>
      <c r="F483" s="1624"/>
    </row>
    <row r="484" spans="1:6" x14ac:dyDescent="0.25">
      <c r="A484" s="241" t="s">
        <v>721</v>
      </c>
      <c r="B484" s="242">
        <v>0</v>
      </c>
      <c r="C484" s="242">
        <v>0</v>
      </c>
      <c r="D484" s="242">
        <v>0</v>
      </c>
      <c r="E484" s="1623">
        <v>0</v>
      </c>
      <c r="F484" s="1624"/>
    </row>
    <row r="485" spans="1:6" x14ac:dyDescent="0.25">
      <c r="A485" s="241" t="s">
        <v>722</v>
      </c>
      <c r="B485" s="242">
        <v>0</v>
      </c>
      <c r="C485" s="242">
        <v>0</v>
      </c>
      <c r="D485" s="242">
        <v>0</v>
      </c>
      <c r="E485" s="1623">
        <v>0</v>
      </c>
      <c r="F485" s="1624"/>
    </row>
    <row r="486" spans="1:6" x14ac:dyDescent="0.25">
      <c r="A486" s="241" t="s">
        <v>723</v>
      </c>
      <c r="B486" s="242">
        <v>0</v>
      </c>
      <c r="C486" s="242">
        <v>0</v>
      </c>
      <c r="D486" s="242">
        <v>0</v>
      </c>
      <c r="E486" s="1623">
        <v>0</v>
      </c>
      <c r="F486" s="1624"/>
    </row>
    <row r="487" spans="1:6" x14ac:dyDescent="0.25">
      <c r="A487" s="241" t="s">
        <v>724</v>
      </c>
      <c r="B487" s="242">
        <v>0</v>
      </c>
      <c r="C487" s="242">
        <v>0</v>
      </c>
      <c r="D487" s="242">
        <v>0</v>
      </c>
      <c r="E487" s="1623">
        <v>0</v>
      </c>
      <c r="F487" s="1624"/>
    </row>
    <row r="488" spans="1:6" x14ac:dyDescent="0.25">
      <c r="A488" s="241" t="s">
        <v>725</v>
      </c>
      <c r="B488" s="242">
        <v>0</v>
      </c>
      <c r="C488" s="242">
        <v>0</v>
      </c>
      <c r="D488" s="242">
        <v>0</v>
      </c>
      <c r="E488" s="1623">
        <v>0</v>
      </c>
      <c r="F488" s="1624"/>
    </row>
    <row r="489" spans="1:6" x14ac:dyDescent="0.25">
      <c r="A489" s="241" t="s">
        <v>726</v>
      </c>
      <c r="B489" s="242">
        <v>0</v>
      </c>
      <c r="C489" s="242">
        <v>0</v>
      </c>
      <c r="D489" s="242">
        <v>0</v>
      </c>
      <c r="E489" s="1623">
        <v>0</v>
      </c>
      <c r="F489" s="1624"/>
    </row>
    <row r="490" spans="1:6" x14ac:dyDescent="0.25">
      <c r="A490" s="241" t="s">
        <v>727</v>
      </c>
      <c r="B490" s="242">
        <v>0</v>
      </c>
      <c r="C490" s="242">
        <v>0</v>
      </c>
      <c r="D490" s="242">
        <v>0</v>
      </c>
      <c r="E490" s="1623">
        <v>0</v>
      </c>
      <c r="F490" s="1624"/>
    </row>
    <row r="491" spans="1:6" x14ac:dyDescent="0.25">
      <c r="A491" s="231" t="s">
        <v>192</v>
      </c>
      <c r="B491" s="242">
        <v>0</v>
      </c>
      <c r="C491" s="242">
        <v>50000000</v>
      </c>
      <c r="D491" s="242">
        <v>0</v>
      </c>
      <c r="E491" s="1623">
        <v>0</v>
      </c>
      <c r="F491" s="1624"/>
    </row>
    <row r="492" spans="1:6" x14ac:dyDescent="0.25">
      <c r="A492" s="244" t="s">
        <v>687</v>
      </c>
      <c r="B492" s="245" t="s">
        <v>687</v>
      </c>
      <c r="C492" s="245" t="s">
        <v>687</v>
      </c>
      <c r="D492" s="245" t="s">
        <v>687</v>
      </c>
      <c r="E492" s="1628" t="s">
        <v>687</v>
      </c>
      <c r="F492" s="1629"/>
    </row>
    <row r="493" spans="1:6" x14ac:dyDescent="0.25">
      <c r="A493" s="217" t="s">
        <v>731</v>
      </c>
      <c r="B493" s="247">
        <v>0</v>
      </c>
      <c r="C493" s="247">
        <v>250000000</v>
      </c>
      <c r="D493" s="247">
        <v>200000000</v>
      </c>
      <c r="E493" s="1630">
        <v>210000000</v>
      </c>
      <c r="F493" s="1631"/>
    </row>
    <row r="494" spans="1:6" x14ac:dyDescent="0.25">
      <c r="A494" s="234" t="s">
        <v>698</v>
      </c>
      <c r="B494" s="235">
        <v>0</v>
      </c>
      <c r="C494" s="235">
        <v>0</v>
      </c>
      <c r="D494" s="235">
        <v>0</v>
      </c>
      <c r="E494" s="1615">
        <v>0</v>
      </c>
      <c r="F494" s="1616"/>
    </row>
    <row r="495" spans="1:6" x14ac:dyDescent="0.25">
      <c r="A495" s="234" t="s">
        <v>699</v>
      </c>
      <c r="B495" s="235">
        <v>0</v>
      </c>
      <c r="C495" s="235">
        <v>0</v>
      </c>
      <c r="D495" s="235">
        <v>0</v>
      </c>
      <c r="E495" s="1615">
        <v>0</v>
      </c>
      <c r="F495" s="1616"/>
    </row>
    <row r="496" spans="1:6" x14ac:dyDescent="0.25">
      <c r="A496" s="234" t="s">
        <v>700</v>
      </c>
      <c r="B496" s="235">
        <v>0</v>
      </c>
      <c r="C496" s="235">
        <v>0</v>
      </c>
      <c r="D496" s="235">
        <v>0</v>
      </c>
      <c r="E496" s="1615">
        <v>0</v>
      </c>
      <c r="F496" s="1616"/>
    </row>
    <row r="497" spans="1:6" x14ac:dyDescent="0.25">
      <c r="A497" s="234" t="s">
        <v>701</v>
      </c>
      <c r="B497" s="235">
        <v>0</v>
      </c>
      <c r="C497" s="235">
        <v>0</v>
      </c>
      <c r="D497" s="235">
        <v>0</v>
      </c>
      <c r="E497" s="1615">
        <v>0</v>
      </c>
      <c r="F497" s="1616"/>
    </row>
    <row r="498" spans="1:6" x14ac:dyDescent="0.25">
      <c r="A498" s="234" t="s">
        <v>702</v>
      </c>
      <c r="B498" s="235">
        <v>0</v>
      </c>
      <c r="C498" s="235">
        <v>0</v>
      </c>
      <c r="D498" s="235">
        <v>0</v>
      </c>
      <c r="E498" s="1615">
        <v>0</v>
      </c>
      <c r="F498" s="1616"/>
    </row>
    <row r="499" spans="1:6" x14ac:dyDescent="0.25">
      <c r="A499" s="234" t="s">
        <v>703</v>
      </c>
      <c r="B499" s="235">
        <v>0</v>
      </c>
      <c r="C499" s="235">
        <v>0</v>
      </c>
      <c r="D499" s="235">
        <v>0</v>
      </c>
      <c r="E499" s="1615">
        <v>0</v>
      </c>
      <c r="F499" s="1616"/>
    </row>
    <row r="500" spans="1:6" x14ac:dyDescent="0.25">
      <c r="A500" s="234" t="s">
        <v>732</v>
      </c>
      <c r="B500" s="249">
        <v>0</v>
      </c>
      <c r="C500" s="249">
        <v>200000000</v>
      </c>
      <c r="D500" s="249">
        <v>200000000</v>
      </c>
      <c r="E500" s="1632">
        <v>210000000</v>
      </c>
      <c r="F500" s="1633"/>
    </row>
    <row r="501" spans="1:6" x14ac:dyDescent="0.25">
      <c r="A501" s="234" t="s">
        <v>705</v>
      </c>
      <c r="B501" s="235">
        <v>0</v>
      </c>
      <c r="C501" s="235">
        <v>0</v>
      </c>
      <c r="D501" s="235">
        <v>0</v>
      </c>
      <c r="E501" s="1615">
        <v>0</v>
      </c>
      <c r="F501" s="1616"/>
    </row>
    <row r="502" spans="1:6" x14ac:dyDescent="0.25">
      <c r="A502" s="234" t="s">
        <v>706</v>
      </c>
      <c r="B502" s="235">
        <v>0</v>
      </c>
      <c r="C502" s="235">
        <v>0</v>
      </c>
      <c r="D502" s="235">
        <v>0</v>
      </c>
      <c r="E502" s="1615">
        <v>0</v>
      </c>
      <c r="F502" s="1616"/>
    </row>
    <row r="503" spans="1:6" x14ac:dyDescent="0.25">
      <c r="A503" s="234" t="s">
        <v>707</v>
      </c>
      <c r="B503" s="235">
        <v>0</v>
      </c>
      <c r="C503" s="235">
        <v>0</v>
      </c>
      <c r="D503" s="235">
        <v>0</v>
      </c>
      <c r="E503" s="1615">
        <v>0</v>
      </c>
      <c r="F503" s="1616"/>
    </row>
    <row r="504" spans="1:6" x14ac:dyDescent="0.25">
      <c r="A504" s="234" t="s">
        <v>708</v>
      </c>
      <c r="B504" s="235">
        <v>0</v>
      </c>
      <c r="C504" s="235">
        <v>0</v>
      </c>
      <c r="D504" s="235">
        <v>0</v>
      </c>
      <c r="E504" s="1615">
        <v>0</v>
      </c>
      <c r="F504" s="1616"/>
    </row>
    <row r="505" spans="1:6" x14ac:dyDescent="0.25">
      <c r="A505" s="234" t="s">
        <v>709</v>
      </c>
      <c r="B505" s="235">
        <v>0</v>
      </c>
      <c r="C505" s="235">
        <v>0</v>
      </c>
      <c r="D505" s="235">
        <v>0</v>
      </c>
      <c r="E505" s="1615">
        <v>0</v>
      </c>
      <c r="F505" s="1616"/>
    </row>
    <row r="506" spans="1:6" x14ac:dyDescent="0.25">
      <c r="A506" s="234" t="s">
        <v>710</v>
      </c>
      <c r="B506" s="235">
        <v>0</v>
      </c>
      <c r="C506" s="235">
        <v>0</v>
      </c>
      <c r="D506" s="235">
        <v>0</v>
      </c>
      <c r="E506" s="1615">
        <v>0</v>
      </c>
      <c r="F506" s="1616"/>
    </row>
    <row r="507" spans="1:6" ht="22.5" x14ac:dyDescent="0.25">
      <c r="A507" s="234" t="s">
        <v>733</v>
      </c>
      <c r="B507" s="249">
        <v>0</v>
      </c>
      <c r="C507" s="249">
        <v>0</v>
      </c>
      <c r="D507" s="249">
        <v>0</v>
      </c>
      <c r="E507" s="1632">
        <v>0</v>
      </c>
      <c r="F507" s="1633"/>
    </row>
    <row r="508" spans="1:6" x14ac:dyDescent="0.25">
      <c r="A508" s="234" t="s">
        <v>712</v>
      </c>
      <c r="B508" s="235">
        <v>0</v>
      </c>
      <c r="C508" s="235">
        <v>0</v>
      </c>
      <c r="D508" s="235">
        <v>0</v>
      </c>
      <c r="E508" s="1615">
        <v>0</v>
      </c>
      <c r="F508" s="1616"/>
    </row>
    <row r="509" spans="1:6" x14ac:dyDescent="0.25">
      <c r="A509" s="234" t="s">
        <v>713</v>
      </c>
      <c r="B509" s="235">
        <v>0</v>
      </c>
      <c r="C509" s="235">
        <v>0</v>
      </c>
      <c r="D509" s="235">
        <v>0</v>
      </c>
      <c r="E509" s="1615">
        <v>0</v>
      </c>
      <c r="F509" s="1616"/>
    </row>
    <row r="510" spans="1:6" x14ac:dyDescent="0.25">
      <c r="A510" s="234" t="s">
        <v>714</v>
      </c>
      <c r="B510" s="235">
        <v>0</v>
      </c>
      <c r="C510" s="235">
        <v>50000000</v>
      </c>
      <c r="D510" s="235">
        <v>0</v>
      </c>
      <c r="E510" s="1615">
        <v>0</v>
      </c>
      <c r="F510" s="1616"/>
    </row>
    <row r="511" spans="1:6" ht="22.5" x14ac:dyDescent="0.25">
      <c r="A511" s="234" t="s">
        <v>734</v>
      </c>
      <c r="B511" s="249">
        <v>0</v>
      </c>
      <c r="C511" s="249">
        <v>0</v>
      </c>
      <c r="D511" s="249">
        <v>0</v>
      </c>
      <c r="E511" s="1632">
        <v>0</v>
      </c>
      <c r="F511" s="1633"/>
    </row>
    <row r="512" spans="1:6" x14ac:dyDescent="0.25">
      <c r="A512" s="234" t="s">
        <v>717</v>
      </c>
      <c r="B512" s="235">
        <v>0</v>
      </c>
      <c r="C512" s="235">
        <v>0</v>
      </c>
      <c r="D512" s="235">
        <v>0</v>
      </c>
      <c r="E512" s="1615">
        <v>0</v>
      </c>
      <c r="F512" s="1616"/>
    </row>
    <row r="513" spans="1:6" x14ac:dyDescent="0.25">
      <c r="A513" s="234" t="s">
        <v>735</v>
      </c>
      <c r="B513" s="249">
        <v>0</v>
      </c>
      <c r="C513" s="249">
        <v>0</v>
      </c>
      <c r="D513" s="249">
        <v>0</v>
      </c>
      <c r="E513" s="1632">
        <v>0</v>
      </c>
      <c r="F513" s="1633"/>
    </row>
    <row r="514" spans="1:6" x14ac:dyDescent="0.25">
      <c r="A514" s="234" t="s">
        <v>718</v>
      </c>
      <c r="B514" s="235">
        <v>0</v>
      </c>
      <c r="C514" s="235">
        <v>0</v>
      </c>
      <c r="D514" s="235">
        <v>0</v>
      </c>
      <c r="E514" s="1615">
        <v>0</v>
      </c>
      <c r="F514" s="1616"/>
    </row>
    <row r="515" spans="1:6" x14ac:dyDescent="0.25">
      <c r="A515" s="234" t="s">
        <v>719</v>
      </c>
      <c r="B515" s="235">
        <v>0</v>
      </c>
      <c r="C515" s="235">
        <v>0</v>
      </c>
      <c r="D515" s="235">
        <v>0</v>
      </c>
      <c r="E515" s="1615">
        <v>0</v>
      </c>
      <c r="F515" s="1616"/>
    </row>
    <row r="516" spans="1:6" x14ac:dyDescent="0.25">
      <c r="A516" s="234" t="s">
        <v>736</v>
      </c>
      <c r="B516" s="249">
        <v>0</v>
      </c>
      <c r="C516" s="249">
        <v>0</v>
      </c>
      <c r="D516" s="249">
        <v>0</v>
      </c>
      <c r="E516" s="1632">
        <v>0</v>
      </c>
      <c r="F516" s="1633"/>
    </row>
    <row r="517" spans="1:6" x14ac:dyDescent="0.25">
      <c r="A517" s="234" t="s">
        <v>721</v>
      </c>
      <c r="B517" s="235">
        <v>0</v>
      </c>
      <c r="C517" s="235">
        <v>0</v>
      </c>
      <c r="D517" s="235">
        <v>0</v>
      </c>
      <c r="E517" s="1615">
        <v>0</v>
      </c>
      <c r="F517" s="1616"/>
    </row>
    <row r="518" spans="1:6" x14ac:dyDescent="0.25">
      <c r="A518" s="234" t="s">
        <v>737</v>
      </c>
      <c r="B518" s="249">
        <v>0</v>
      </c>
      <c r="C518" s="249">
        <v>0</v>
      </c>
      <c r="D518" s="249">
        <v>0</v>
      </c>
      <c r="E518" s="1632">
        <v>0</v>
      </c>
      <c r="F518" s="1633"/>
    </row>
    <row r="519" spans="1:6" x14ac:dyDescent="0.25">
      <c r="A519" s="234" t="s">
        <v>723</v>
      </c>
      <c r="B519" s="235">
        <v>0</v>
      </c>
      <c r="C519" s="235">
        <v>0</v>
      </c>
      <c r="D519" s="235">
        <v>0</v>
      </c>
      <c r="E519" s="1615">
        <v>0</v>
      </c>
      <c r="F519" s="1616"/>
    </row>
    <row r="520" spans="1:6" x14ac:dyDescent="0.25">
      <c r="A520" s="234" t="s">
        <v>738</v>
      </c>
      <c r="B520" s="249">
        <v>0</v>
      </c>
      <c r="C520" s="249">
        <v>0</v>
      </c>
      <c r="D520" s="249">
        <v>0</v>
      </c>
      <c r="E520" s="1632">
        <v>0</v>
      </c>
      <c r="F520" s="1633"/>
    </row>
    <row r="521" spans="1:6" x14ac:dyDescent="0.25">
      <c r="A521" s="234" t="s">
        <v>725</v>
      </c>
      <c r="B521" s="235">
        <v>0</v>
      </c>
      <c r="C521" s="235">
        <v>0</v>
      </c>
      <c r="D521" s="235">
        <v>0</v>
      </c>
      <c r="E521" s="1615">
        <v>0</v>
      </c>
      <c r="F521" s="1616"/>
    </row>
    <row r="522" spans="1:6" x14ac:dyDescent="0.25">
      <c r="A522" s="234" t="s">
        <v>726</v>
      </c>
      <c r="B522" s="235">
        <v>0</v>
      </c>
      <c r="C522" s="235">
        <v>0</v>
      </c>
      <c r="D522" s="235">
        <v>0</v>
      </c>
      <c r="E522" s="1615">
        <v>0</v>
      </c>
      <c r="F522" s="1616"/>
    </row>
    <row r="523" spans="1:6" x14ac:dyDescent="0.25">
      <c r="A523" s="234" t="s">
        <v>727</v>
      </c>
      <c r="B523" s="235">
        <v>0</v>
      </c>
      <c r="C523" s="235">
        <v>0</v>
      </c>
      <c r="D523" s="235">
        <v>0</v>
      </c>
      <c r="E523" s="1615">
        <v>0</v>
      </c>
      <c r="F523" s="1616"/>
    </row>
  </sheetData>
  <mergeCells count="516">
    <mergeCell ref="E518:F518"/>
    <mergeCell ref="E519:F519"/>
    <mergeCell ref="E520:F520"/>
    <mergeCell ref="E521:F521"/>
    <mergeCell ref="E522:F522"/>
    <mergeCell ref="E523:F523"/>
    <mergeCell ref="E512:F512"/>
    <mergeCell ref="E513:F513"/>
    <mergeCell ref="E514:F514"/>
    <mergeCell ref="E515:F515"/>
    <mergeCell ref="E516:F516"/>
    <mergeCell ref="E517:F517"/>
    <mergeCell ref="E506:F506"/>
    <mergeCell ref="E507:F507"/>
    <mergeCell ref="E508:F508"/>
    <mergeCell ref="E509:F509"/>
    <mergeCell ref="E510:F510"/>
    <mergeCell ref="E511:F511"/>
    <mergeCell ref="E500:F500"/>
    <mergeCell ref="E501:F501"/>
    <mergeCell ref="E502:F502"/>
    <mergeCell ref="E503:F503"/>
    <mergeCell ref="E504:F504"/>
    <mergeCell ref="E505:F505"/>
    <mergeCell ref="E494:F494"/>
    <mergeCell ref="E495:F495"/>
    <mergeCell ref="E496:F496"/>
    <mergeCell ref="E497:F497"/>
    <mergeCell ref="E498:F498"/>
    <mergeCell ref="E499:F499"/>
    <mergeCell ref="E488:F488"/>
    <mergeCell ref="E489:F489"/>
    <mergeCell ref="E490:F490"/>
    <mergeCell ref="E491:F491"/>
    <mergeCell ref="E492:F492"/>
    <mergeCell ref="E493:F493"/>
    <mergeCell ref="E482:F482"/>
    <mergeCell ref="E483:F483"/>
    <mergeCell ref="E484:F484"/>
    <mergeCell ref="E485:F485"/>
    <mergeCell ref="E486:F486"/>
    <mergeCell ref="E487:F487"/>
    <mergeCell ref="E476:F476"/>
    <mergeCell ref="E477:F477"/>
    <mergeCell ref="E478:F478"/>
    <mergeCell ref="E479:F479"/>
    <mergeCell ref="E480:F480"/>
    <mergeCell ref="E481:F481"/>
    <mergeCell ref="E470:F470"/>
    <mergeCell ref="E471:F471"/>
    <mergeCell ref="E472:F472"/>
    <mergeCell ref="E473:F473"/>
    <mergeCell ref="E474:F474"/>
    <mergeCell ref="E475:F475"/>
    <mergeCell ref="E464:F464"/>
    <mergeCell ref="E465:F465"/>
    <mergeCell ref="E466:F466"/>
    <mergeCell ref="E467:F467"/>
    <mergeCell ref="E468:F468"/>
    <mergeCell ref="E469:F469"/>
    <mergeCell ref="A457:F457"/>
    <mergeCell ref="E458:F458"/>
    <mergeCell ref="E459:F459"/>
    <mergeCell ref="E461:F461"/>
    <mergeCell ref="E462:F462"/>
    <mergeCell ref="E463:F463"/>
    <mergeCell ref="E451:F451"/>
    <mergeCell ref="E452:F452"/>
    <mergeCell ref="E453:F453"/>
    <mergeCell ref="E454:F454"/>
    <mergeCell ref="E455:F455"/>
    <mergeCell ref="E456:F456"/>
    <mergeCell ref="B445:F445"/>
    <mergeCell ref="B446:F446"/>
    <mergeCell ref="B447:F447"/>
    <mergeCell ref="B448:F448"/>
    <mergeCell ref="E449:F449"/>
    <mergeCell ref="E450:F450"/>
    <mergeCell ref="E439:F439"/>
    <mergeCell ref="E440:F440"/>
    <mergeCell ref="E441:F441"/>
    <mergeCell ref="B442:F442"/>
    <mergeCell ref="B443:F443"/>
    <mergeCell ref="A444:F444"/>
    <mergeCell ref="E433:F433"/>
    <mergeCell ref="E434:F434"/>
    <mergeCell ref="E435:F435"/>
    <mergeCell ref="E436:F436"/>
    <mergeCell ref="E437:F437"/>
    <mergeCell ref="E438:F438"/>
    <mergeCell ref="E427:F427"/>
    <mergeCell ref="E428:F428"/>
    <mergeCell ref="E429:F429"/>
    <mergeCell ref="E430:F430"/>
    <mergeCell ref="E431:F431"/>
    <mergeCell ref="E432:F432"/>
    <mergeCell ref="E421:F421"/>
    <mergeCell ref="E422:F422"/>
    <mergeCell ref="E423:F423"/>
    <mergeCell ref="E424:F424"/>
    <mergeCell ref="E425:F425"/>
    <mergeCell ref="E426:F426"/>
    <mergeCell ref="E415:F415"/>
    <mergeCell ref="E416:F416"/>
    <mergeCell ref="E417:F417"/>
    <mergeCell ref="E418:F418"/>
    <mergeCell ref="E419:F419"/>
    <mergeCell ref="E420:F420"/>
    <mergeCell ref="E408:F408"/>
    <mergeCell ref="E409:F409"/>
    <mergeCell ref="E411:F411"/>
    <mergeCell ref="E412:F412"/>
    <mergeCell ref="E413:F413"/>
    <mergeCell ref="E414:F414"/>
    <mergeCell ref="E402:F402"/>
    <mergeCell ref="E403:F403"/>
    <mergeCell ref="E404:F404"/>
    <mergeCell ref="E405:F405"/>
    <mergeCell ref="E406:F406"/>
    <mergeCell ref="A407:F407"/>
    <mergeCell ref="B396:F396"/>
    <mergeCell ref="B397:F397"/>
    <mergeCell ref="B398:F398"/>
    <mergeCell ref="E399:F399"/>
    <mergeCell ref="E400:F400"/>
    <mergeCell ref="E401:F401"/>
    <mergeCell ref="B390:F390"/>
    <mergeCell ref="B391:F391"/>
    <mergeCell ref="E392:F392"/>
    <mergeCell ref="E393:F393"/>
    <mergeCell ref="A394:F394"/>
    <mergeCell ref="B395:F395"/>
    <mergeCell ref="B384:F384"/>
    <mergeCell ref="B385:F385"/>
    <mergeCell ref="B386:F386"/>
    <mergeCell ref="B387:F387"/>
    <mergeCell ref="A388:F388"/>
    <mergeCell ref="A389:F389"/>
    <mergeCell ref="E378:F378"/>
    <mergeCell ref="E379:F379"/>
    <mergeCell ref="E380:F380"/>
    <mergeCell ref="A381:E381"/>
    <mergeCell ref="A382:F382"/>
    <mergeCell ref="B383:F383"/>
    <mergeCell ref="E372:F372"/>
    <mergeCell ref="E373:F373"/>
    <mergeCell ref="E374:F374"/>
    <mergeCell ref="E375:F375"/>
    <mergeCell ref="E376:F376"/>
    <mergeCell ref="E377:F377"/>
    <mergeCell ref="E366:F366"/>
    <mergeCell ref="E367:F367"/>
    <mergeCell ref="E368:F368"/>
    <mergeCell ref="E369:F369"/>
    <mergeCell ref="E370:F370"/>
    <mergeCell ref="E371:F371"/>
    <mergeCell ref="E360:F360"/>
    <mergeCell ref="E361:F361"/>
    <mergeCell ref="E362:F362"/>
    <mergeCell ref="E363:F363"/>
    <mergeCell ref="E364:F364"/>
    <mergeCell ref="E365:F365"/>
    <mergeCell ref="E354:F354"/>
    <mergeCell ref="E355:F355"/>
    <mergeCell ref="E356:F356"/>
    <mergeCell ref="E357:F357"/>
    <mergeCell ref="E358:F358"/>
    <mergeCell ref="E359:F359"/>
    <mergeCell ref="E348:F348"/>
    <mergeCell ref="E349:F349"/>
    <mergeCell ref="E350:F350"/>
    <mergeCell ref="E351:F351"/>
    <mergeCell ref="E352:F352"/>
    <mergeCell ref="E353:F353"/>
    <mergeCell ref="E342:F342"/>
    <mergeCell ref="E343:F343"/>
    <mergeCell ref="E344:F344"/>
    <mergeCell ref="E345:F345"/>
    <mergeCell ref="E346:F346"/>
    <mergeCell ref="E347:F347"/>
    <mergeCell ref="E336:F336"/>
    <mergeCell ref="E337:F337"/>
    <mergeCell ref="E338:F338"/>
    <mergeCell ref="E339:F339"/>
    <mergeCell ref="E340:F340"/>
    <mergeCell ref="E341:F341"/>
    <mergeCell ref="E330:F330"/>
    <mergeCell ref="E331:F331"/>
    <mergeCell ref="E332:F332"/>
    <mergeCell ref="E333:F333"/>
    <mergeCell ref="E334:F334"/>
    <mergeCell ref="E335:F335"/>
    <mergeCell ref="E324:F324"/>
    <mergeCell ref="E325:F325"/>
    <mergeCell ref="E326:F326"/>
    <mergeCell ref="E327:F327"/>
    <mergeCell ref="E328:F328"/>
    <mergeCell ref="E329:F329"/>
    <mergeCell ref="E318:F318"/>
    <mergeCell ref="E319:F319"/>
    <mergeCell ref="E320:F320"/>
    <mergeCell ref="E321:F321"/>
    <mergeCell ref="E322:F322"/>
    <mergeCell ref="E323:F323"/>
    <mergeCell ref="E311:F311"/>
    <mergeCell ref="E312:F312"/>
    <mergeCell ref="E313:F313"/>
    <mergeCell ref="A314:F314"/>
    <mergeCell ref="E315:F315"/>
    <mergeCell ref="E316:F316"/>
    <mergeCell ref="B305:F305"/>
    <mergeCell ref="E306:F306"/>
    <mergeCell ref="E307:F307"/>
    <mergeCell ref="E308:F308"/>
    <mergeCell ref="E309:F309"/>
    <mergeCell ref="E310:F310"/>
    <mergeCell ref="E299:F299"/>
    <mergeCell ref="E300:F300"/>
    <mergeCell ref="A301:F301"/>
    <mergeCell ref="B302:F302"/>
    <mergeCell ref="B303:F303"/>
    <mergeCell ref="B304:F304"/>
    <mergeCell ref="A293:F293"/>
    <mergeCell ref="A294:F294"/>
    <mergeCell ref="B295:F295"/>
    <mergeCell ref="B296:F296"/>
    <mergeCell ref="E297:F297"/>
    <mergeCell ref="E298:F298"/>
    <mergeCell ref="A287:F287"/>
    <mergeCell ref="B288:F288"/>
    <mergeCell ref="B289:F289"/>
    <mergeCell ref="B290:F290"/>
    <mergeCell ref="B291:F291"/>
    <mergeCell ref="B292:F292"/>
    <mergeCell ref="E281:F281"/>
    <mergeCell ref="E282:F282"/>
    <mergeCell ref="E283:F283"/>
    <mergeCell ref="E284:F284"/>
    <mergeCell ref="E285:F285"/>
    <mergeCell ref="A286:E286"/>
    <mergeCell ref="E275:F275"/>
    <mergeCell ref="E276:F276"/>
    <mergeCell ref="E277:F277"/>
    <mergeCell ref="E278:F278"/>
    <mergeCell ref="E279:F279"/>
    <mergeCell ref="E280:F280"/>
    <mergeCell ref="E269:F269"/>
    <mergeCell ref="E270:F270"/>
    <mergeCell ref="E271:F271"/>
    <mergeCell ref="E272:F272"/>
    <mergeCell ref="E273:F273"/>
    <mergeCell ref="E274:F274"/>
    <mergeCell ref="E263:F263"/>
    <mergeCell ref="E264:F264"/>
    <mergeCell ref="E265:F265"/>
    <mergeCell ref="E266:F266"/>
    <mergeCell ref="E267:F267"/>
    <mergeCell ref="E268:F268"/>
    <mergeCell ref="E257:F257"/>
    <mergeCell ref="E258:F258"/>
    <mergeCell ref="E259:F259"/>
    <mergeCell ref="E260:F260"/>
    <mergeCell ref="E261:F261"/>
    <mergeCell ref="E262:F262"/>
    <mergeCell ref="E251:F251"/>
    <mergeCell ref="E252:F252"/>
    <mergeCell ref="E253:F253"/>
    <mergeCell ref="E254:F254"/>
    <mergeCell ref="E255:F255"/>
    <mergeCell ref="E256:F256"/>
    <mergeCell ref="E245:F245"/>
    <mergeCell ref="E246:F246"/>
    <mergeCell ref="E247:F247"/>
    <mergeCell ref="E248:F248"/>
    <mergeCell ref="E249:F249"/>
    <mergeCell ref="E250:F250"/>
    <mergeCell ref="E239:F239"/>
    <mergeCell ref="E240:F240"/>
    <mergeCell ref="E241:F241"/>
    <mergeCell ref="E242:F242"/>
    <mergeCell ref="E243:F243"/>
    <mergeCell ref="E244:F244"/>
    <mergeCell ref="E233:F233"/>
    <mergeCell ref="E234:F234"/>
    <mergeCell ref="E235:F235"/>
    <mergeCell ref="E236:F236"/>
    <mergeCell ref="E237:F237"/>
    <mergeCell ref="E238:F238"/>
    <mergeCell ref="E227:F227"/>
    <mergeCell ref="E228:F228"/>
    <mergeCell ref="E229:F229"/>
    <mergeCell ref="E230:F230"/>
    <mergeCell ref="E231:F231"/>
    <mergeCell ref="E232:F232"/>
    <mergeCell ref="E220:F220"/>
    <mergeCell ref="E221:F221"/>
    <mergeCell ref="E223:F223"/>
    <mergeCell ref="E224:F224"/>
    <mergeCell ref="E225:F225"/>
    <mergeCell ref="E226:F226"/>
    <mergeCell ref="E214:F214"/>
    <mergeCell ref="E215:F215"/>
    <mergeCell ref="E216:F216"/>
    <mergeCell ref="E217:F217"/>
    <mergeCell ref="E218:F218"/>
    <mergeCell ref="A219:F219"/>
    <mergeCell ref="B208:F208"/>
    <mergeCell ref="B209:F209"/>
    <mergeCell ref="B210:F210"/>
    <mergeCell ref="E211:F211"/>
    <mergeCell ref="E212:F212"/>
    <mergeCell ref="E213:F213"/>
    <mergeCell ref="E202:F202"/>
    <mergeCell ref="E203:F203"/>
    <mergeCell ref="B204:F204"/>
    <mergeCell ref="B205:F205"/>
    <mergeCell ref="A206:F206"/>
    <mergeCell ref="B207:F207"/>
    <mergeCell ref="E196:F196"/>
    <mergeCell ref="E197:F197"/>
    <mergeCell ref="E198:F198"/>
    <mergeCell ref="E199:F199"/>
    <mergeCell ref="E200:F200"/>
    <mergeCell ref="E201:F201"/>
    <mergeCell ref="E190:F190"/>
    <mergeCell ref="E191:F191"/>
    <mergeCell ref="E192:F192"/>
    <mergeCell ref="E193:F193"/>
    <mergeCell ref="E194:F194"/>
    <mergeCell ref="E195:F195"/>
    <mergeCell ref="E184:F184"/>
    <mergeCell ref="E185:F185"/>
    <mergeCell ref="E186:F186"/>
    <mergeCell ref="E187:F187"/>
    <mergeCell ref="E188:F188"/>
    <mergeCell ref="E189:F189"/>
    <mergeCell ref="E178:F178"/>
    <mergeCell ref="E179:F179"/>
    <mergeCell ref="E180:F180"/>
    <mergeCell ref="E181:F181"/>
    <mergeCell ref="E182:F182"/>
    <mergeCell ref="E183:F183"/>
    <mergeCell ref="E171:F171"/>
    <mergeCell ref="E173:F173"/>
    <mergeCell ref="E174:F174"/>
    <mergeCell ref="E175:F175"/>
    <mergeCell ref="E176:F176"/>
    <mergeCell ref="E177:F177"/>
    <mergeCell ref="E165:F165"/>
    <mergeCell ref="E166:F166"/>
    <mergeCell ref="E167:F167"/>
    <mergeCell ref="E168:F168"/>
    <mergeCell ref="A169:F169"/>
    <mergeCell ref="E170:F170"/>
    <mergeCell ref="B159:F159"/>
    <mergeCell ref="B160:F160"/>
    <mergeCell ref="E161:F161"/>
    <mergeCell ref="E162:F162"/>
    <mergeCell ref="E163:F163"/>
    <mergeCell ref="E164:F164"/>
    <mergeCell ref="E153:F153"/>
    <mergeCell ref="E154:F154"/>
    <mergeCell ref="E155:F155"/>
    <mergeCell ref="A156:F156"/>
    <mergeCell ref="B157:F157"/>
    <mergeCell ref="B158:F158"/>
    <mergeCell ref="B147:F147"/>
    <mergeCell ref="A148:F148"/>
    <mergeCell ref="A149:F149"/>
    <mergeCell ref="B150:F150"/>
    <mergeCell ref="B151:F151"/>
    <mergeCell ref="E152:F152"/>
    <mergeCell ref="A141:E141"/>
    <mergeCell ref="A142:F142"/>
    <mergeCell ref="B143:F143"/>
    <mergeCell ref="B144:F144"/>
    <mergeCell ref="B145:F145"/>
    <mergeCell ref="B146:F146"/>
    <mergeCell ref="E135:F135"/>
    <mergeCell ref="E136:F136"/>
    <mergeCell ref="E137:F137"/>
    <mergeCell ref="E138:F138"/>
    <mergeCell ref="E139:F139"/>
    <mergeCell ref="E140:F140"/>
    <mergeCell ref="E129:F129"/>
    <mergeCell ref="E130:F130"/>
    <mergeCell ref="E131:F131"/>
    <mergeCell ref="E132:F132"/>
    <mergeCell ref="E133:F133"/>
    <mergeCell ref="E134:F134"/>
    <mergeCell ref="E123:F123"/>
    <mergeCell ref="E124:F124"/>
    <mergeCell ref="E125:F125"/>
    <mergeCell ref="E126:F126"/>
    <mergeCell ref="E127:F127"/>
    <mergeCell ref="E128:F128"/>
    <mergeCell ref="E117:F117"/>
    <mergeCell ref="E118:F118"/>
    <mergeCell ref="E119:F119"/>
    <mergeCell ref="E120:F120"/>
    <mergeCell ref="E121:F121"/>
    <mergeCell ref="E122:F122"/>
    <mergeCell ref="E111:F111"/>
    <mergeCell ref="E112:F112"/>
    <mergeCell ref="E113:F113"/>
    <mergeCell ref="E114:F114"/>
    <mergeCell ref="E115:F115"/>
    <mergeCell ref="E116:F116"/>
    <mergeCell ref="E105:F105"/>
    <mergeCell ref="E106:F106"/>
    <mergeCell ref="E107:F107"/>
    <mergeCell ref="E108:F108"/>
    <mergeCell ref="E109:F109"/>
    <mergeCell ref="E110:F110"/>
    <mergeCell ref="E99:F99"/>
    <mergeCell ref="E100:F100"/>
    <mergeCell ref="E101:F101"/>
    <mergeCell ref="E102:F102"/>
    <mergeCell ref="E103:F103"/>
    <mergeCell ref="E104:F104"/>
    <mergeCell ref="E93:F93"/>
    <mergeCell ref="E94:F94"/>
    <mergeCell ref="E95:F95"/>
    <mergeCell ref="E96:F96"/>
    <mergeCell ref="E97:F97"/>
    <mergeCell ref="E98:F98"/>
    <mergeCell ref="E87:F87"/>
    <mergeCell ref="E88:F88"/>
    <mergeCell ref="E89:F89"/>
    <mergeCell ref="E90:F90"/>
    <mergeCell ref="E91:F91"/>
    <mergeCell ref="E92:F92"/>
    <mergeCell ref="E81:F81"/>
    <mergeCell ref="E82:F82"/>
    <mergeCell ref="E83:F83"/>
    <mergeCell ref="E84:F84"/>
    <mergeCell ref="E85:F85"/>
    <mergeCell ref="E86:F86"/>
    <mergeCell ref="A74:F74"/>
    <mergeCell ref="E75:F75"/>
    <mergeCell ref="E76:F76"/>
    <mergeCell ref="E78:F78"/>
    <mergeCell ref="E79:F79"/>
    <mergeCell ref="E80:F80"/>
    <mergeCell ref="E68:F68"/>
    <mergeCell ref="E69:F69"/>
    <mergeCell ref="E70:F70"/>
    <mergeCell ref="E71:F71"/>
    <mergeCell ref="E72:F72"/>
    <mergeCell ref="E73:F73"/>
    <mergeCell ref="E62:F62"/>
    <mergeCell ref="B63:F63"/>
    <mergeCell ref="B64:F64"/>
    <mergeCell ref="B65:F65"/>
    <mergeCell ref="E66:F66"/>
    <mergeCell ref="E67:F67"/>
    <mergeCell ref="E56:F56"/>
    <mergeCell ref="E57:F57"/>
    <mergeCell ref="E58:F58"/>
    <mergeCell ref="E59:F59"/>
    <mergeCell ref="E60:F60"/>
    <mergeCell ref="E61:F61"/>
    <mergeCell ref="E50:F50"/>
    <mergeCell ref="E51:F51"/>
    <mergeCell ref="E52:F52"/>
    <mergeCell ref="E53:F53"/>
    <mergeCell ref="E54:F54"/>
    <mergeCell ref="E55:F55"/>
    <mergeCell ref="E44:F44"/>
    <mergeCell ref="E45:F45"/>
    <mergeCell ref="E46:F46"/>
    <mergeCell ref="E47:F47"/>
    <mergeCell ref="E48:F48"/>
    <mergeCell ref="E49:F49"/>
    <mergeCell ref="E38:F38"/>
    <mergeCell ref="E39:F39"/>
    <mergeCell ref="E40:F40"/>
    <mergeCell ref="E41:F41"/>
    <mergeCell ref="E42:F42"/>
    <mergeCell ref="E43:F43"/>
    <mergeCell ref="E32:F32"/>
    <mergeCell ref="E33:F33"/>
    <mergeCell ref="E34:F34"/>
    <mergeCell ref="E35:F35"/>
    <mergeCell ref="E36:F36"/>
    <mergeCell ref="E37:F37"/>
    <mergeCell ref="E25:F25"/>
    <mergeCell ref="E26:F26"/>
    <mergeCell ref="E27:F27"/>
    <mergeCell ref="A28:F28"/>
    <mergeCell ref="E29:F29"/>
    <mergeCell ref="E30:F30"/>
    <mergeCell ref="B19:F19"/>
    <mergeCell ref="E20:F20"/>
    <mergeCell ref="E21:F21"/>
    <mergeCell ref="E22:F22"/>
    <mergeCell ref="E23:F23"/>
    <mergeCell ref="E24:F24"/>
    <mergeCell ref="E13:F13"/>
    <mergeCell ref="E14:F14"/>
    <mergeCell ref="A15:F15"/>
    <mergeCell ref="B16:F16"/>
    <mergeCell ref="B17:F17"/>
    <mergeCell ref="B18:F18"/>
    <mergeCell ref="B7:F7"/>
    <mergeCell ref="A8:F8"/>
    <mergeCell ref="A9:F9"/>
    <mergeCell ref="B10:F10"/>
    <mergeCell ref="B11:F11"/>
    <mergeCell ref="E12:F12"/>
    <mergeCell ref="A1:E1"/>
    <mergeCell ref="A2:F2"/>
    <mergeCell ref="B3:F3"/>
    <mergeCell ref="B4:F4"/>
    <mergeCell ref="B5:F5"/>
    <mergeCell ref="B6:F6"/>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24"/>
  <sheetViews>
    <sheetView zoomScaleNormal="100" workbookViewId="0">
      <selection activeCell="F18" sqref="F18:F19"/>
    </sheetView>
  </sheetViews>
  <sheetFormatPr defaultRowHeight="12.75" x14ac:dyDescent="0.2"/>
  <cols>
    <col min="1" max="1" width="25.42578125" style="1179" customWidth="1"/>
    <col min="2" max="2" width="16.85546875" style="1179" customWidth="1"/>
    <col min="3" max="3" width="9.5703125" style="1179" customWidth="1"/>
    <col min="4" max="4" width="7.28515625" style="1179" customWidth="1"/>
    <col min="5" max="5" width="14.42578125" style="1179" customWidth="1"/>
    <col min="6" max="6" width="21.42578125" style="1179" customWidth="1"/>
    <col min="7" max="16384" width="9.140625" style="1179"/>
  </cols>
  <sheetData>
    <row r="1" spans="1:6" ht="15.75" x14ac:dyDescent="0.25">
      <c r="A1" s="2435" t="s">
        <v>1384</v>
      </c>
      <c r="B1" s="2435"/>
      <c r="C1" s="2435"/>
      <c r="D1" s="2435"/>
      <c r="E1" s="2435"/>
    </row>
    <row r="2" spans="1:6" ht="32.25" customHeight="1" x14ac:dyDescent="0.25">
      <c r="A2" s="2436" t="s">
        <v>1385</v>
      </c>
      <c r="B2" s="2436"/>
      <c r="C2" s="2436"/>
      <c r="D2" s="2436"/>
      <c r="E2" s="2436"/>
      <c r="F2" s="1180"/>
    </row>
    <row r="3" spans="1:6" ht="15" x14ac:dyDescent="0.25">
      <c r="A3" s="2437" t="s">
        <v>882</v>
      </c>
      <c r="B3" s="2437"/>
      <c r="C3" s="2437"/>
      <c r="D3" s="2437"/>
      <c r="E3" s="2437"/>
      <c r="F3" s="1181"/>
    </row>
    <row r="4" spans="1:6" ht="13.5" thickBot="1" x14ac:dyDescent="0.25"/>
    <row r="5" spans="1:6" ht="26.25" thickBot="1" x14ac:dyDescent="0.25">
      <c r="A5" s="1182" t="s">
        <v>0</v>
      </c>
      <c r="B5" s="2438" t="s">
        <v>166</v>
      </c>
      <c r="C5" s="2438"/>
      <c r="D5" s="2438"/>
      <c r="E5" s="2438"/>
    </row>
    <row r="6" spans="1:6" ht="13.5" thickBot="1" x14ac:dyDescent="0.25">
      <c r="A6" s="1182" t="s">
        <v>1</v>
      </c>
      <c r="B6" s="2439" t="s">
        <v>165</v>
      </c>
      <c r="C6" s="2440"/>
      <c r="D6" s="2440"/>
      <c r="E6" s="2441"/>
    </row>
    <row r="7" spans="1:6" ht="26.25" thickBot="1" x14ac:dyDescent="0.25">
      <c r="A7" s="1182" t="s">
        <v>3</v>
      </c>
      <c r="B7" s="2432" t="s">
        <v>843</v>
      </c>
      <c r="C7" s="2433"/>
      <c r="D7" s="2433"/>
      <c r="E7" s="2434"/>
      <c r="F7" s="1316"/>
    </row>
    <row r="8" spans="1:6" ht="13.5" thickBot="1" x14ac:dyDescent="0.25">
      <c r="A8" s="2413" t="s">
        <v>4</v>
      </c>
      <c r="B8" s="2414"/>
      <c r="C8" s="2414"/>
      <c r="D8" s="2414"/>
      <c r="E8" s="2415"/>
    </row>
    <row r="9" spans="1:6" ht="13.5" thickBot="1" x14ac:dyDescent="0.25">
      <c r="A9" s="2598" t="s">
        <v>363</v>
      </c>
      <c r="B9" s="2599"/>
      <c r="C9" s="2599"/>
      <c r="D9" s="2599"/>
      <c r="E9" s="2600"/>
    </row>
    <row r="10" spans="1:6" ht="13.5" thickBot="1" x14ac:dyDescent="0.25">
      <c r="A10" s="2598"/>
      <c r="B10" s="2599"/>
      <c r="C10" s="2599"/>
      <c r="D10" s="2599"/>
      <c r="E10" s="2600"/>
    </row>
    <row r="11" spans="1:6" ht="13.5" thickBot="1" x14ac:dyDescent="0.25">
      <c r="A11" s="2598"/>
      <c r="B11" s="2599"/>
      <c r="C11" s="2599"/>
      <c r="D11" s="2599"/>
      <c r="E11" s="2600"/>
    </row>
    <row r="12" spans="1:6" ht="26.25" thickBot="1" x14ac:dyDescent="0.25">
      <c r="A12" s="1183" t="s">
        <v>5</v>
      </c>
      <c r="B12" s="2624" t="s">
        <v>364</v>
      </c>
      <c r="C12" s="2625"/>
      <c r="D12" s="2625"/>
      <c r="E12" s="2626"/>
    </row>
    <row r="13" spans="1:6" x14ac:dyDescent="0.2">
      <c r="A13" s="2395" t="s">
        <v>365</v>
      </c>
      <c r="B13" s="1184">
        <v>2020</v>
      </c>
      <c r="C13" s="1184">
        <v>2021</v>
      </c>
      <c r="D13" s="1184">
        <v>2022</v>
      </c>
      <c r="E13" s="1184">
        <v>2023</v>
      </c>
    </row>
    <row r="14" spans="1:6" ht="23.25" thickBot="1" x14ac:dyDescent="0.25">
      <c r="A14" s="2396"/>
      <c r="B14" s="1185" t="s">
        <v>7</v>
      </c>
      <c r="C14" s="1185" t="s">
        <v>8</v>
      </c>
      <c r="D14" s="1185" t="s">
        <v>8</v>
      </c>
      <c r="E14" s="1185" t="s">
        <v>8</v>
      </c>
    </row>
    <row r="15" spans="1:6" ht="30" customHeight="1" thickBot="1" x14ac:dyDescent="0.25">
      <c r="A15" s="1317" t="s">
        <v>164</v>
      </c>
      <c r="B15" s="1318">
        <v>0.2</v>
      </c>
      <c r="C15" s="1187" t="s">
        <v>74</v>
      </c>
      <c r="D15" s="1187" t="s">
        <v>74</v>
      </c>
      <c r="E15" s="1187" t="s">
        <v>74</v>
      </c>
    </row>
    <row r="16" spans="1:6" ht="23.25" thickBot="1" x14ac:dyDescent="0.25">
      <c r="A16" s="1197" t="s">
        <v>163</v>
      </c>
      <c r="B16" s="1319">
        <v>1</v>
      </c>
      <c r="C16" s="1187" t="s">
        <v>74</v>
      </c>
      <c r="D16" s="1187" t="s">
        <v>74</v>
      </c>
      <c r="E16" s="1187" t="s">
        <v>74</v>
      </c>
    </row>
    <row r="17" spans="1:5" ht="13.5" thickBot="1" x14ac:dyDescent="0.25">
      <c r="A17" s="1197"/>
      <c r="B17" s="1320"/>
      <c r="C17" s="1187"/>
      <c r="D17" s="1187"/>
      <c r="E17" s="1187"/>
    </row>
    <row r="18" spans="1:5" ht="24.75" thickBot="1" x14ac:dyDescent="0.25">
      <c r="A18" s="1189" t="s">
        <v>9</v>
      </c>
      <c r="B18" s="2601" t="s">
        <v>366</v>
      </c>
      <c r="C18" s="2602"/>
      <c r="D18" s="2602"/>
      <c r="E18" s="2603"/>
    </row>
    <row r="19" spans="1:5" ht="13.5" thickBot="1" x14ac:dyDescent="0.25">
      <c r="A19" s="2613" t="s">
        <v>10</v>
      </c>
      <c r="B19" s="2614"/>
      <c r="C19" s="2614"/>
      <c r="D19" s="2614"/>
      <c r="E19" s="2615"/>
    </row>
    <row r="20" spans="1:5" ht="23.25" thickBot="1" x14ac:dyDescent="0.25">
      <c r="A20" s="1197" t="s">
        <v>367</v>
      </c>
      <c r="B20" s="1321">
        <v>55</v>
      </c>
      <c r="C20" s="1187" t="s">
        <v>112</v>
      </c>
      <c r="D20" s="1187" t="s">
        <v>112</v>
      </c>
      <c r="E20" s="1187" t="s">
        <v>112</v>
      </c>
    </row>
    <row r="21" spans="1:5" ht="13.5" thickBot="1" x14ac:dyDescent="0.25">
      <c r="A21" s="1197" t="s">
        <v>161</v>
      </c>
      <c r="B21" s="1322">
        <v>3</v>
      </c>
      <c r="C21" s="1187" t="s">
        <v>160</v>
      </c>
      <c r="D21" s="1187" t="s">
        <v>160</v>
      </c>
      <c r="E21" s="1187" t="s">
        <v>160</v>
      </c>
    </row>
    <row r="22" spans="1:5" ht="13.5" thickBot="1" x14ac:dyDescent="0.25">
      <c r="A22" s="1323" t="s">
        <v>368</v>
      </c>
      <c r="B22" s="1324">
        <v>160</v>
      </c>
      <c r="C22" s="1187" t="s">
        <v>112</v>
      </c>
      <c r="D22" s="1187" t="s">
        <v>112</v>
      </c>
      <c r="E22" s="1187" t="s">
        <v>112</v>
      </c>
    </row>
    <row r="23" spans="1:5" ht="13.5" thickBot="1" x14ac:dyDescent="0.25">
      <c r="A23" s="2404" t="s">
        <v>11</v>
      </c>
      <c r="B23" s="2405"/>
      <c r="C23" s="2405"/>
      <c r="D23" s="2405"/>
      <c r="E23" s="2406"/>
    </row>
    <row r="24" spans="1:5" ht="13.5" thickBot="1" x14ac:dyDescent="0.25">
      <c r="A24" s="2400" t="s">
        <v>12</v>
      </c>
      <c r="B24" s="2401"/>
      <c r="C24" s="2401"/>
      <c r="D24" s="2401"/>
      <c r="E24" s="2402"/>
    </row>
    <row r="25" spans="1:5" ht="13.5" thickBot="1" x14ac:dyDescent="0.25">
      <c r="A25" s="1196" t="s">
        <v>13</v>
      </c>
      <c r="B25" s="2618" t="s">
        <v>369</v>
      </c>
      <c r="C25" s="2619"/>
      <c r="D25" s="2619"/>
      <c r="E25" s="2620"/>
    </row>
    <row r="26" spans="1:5" ht="13.5" thickBot="1" x14ac:dyDescent="0.25">
      <c r="A26" s="1197" t="s">
        <v>14</v>
      </c>
      <c r="B26" s="2621" t="s">
        <v>370</v>
      </c>
      <c r="C26" s="2622"/>
      <c r="D26" s="2622"/>
      <c r="E26" s="2623"/>
    </row>
    <row r="27" spans="1:5" ht="13.5" thickBot="1" x14ac:dyDescent="0.25">
      <c r="A27" s="1197" t="s">
        <v>15</v>
      </c>
      <c r="B27" s="2392" t="s">
        <v>371</v>
      </c>
      <c r="C27" s="2393"/>
      <c r="D27" s="2393"/>
      <c r="E27" s="2394"/>
    </row>
    <row r="28" spans="1:5" x14ac:dyDescent="0.2">
      <c r="A28" s="2395"/>
      <c r="B28" s="1198">
        <v>2020</v>
      </c>
      <c r="C28" s="1198">
        <v>2021</v>
      </c>
      <c r="D28" s="1198">
        <v>2022</v>
      </c>
      <c r="E28" s="1198">
        <v>2023</v>
      </c>
    </row>
    <row r="29" spans="1:5" ht="23.25" thickBot="1" x14ac:dyDescent="0.25">
      <c r="A29" s="2396"/>
      <c r="B29" s="1199" t="s">
        <v>7</v>
      </c>
      <c r="C29" s="1199" t="s">
        <v>8</v>
      </c>
      <c r="D29" s="1199" t="s">
        <v>8</v>
      </c>
      <c r="E29" s="1199" t="s">
        <v>8</v>
      </c>
    </row>
    <row r="30" spans="1:5" ht="13.5" thickBot="1" x14ac:dyDescent="0.25">
      <c r="A30" s="1197" t="s">
        <v>16</v>
      </c>
      <c r="B30" s="1325">
        <v>2900</v>
      </c>
      <c r="C30" s="1325">
        <v>3000</v>
      </c>
      <c r="D30" s="1325">
        <v>3000</v>
      </c>
      <c r="E30" s="1325">
        <v>3000</v>
      </c>
    </row>
    <row r="31" spans="1:5" ht="13.5" thickBot="1" x14ac:dyDescent="0.25">
      <c r="A31" s="1197" t="s">
        <v>17</v>
      </c>
      <c r="B31" s="1200">
        <f>B60</f>
        <v>58400</v>
      </c>
      <c r="C31" s="1200">
        <f t="shared" ref="C31:E31" si="0">C60</f>
        <v>58300</v>
      </c>
      <c r="D31" s="1200">
        <f t="shared" si="0"/>
        <v>59800</v>
      </c>
      <c r="E31" s="1200">
        <f t="shared" si="0"/>
        <v>63300</v>
      </c>
    </row>
    <row r="32" spans="1:5" ht="13.5" thickBot="1" x14ac:dyDescent="0.25">
      <c r="A32" s="1197" t="s">
        <v>18</v>
      </c>
      <c r="B32" s="1200">
        <f>B31/B30</f>
        <v>20.137931034482758</v>
      </c>
      <c r="C32" s="1200">
        <f t="shared" ref="C32:E32" si="1">C31/C30</f>
        <v>19.433333333333334</v>
      </c>
      <c r="D32" s="1200">
        <f t="shared" si="1"/>
        <v>19.933333333333334</v>
      </c>
      <c r="E32" s="1200">
        <f t="shared" si="1"/>
        <v>21.1</v>
      </c>
    </row>
    <row r="33" spans="1:5" ht="13.5" thickBot="1" x14ac:dyDescent="0.25">
      <c r="A33" s="1197" t="s">
        <v>19</v>
      </c>
      <c r="B33" s="1202" t="s">
        <v>20</v>
      </c>
      <c r="C33" s="1203">
        <f>C30/B30-1</f>
        <v>3.4482758620689724E-2</v>
      </c>
      <c r="D33" s="1203">
        <f t="shared" ref="D33:E35" si="2">D30/C30-1</f>
        <v>0</v>
      </c>
      <c r="E33" s="1203">
        <f t="shared" si="2"/>
        <v>0</v>
      </c>
    </row>
    <row r="34" spans="1:5" ht="13.5" thickBot="1" x14ac:dyDescent="0.25">
      <c r="A34" s="1197" t="s">
        <v>21</v>
      </c>
      <c r="B34" s="1202" t="s">
        <v>20</v>
      </c>
      <c r="C34" s="1203">
        <f>C31/B31-1</f>
        <v>-1.712328767123239E-3</v>
      </c>
      <c r="D34" s="1203">
        <f t="shared" si="2"/>
        <v>2.572898799313883E-2</v>
      </c>
      <c r="E34" s="1203">
        <f t="shared" si="2"/>
        <v>5.8528428093645557E-2</v>
      </c>
    </row>
    <row r="35" spans="1:5" ht="13.5" thickBot="1" x14ac:dyDescent="0.25">
      <c r="A35" s="1197" t="s">
        <v>22</v>
      </c>
      <c r="B35" s="1202" t="s">
        <v>20</v>
      </c>
      <c r="C35" s="1203">
        <f>C32/B32-1</f>
        <v>-3.4988584474885842E-2</v>
      </c>
      <c r="D35" s="1203">
        <f t="shared" si="2"/>
        <v>2.572898799313883E-2</v>
      </c>
      <c r="E35" s="1203">
        <f t="shared" si="2"/>
        <v>5.8528428093645557E-2</v>
      </c>
    </row>
    <row r="36" spans="1:5" ht="13.5" thickBot="1" x14ac:dyDescent="0.25">
      <c r="A36" s="2397" t="s">
        <v>123</v>
      </c>
      <c r="B36" s="2398"/>
      <c r="C36" s="2398"/>
      <c r="D36" s="2398"/>
      <c r="E36" s="2399"/>
    </row>
    <row r="37" spans="1:5" x14ac:dyDescent="0.2">
      <c r="A37" s="2395"/>
      <c r="B37" s="1198">
        <v>2020</v>
      </c>
      <c r="C37" s="1198">
        <v>2021</v>
      </c>
      <c r="D37" s="1198">
        <v>2022</v>
      </c>
      <c r="E37" s="1198">
        <v>2023</v>
      </c>
    </row>
    <row r="38" spans="1:5" ht="23.25" thickBot="1" x14ac:dyDescent="0.25">
      <c r="A38" s="2396"/>
      <c r="B38" s="1199" t="s">
        <v>7</v>
      </c>
      <c r="C38" s="1199" t="s">
        <v>8</v>
      </c>
      <c r="D38" s="1199" t="s">
        <v>8</v>
      </c>
      <c r="E38" s="1199" t="s">
        <v>8</v>
      </c>
    </row>
    <row r="39" spans="1:5" ht="13.5" thickBot="1" x14ac:dyDescent="0.25">
      <c r="A39" s="1204" t="s">
        <v>23</v>
      </c>
      <c r="B39" s="1205">
        <f>B40</f>
        <v>44000</v>
      </c>
      <c r="C39" s="1205">
        <f>C40</f>
        <v>44000</v>
      </c>
      <c r="D39" s="1205">
        <f>D40</f>
        <v>44000</v>
      </c>
      <c r="E39" s="1205">
        <f>E40</f>
        <v>44000</v>
      </c>
    </row>
    <row r="40" spans="1:5" ht="13.5" thickBot="1" x14ac:dyDescent="0.25">
      <c r="A40" s="1206" t="s">
        <v>175</v>
      </c>
      <c r="B40" s="1205">
        <v>44000</v>
      </c>
      <c r="C40" s="1205">
        <v>44000</v>
      </c>
      <c r="D40" s="1205">
        <v>44000</v>
      </c>
      <c r="E40" s="1205">
        <v>44000</v>
      </c>
    </row>
    <row r="41" spans="1:5" ht="13.5" thickBot="1" x14ac:dyDescent="0.25">
      <c r="A41" s="1206" t="s">
        <v>176</v>
      </c>
      <c r="B41" s="1207"/>
      <c r="C41" s="1208"/>
      <c r="D41" s="1208"/>
      <c r="E41" s="1208"/>
    </row>
    <row r="42" spans="1:5" ht="24.75" thickBot="1" x14ac:dyDescent="0.25">
      <c r="A42" s="1204" t="s">
        <v>24</v>
      </c>
      <c r="B42" s="1205">
        <f>B43</f>
        <v>7300</v>
      </c>
      <c r="C42" s="1205">
        <f>C43</f>
        <v>7300</v>
      </c>
      <c r="D42" s="1205">
        <f>D43</f>
        <v>7300</v>
      </c>
      <c r="E42" s="1205">
        <f>E43</f>
        <v>7300</v>
      </c>
    </row>
    <row r="43" spans="1:5" ht="13.5" thickBot="1" x14ac:dyDescent="0.25">
      <c r="A43" s="1206" t="s">
        <v>175</v>
      </c>
      <c r="B43" s="1205">
        <v>7300</v>
      </c>
      <c r="C43" s="1205">
        <v>7300</v>
      </c>
      <c r="D43" s="1205">
        <v>7300</v>
      </c>
      <c r="E43" s="1205">
        <v>7300</v>
      </c>
    </row>
    <row r="44" spans="1:5" ht="13.5" thickBot="1" x14ac:dyDescent="0.25">
      <c r="A44" s="1206" t="s">
        <v>176</v>
      </c>
      <c r="B44" s="1207"/>
      <c r="C44" s="1205"/>
      <c r="D44" s="1205"/>
      <c r="E44" s="1205"/>
    </row>
    <row r="45" spans="1:5" ht="13.5" thickBot="1" x14ac:dyDescent="0.25">
      <c r="A45" s="1204" t="s">
        <v>25</v>
      </c>
      <c r="B45" s="1205">
        <f t="shared" ref="B45:E45" si="3">B46</f>
        <v>7000</v>
      </c>
      <c r="C45" s="1205">
        <f t="shared" si="3"/>
        <v>7000</v>
      </c>
      <c r="D45" s="1205">
        <f t="shared" si="3"/>
        <v>8500</v>
      </c>
      <c r="E45" s="1205">
        <f t="shared" si="3"/>
        <v>12000</v>
      </c>
    </row>
    <row r="46" spans="1:5" ht="13.5" thickBot="1" x14ac:dyDescent="0.25">
      <c r="A46" s="1206" t="s">
        <v>175</v>
      </c>
      <c r="B46" s="1207">
        <v>7000</v>
      </c>
      <c r="C46" s="1205">
        <v>7000</v>
      </c>
      <c r="D46" s="1205">
        <v>8500</v>
      </c>
      <c r="E46" s="1205">
        <v>12000</v>
      </c>
    </row>
    <row r="47" spans="1:5" ht="13.5" thickBot="1" x14ac:dyDescent="0.25">
      <c r="A47" s="1206" t="s">
        <v>176</v>
      </c>
      <c r="B47" s="1207"/>
      <c r="C47" s="1205"/>
      <c r="D47" s="1205"/>
      <c r="E47" s="1205"/>
    </row>
    <row r="48" spans="1:5" ht="13.5" thickBot="1" x14ac:dyDescent="0.25">
      <c r="A48" s="1204" t="s">
        <v>26</v>
      </c>
      <c r="B48" s="1207"/>
      <c r="C48" s="1205"/>
      <c r="D48" s="1205"/>
      <c r="E48" s="1205"/>
    </row>
    <row r="49" spans="1:5" ht="13.5" thickBot="1" x14ac:dyDescent="0.25">
      <c r="A49" s="1206" t="s">
        <v>175</v>
      </c>
      <c r="B49" s="1207"/>
      <c r="C49" s="1205"/>
      <c r="D49" s="1205"/>
      <c r="E49" s="1205"/>
    </row>
    <row r="50" spans="1:5" ht="13.5" thickBot="1" x14ac:dyDescent="0.25">
      <c r="A50" s="1206" t="s">
        <v>176</v>
      </c>
      <c r="B50" s="1207"/>
      <c r="C50" s="1205"/>
      <c r="D50" s="1205"/>
      <c r="E50" s="1205"/>
    </row>
    <row r="51" spans="1:5" ht="13.5" thickBot="1" x14ac:dyDescent="0.25">
      <c r="A51" s="1204" t="s">
        <v>27</v>
      </c>
      <c r="B51" s="1207"/>
      <c r="C51" s="1205"/>
      <c r="D51" s="1205"/>
      <c r="E51" s="1205"/>
    </row>
    <row r="52" spans="1:5" ht="13.5" thickBot="1" x14ac:dyDescent="0.25">
      <c r="A52" s="1206" t="s">
        <v>175</v>
      </c>
      <c r="B52" s="1207"/>
      <c r="C52" s="1205"/>
      <c r="D52" s="1205"/>
      <c r="E52" s="1205"/>
    </row>
    <row r="53" spans="1:5" ht="13.5" thickBot="1" x14ac:dyDescent="0.25">
      <c r="A53" s="1206" t="s">
        <v>176</v>
      </c>
      <c r="B53" s="1207"/>
      <c r="C53" s="1205"/>
      <c r="D53" s="1205"/>
      <c r="E53" s="1205"/>
    </row>
    <row r="54" spans="1:5" ht="13.5" thickBot="1" x14ac:dyDescent="0.25">
      <c r="A54" s="1204" t="s">
        <v>28</v>
      </c>
      <c r="B54" s="1207"/>
      <c r="C54" s="1205"/>
      <c r="D54" s="1205"/>
      <c r="E54" s="1205"/>
    </row>
    <row r="55" spans="1:5" ht="13.5" thickBot="1" x14ac:dyDescent="0.25">
      <c r="A55" s="1206" t="s">
        <v>175</v>
      </c>
      <c r="B55" s="1207"/>
      <c r="C55" s="1205"/>
      <c r="D55" s="1205"/>
      <c r="E55" s="1205"/>
    </row>
    <row r="56" spans="1:5" ht="13.5" thickBot="1" x14ac:dyDescent="0.25">
      <c r="A56" s="1206" t="s">
        <v>176</v>
      </c>
      <c r="B56" s="1207"/>
      <c r="C56" s="1205"/>
      <c r="D56" s="1205"/>
      <c r="E56" s="1205"/>
    </row>
    <row r="57" spans="1:5" ht="24.75" thickBot="1" x14ac:dyDescent="0.25">
      <c r="A57" s="1204" t="s">
        <v>29</v>
      </c>
      <c r="B57" s="1207">
        <f>B58</f>
        <v>100</v>
      </c>
      <c r="C57" s="1205">
        <v>0</v>
      </c>
      <c r="D57" s="1205">
        <f>C57*1.03*0.99</f>
        <v>0</v>
      </c>
      <c r="E57" s="1205">
        <f>D57*1.03*0.99</f>
        <v>0</v>
      </c>
    </row>
    <row r="58" spans="1:5" ht="13.5" thickBot="1" x14ac:dyDescent="0.25">
      <c r="A58" s="1206" t="s">
        <v>175</v>
      </c>
      <c r="B58" s="1207">
        <v>100</v>
      </c>
      <c r="C58" s="1210"/>
      <c r="D58" s="1210"/>
      <c r="E58" s="1210"/>
    </row>
    <row r="59" spans="1:5" ht="13.5" thickBot="1" x14ac:dyDescent="0.25">
      <c r="A59" s="1206" t="s">
        <v>176</v>
      </c>
      <c r="B59" s="1207"/>
      <c r="C59" s="1209"/>
      <c r="D59" s="1210"/>
      <c r="E59" s="1210"/>
    </row>
    <row r="60" spans="1:5" ht="13.5" thickBot="1" x14ac:dyDescent="0.25">
      <c r="A60" s="1216" t="s">
        <v>30</v>
      </c>
      <c r="B60" s="1207">
        <f>B57+B54+B51+B48+B45+B42+B39</f>
        <v>58400</v>
      </c>
      <c r="C60" s="1326">
        <f t="shared" ref="C60:E60" si="4">C57+C54+C51+C48+C45+C42+C39</f>
        <v>58300</v>
      </c>
      <c r="D60" s="1207">
        <f t="shared" si="4"/>
        <v>59800</v>
      </c>
      <c r="E60" s="1207">
        <f t="shared" si="4"/>
        <v>63300</v>
      </c>
    </row>
    <row r="61" spans="1:5" ht="13.5" thickBot="1" x14ac:dyDescent="0.25">
      <c r="A61" s="1223" t="s">
        <v>31</v>
      </c>
      <c r="B61" s="1212">
        <f>IF(B60-B31=0,0,"Error")</f>
        <v>0</v>
      </c>
      <c r="C61" s="1212">
        <f>IF(C60-C31=0,0,"Error")</f>
        <v>0</v>
      </c>
      <c r="D61" s="1212">
        <f>IF(D60-D31=0,0,"Error")</f>
        <v>0</v>
      </c>
      <c r="E61" s="1212">
        <f>IF(E60-E31=0,0,"Error")</f>
        <v>0</v>
      </c>
    </row>
    <row r="62" spans="1:5" ht="13.5" thickBot="1" x14ac:dyDescent="0.25">
      <c r="A62" s="2400" t="s">
        <v>38</v>
      </c>
      <c r="B62" s="2401"/>
      <c r="C62" s="2401"/>
      <c r="D62" s="2401"/>
      <c r="E62" s="2402"/>
    </row>
    <row r="63" spans="1:5" ht="13.5" thickBot="1" x14ac:dyDescent="0.25">
      <c r="A63" s="2400" t="s">
        <v>39</v>
      </c>
      <c r="B63" s="2401"/>
      <c r="C63" s="2401"/>
      <c r="D63" s="2401"/>
      <c r="E63" s="2402"/>
    </row>
    <row r="64" spans="1:5" ht="13.5" thickBot="1" x14ac:dyDescent="0.25">
      <c r="A64" s="1196" t="s">
        <v>52</v>
      </c>
      <c r="B64" s="2385" t="s">
        <v>372</v>
      </c>
      <c r="C64" s="2403"/>
      <c r="D64" s="2387"/>
      <c r="E64" s="2388"/>
    </row>
    <row r="65" spans="1:5" ht="29.25" customHeight="1" thickBot="1" x14ac:dyDescent="0.25">
      <c r="A65" s="1196" t="s">
        <v>76</v>
      </c>
      <c r="B65" s="1213" t="s">
        <v>373</v>
      </c>
      <c r="C65" s="1214" t="s">
        <v>180</v>
      </c>
      <c r="D65" s="2616" t="s">
        <v>1386</v>
      </c>
      <c r="E65" s="2617"/>
    </row>
    <row r="66" spans="1:5" ht="13.5" thickBot="1" x14ac:dyDescent="0.25">
      <c r="A66" s="1215"/>
      <c r="B66" s="2385"/>
      <c r="C66" s="2386"/>
      <c r="D66" s="2387"/>
      <c r="E66" s="2388"/>
    </row>
    <row r="67" spans="1:5" ht="13.5" thickBot="1" x14ac:dyDescent="0.25">
      <c r="A67" s="1197" t="s">
        <v>14</v>
      </c>
      <c r="B67" s="2613" t="s">
        <v>162</v>
      </c>
      <c r="C67" s="2614"/>
      <c r="D67" s="2614"/>
      <c r="E67" s="2615"/>
    </row>
    <row r="68" spans="1:5" ht="13.5" thickBot="1" x14ac:dyDescent="0.25">
      <c r="A68" s="1197" t="s">
        <v>15</v>
      </c>
      <c r="B68" s="2392" t="s">
        <v>307</v>
      </c>
      <c r="C68" s="2393"/>
      <c r="D68" s="2393"/>
      <c r="E68" s="2394"/>
    </row>
    <row r="69" spans="1:5" x14ac:dyDescent="0.2">
      <c r="A69" s="2395"/>
      <c r="B69" s="1198">
        <v>2020</v>
      </c>
      <c r="C69" s="1198">
        <v>2021</v>
      </c>
      <c r="D69" s="1198">
        <v>2022</v>
      </c>
      <c r="E69" s="1198">
        <v>2023</v>
      </c>
    </row>
    <row r="70" spans="1:5" ht="23.25" thickBot="1" x14ac:dyDescent="0.25">
      <c r="A70" s="2396"/>
      <c r="B70" s="1199" t="s">
        <v>7</v>
      </c>
      <c r="C70" s="1199" t="s">
        <v>8</v>
      </c>
      <c r="D70" s="1199" t="s">
        <v>8</v>
      </c>
      <c r="E70" s="1199" t="s">
        <v>8</v>
      </c>
    </row>
    <row r="71" spans="1:5" ht="13.5" thickBot="1" x14ac:dyDescent="0.25">
      <c r="A71" s="1197" t="s">
        <v>16</v>
      </c>
      <c r="B71" s="1200">
        <v>39</v>
      </c>
      <c r="C71" s="1200">
        <v>39</v>
      </c>
      <c r="D71" s="1200">
        <v>39</v>
      </c>
      <c r="E71" s="1200">
        <v>39</v>
      </c>
    </row>
    <row r="72" spans="1:5" ht="13.5" thickBot="1" x14ac:dyDescent="0.25">
      <c r="A72" s="1197" t="s">
        <v>17</v>
      </c>
      <c r="B72" s="1200">
        <f>B85</f>
        <v>8000</v>
      </c>
      <c r="C72" s="1200">
        <f t="shared" ref="C72:E72" si="5">C85</f>
        <v>1000</v>
      </c>
      <c r="D72" s="1200">
        <f t="shared" si="5"/>
        <v>1000</v>
      </c>
      <c r="E72" s="1200">
        <f t="shared" si="5"/>
        <v>1000</v>
      </c>
    </row>
    <row r="73" spans="1:5" ht="13.5" thickBot="1" x14ac:dyDescent="0.25">
      <c r="A73" s="1197" t="s">
        <v>18</v>
      </c>
      <c r="B73" s="1200">
        <f>B72/B71</f>
        <v>205.12820512820514</v>
      </c>
      <c r="C73" s="1200">
        <f t="shared" ref="C73:E73" si="6">C72/C71</f>
        <v>25.641025641025642</v>
      </c>
      <c r="D73" s="1200">
        <f t="shared" si="6"/>
        <v>25.641025641025642</v>
      </c>
      <c r="E73" s="1200">
        <f t="shared" si="6"/>
        <v>25.641025641025642</v>
      </c>
    </row>
    <row r="74" spans="1:5" ht="13.5" thickBot="1" x14ac:dyDescent="0.25">
      <c r="A74" s="1197" t="s">
        <v>19</v>
      </c>
      <c r="B74" s="1202" t="s">
        <v>20</v>
      </c>
      <c r="C74" s="1203">
        <f>C71/B71-1</f>
        <v>0</v>
      </c>
      <c r="D74" s="1203">
        <f t="shared" ref="D74:E76" si="7">D71/C71-1</f>
        <v>0</v>
      </c>
      <c r="E74" s="1203">
        <f t="shared" si="7"/>
        <v>0</v>
      </c>
    </row>
    <row r="75" spans="1:5" ht="13.5" thickBot="1" x14ac:dyDescent="0.25">
      <c r="A75" s="1197" t="s">
        <v>21</v>
      </c>
      <c r="B75" s="1202" t="s">
        <v>20</v>
      </c>
      <c r="C75" s="1203">
        <f>C72/B72-1</f>
        <v>-0.875</v>
      </c>
      <c r="D75" s="1203">
        <f t="shared" si="7"/>
        <v>0</v>
      </c>
      <c r="E75" s="1203">
        <f t="shared" si="7"/>
        <v>0</v>
      </c>
    </row>
    <row r="76" spans="1:5" ht="13.5" thickBot="1" x14ac:dyDescent="0.25">
      <c r="A76" s="1197" t="s">
        <v>22</v>
      </c>
      <c r="B76" s="1202" t="s">
        <v>20</v>
      </c>
      <c r="C76" s="1203">
        <f>C73/B73-1</f>
        <v>-0.875</v>
      </c>
      <c r="D76" s="1203">
        <f t="shared" si="7"/>
        <v>0</v>
      </c>
      <c r="E76" s="1203">
        <f t="shared" si="7"/>
        <v>0</v>
      </c>
    </row>
    <row r="77" spans="1:5" ht="13.5" thickBot="1" x14ac:dyDescent="0.25">
      <c r="A77" s="2397" t="s">
        <v>214</v>
      </c>
      <c r="B77" s="2398"/>
      <c r="C77" s="2398"/>
      <c r="D77" s="2398"/>
      <c r="E77" s="2399"/>
    </row>
    <row r="78" spans="1:5" x14ac:dyDescent="0.2">
      <c r="A78" s="2395"/>
      <c r="B78" s="1198">
        <v>2020</v>
      </c>
      <c r="C78" s="1198">
        <v>2021</v>
      </c>
      <c r="D78" s="1198">
        <v>2022</v>
      </c>
      <c r="E78" s="1198">
        <v>2023</v>
      </c>
    </row>
    <row r="79" spans="1:5" ht="23.25" thickBot="1" x14ac:dyDescent="0.25">
      <c r="A79" s="2396"/>
      <c r="B79" s="1199" t="s">
        <v>7</v>
      </c>
      <c r="C79" s="1199" t="s">
        <v>8</v>
      </c>
      <c r="D79" s="1199" t="s">
        <v>8</v>
      </c>
      <c r="E79" s="1199" t="s">
        <v>8</v>
      </c>
    </row>
    <row r="80" spans="1:5" ht="13.5" thickBot="1" x14ac:dyDescent="0.25">
      <c r="A80" s="1204" t="s">
        <v>41</v>
      </c>
      <c r="B80" s="1205"/>
      <c r="C80" s="1205"/>
      <c r="D80" s="1205"/>
      <c r="E80" s="1205"/>
    </row>
    <row r="81" spans="1:6" ht="13.5" thickBot="1" x14ac:dyDescent="0.25">
      <c r="A81" s="1206" t="s">
        <v>175</v>
      </c>
      <c r="B81" s="1205"/>
      <c r="C81" s="1205"/>
      <c r="D81" s="1205"/>
      <c r="E81" s="1205"/>
    </row>
    <row r="82" spans="1:6" ht="13.5" thickBot="1" x14ac:dyDescent="0.25">
      <c r="A82" s="1206" t="s">
        <v>194</v>
      </c>
      <c r="B82" s="1207"/>
      <c r="C82" s="1208"/>
      <c r="D82" s="1208"/>
      <c r="E82" s="1208"/>
    </row>
    <row r="83" spans="1:6" ht="13.5" thickBot="1" x14ac:dyDescent="0.25">
      <c r="A83" s="1206" t="s">
        <v>186</v>
      </c>
      <c r="B83" s="1205"/>
      <c r="C83" s="1205"/>
      <c r="D83" s="1205"/>
      <c r="E83" s="1205"/>
    </row>
    <row r="84" spans="1:6" ht="13.5" thickBot="1" x14ac:dyDescent="0.25">
      <c r="A84" s="1206" t="s">
        <v>187</v>
      </c>
      <c r="B84" s="1207"/>
      <c r="C84" s="1208"/>
      <c r="D84" s="1208"/>
      <c r="E84" s="1208"/>
    </row>
    <row r="85" spans="1:6" ht="13.5" thickBot="1" x14ac:dyDescent="0.25">
      <c r="A85" s="1204" t="s">
        <v>42</v>
      </c>
      <c r="B85" s="1207">
        <f>B86+B87+B88+B89</f>
        <v>8000</v>
      </c>
      <c r="C85" s="1207">
        <f t="shared" ref="C85:E85" si="8">C86+C87+C88+C89</f>
        <v>1000</v>
      </c>
      <c r="D85" s="1207">
        <f t="shared" si="8"/>
        <v>1000</v>
      </c>
      <c r="E85" s="1207">
        <f t="shared" si="8"/>
        <v>1000</v>
      </c>
    </row>
    <row r="86" spans="1:6" ht="13.5" thickBot="1" x14ac:dyDescent="0.25">
      <c r="A86" s="1206" t="s">
        <v>175</v>
      </c>
      <c r="B86" s="1205">
        <v>8000</v>
      </c>
      <c r="C86" s="1327">
        <v>1000</v>
      </c>
      <c r="D86" s="1205">
        <v>1000</v>
      </c>
      <c r="E86" s="1205">
        <v>1000</v>
      </c>
    </row>
    <row r="87" spans="1:6" ht="13.5" thickBot="1" x14ac:dyDescent="0.25">
      <c r="A87" s="1206" t="s">
        <v>194</v>
      </c>
      <c r="B87" s="1207"/>
      <c r="C87" s="1208"/>
      <c r="D87" s="1208"/>
      <c r="E87" s="1208"/>
    </row>
    <row r="88" spans="1:6" ht="13.5" thickBot="1" x14ac:dyDescent="0.25">
      <c r="A88" s="1206" t="s">
        <v>186</v>
      </c>
      <c r="B88" s="1205"/>
      <c r="C88" s="1205"/>
      <c r="D88" s="1205"/>
      <c r="E88" s="1205"/>
    </row>
    <row r="89" spans="1:6" ht="13.5" thickBot="1" x14ac:dyDescent="0.25">
      <c r="A89" s="1206" t="s">
        <v>187</v>
      </c>
      <c r="B89" s="1207"/>
      <c r="C89" s="1208"/>
      <c r="D89" s="1208"/>
      <c r="E89" s="1208"/>
    </row>
    <row r="90" spans="1:6" ht="13.5" thickBot="1" x14ac:dyDescent="0.25">
      <c r="A90" s="1216" t="s">
        <v>30</v>
      </c>
      <c r="B90" s="1207">
        <v>1000</v>
      </c>
      <c r="C90" s="1207">
        <v>1000</v>
      </c>
      <c r="D90" s="1207">
        <v>1000</v>
      </c>
      <c r="E90" s="1207">
        <v>1000</v>
      </c>
    </row>
    <row r="91" spans="1:6" ht="36.75" thickBot="1" x14ac:dyDescent="0.25">
      <c r="A91" s="1189" t="s">
        <v>53</v>
      </c>
      <c r="B91" s="1220">
        <f>B72+B31</f>
        <v>66400</v>
      </c>
      <c r="C91" s="1220">
        <f>C72+C31</f>
        <v>59300</v>
      </c>
      <c r="D91" s="1220">
        <f>D72+D31</f>
        <v>60800</v>
      </c>
      <c r="E91" s="1220">
        <f>E72+E31</f>
        <v>64300</v>
      </c>
    </row>
    <row r="92" spans="1:6" ht="24.75" thickBot="1" x14ac:dyDescent="0.25">
      <c r="A92" s="1189" t="s">
        <v>54</v>
      </c>
      <c r="B92" s="1220">
        <f>B93+B96+B99+B102+B105+B108+B111+B114+B119</f>
        <v>66400</v>
      </c>
      <c r="C92" s="1220">
        <f t="shared" ref="C92:E92" si="9">C93+C96+C99+C102+C105+C108+C111+C114+C119</f>
        <v>59300</v>
      </c>
      <c r="D92" s="1220">
        <f t="shared" si="9"/>
        <v>60800</v>
      </c>
      <c r="E92" s="1220">
        <f t="shared" si="9"/>
        <v>64300</v>
      </c>
    </row>
    <row r="93" spans="1:6" ht="13.5" thickBot="1" x14ac:dyDescent="0.25">
      <c r="A93" s="1204" t="s">
        <v>23</v>
      </c>
      <c r="B93" s="1221">
        <f>B94+B95</f>
        <v>44000</v>
      </c>
      <c r="C93" s="1328">
        <f t="shared" ref="C93:E93" si="10">C94+C95</f>
        <v>44000</v>
      </c>
      <c r="D93" s="1328">
        <f>D94+D95</f>
        <v>44000</v>
      </c>
      <c r="E93" s="1328">
        <f t="shared" si="10"/>
        <v>44000</v>
      </c>
      <c r="F93" s="1329"/>
    </row>
    <row r="94" spans="1:6" ht="13.5" thickBot="1" x14ac:dyDescent="0.25">
      <c r="A94" s="1206" t="s">
        <v>175</v>
      </c>
      <c r="B94" s="1207">
        <f t="shared" ref="B94:E95" si="11">B40</f>
        <v>44000</v>
      </c>
      <c r="C94" s="1207">
        <f t="shared" si="11"/>
        <v>44000</v>
      </c>
      <c r="D94" s="1207">
        <f t="shared" si="11"/>
        <v>44000</v>
      </c>
      <c r="E94" s="1207">
        <f t="shared" si="11"/>
        <v>44000</v>
      </c>
    </row>
    <row r="95" spans="1:6" ht="13.5" thickBot="1" x14ac:dyDescent="0.25">
      <c r="A95" s="1206" t="s">
        <v>193</v>
      </c>
      <c r="B95" s="1207">
        <f t="shared" si="11"/>
        <v>0</v>
      </c>
      <c r="C95" s="1207">
        <f t="shared" si="11"/>
        <v>0</v>
      </c>
      <c r="D95" s="1207">
        <f t="shared" si="11"/>
        <v>0</v>
      </c>
      <c r="E95" s="1207">
        <f t="shared" si="11"/>
        <v>0</v>
      </c>
    </row>
    <row r="96" spans="1:6" ht="24.75" thickBot="1" x14ac:dyDescent="0.25">
      <c r="A96" s="1204" t="s">
        <v>24</v>
      </c>
      <c r="B96" s="1221">
        <f>B97+B98</f>
        <v>7300</v>
      </c>
      <c r="C96" s="1221">
        <f t="shared" ref="C96:E96" si="12">C97+C98</f>
        <v>7300</v>
      </c>
      <c r="D96" s="1221">
        <f t="shared" si="12"/>
        <v>7300</v>
      </c>
      <c r="E96" s="1221">
        <f t="shared" si="12"/>
        <v>7300</v>
      </c>
      <c r="F96" s="1329"/>
    </row>
    <row r="97" spans="1:5" ht="13.5" thickBot="1" x14ac:dyDescent="0.25">
      <c r="A97" s="1206" t="s">
        <v>175</v>
      </c>
      <c r="B97" s="1205">
        <f>B43</f>
        <v>7300</v>
      </c>
      <c r="C97" s="1205">
        <f>C43</f>
        <v>7300</v>
      </c>
      <c r="D97" s="1205">
        <v>7300</v>
      </c>
      <c r="E97" s="1205">
        <v>7300</v>
      </c>
    </row>
    <row r="98" spans="1:5" ht="13.5" thickBot="1" x14ac:dyDescent="0.25">
      <c r="A98" s="1206" t="s">
        <v>193</v>
      </c>
      <c r="B98" s="1207">
        <f>B44</f>
        <v>0</v>
      </c>
      <c r="C98" s="1207">
        <f>C44</f>
        <v>0</v>
      </c>
      <c r="D98" s="1207">
        <f>D44</f>
        <v>0</v>
      </c>
      <c r="E98" s="1207">
        <f>E44</f>
        <v>0</v>
      </c>
    </row>
    <row r="99" spans="1:5" ht="13.5" thickBot="1" x14ac:dyDescent="0.25">
      <c r="A99" s="1204" t="s">
        <v>25</v>
      </c>
      <c r="B99" s="1221">
        <f>B100+B101</f>
        <v>7000</v>
      </c>
      <c r="C99" s="1221">
        <f t="shared" ref="C99:E99" si="13">C100+C101</f>
        <v>7000</v>
      </c>
      <c r="D99" s="1221">
        <f t="shared" si="13"/>
        <v>8500</v>
      </c>
      <c r="E99" s="1221">
        <f t="shared" si="13"/>
        <v>12000</v>
      </c>
    </row>
    <row r="100" spans="1:5" ht="13.5" thickBot="1" x14ac:dyDescent="0.25">
      <c r="A100" s="1206" t="s">
        <v>175</v>
      </c>
      <c r="B100" s="1207">
        <v>7000</v>
      </c>
      <c r="C100" s="1207">
        <f>C46</f>
        <v>7000</v>
      </c>
      <c r="D100" s="1207">
        <f>D46</f>
        <v>8500</v>
      </c>
      <c r="E100" s="1207">
        <v>12000</v>
      </c>
    </row>
    <row r="101" spans="1:5" ht="13.5" thickBot="1" x14ac:dyDescent="0.25">
      <c r="A101" s="1206" t="s">
        <v>193</v>
      </c>
      <c r="B101" s="1207">
        <f>B47</f>
        <v>0</v>
      </c>
      <c r="C101" s="1207">
        <f>C47</f>
        <v>0</v>
      </c>
      <c r="D101" s="1207">
        <f>D47</f>
        <v>0</v>
      </c>
      <c r="E101" s="1207">
        <f>E47</f>
        <v>0</v>
      </c>
    </row>
    <row r="102" spans="1:5" ht="13.5" thickBot="1" x14ac:dyDescent="0.25">
      <c r="A102" s="1204" t="s">
        <v>26</v>
      </c>
      <c r="B102" s="1221">
        <f>B103+B104</f>
        <v>0</v>
      </c>
      <c r="C102" s="1221">
        <f t="shared" ref="C102:E102" si="14">C103+C104</f>
        <v>0</v>
      </c>
      <c r="D102" s="1221">
        <f t="shared" si="14"/>
        <v>0</v>
      </c>
      <c r="E102" s="1221">
        <f t="shared" si="14"/>
        <v>0</v>
      </c>
    </row>
    <row r="103" spans="1:5" ht="13.5" thickBot="1" x14ac:dyDescent="0.25">
      <c r="A103" s="1206" t="s">
        <v>175</v>
      </c>
      <c r="B103" s="1205">
        <f t="shared" ref="B103:E104" si="15">B49</f>
        <v>0</v>
      </c>
      <c r="C103" s="1205">
        <f t="shared" si="15"/>
        <v>0</v>
      </c>
      <c r="D103" s="1205">
        <f t="shared" si="15"/>
        <v>0</v>
      </c>
      <c r="E103" s="1205">
        <f t="shared" si="15"/>
        <v>0</v>
      </c>
    </row>
    <row r="104" spans="1:5" ht="13.5" thickBot="1" x14ac:dyDescent="0.25">
      <c r="A104" s="1206" t="s">
        <v>193</v>
      </c>
      <c r="B104" s="1205">
        <f t="shared" si="15"/>
        <v>0</v>
      </c>
      <c r="C104" s="1205">
        <f t="shared" si="15"/>
        <v>0</v>
      </c>
      <c r="D104" s="1205">
        <f t="shared" si="15"/>
        <v>0</v>
      </c>
      <c r="E104" s="1205">
        <f t="shared" si="15"/>
        <v>0</v>
      </c>
    </row>
    <row r="105" spans="1:5" ht="13.5" thickBot="1" x14ac:dyDescent="0.25">
      <c r="A105" s="1204" t="s">
        <v>27</v>
      </c>
      <c r="B105" s="1221">
        <f>B106+B107</f>
        <v>0</v>
      </c>
      <c r="C105" s="1221">
        <f t="shared" ref="C105:E105" si="16">C106+C107</f>
        <v>0</v>
      </c>
      <c r="D105" s="1221">
        <f t="shared" si="16"/>
        <v>0</v>
      </c>
      <c r="E105" s="1221">
        <f t="shared" si="16"/>
        <v>0</v>
      </c>
    </row>
    <row r="106" spans="1:5" ht="13.5" thickBot="1" x14ac:dyDescent="0.25">
      <c r="A106" s="1206" t="s">
        <v>175</v>
      </c>
      <c r="B106" s="1205">
        <f t="shared" ref="B106:E113" si="17">B52</f>
        <v>0</v>
      </c>
      <c r="C106" s="1205">
        <f t="shared" si="17"/>
        <v>0</v>
      </c>
      <c r="D106" s="1205">
        <f t="shared" si="17"/>
        <v>0</v>
      </c>
      <c r="E106" s="1205">
        <f t="shared" si="17"/>
        <v>0</v>
      </c>
    </row>
    <row r="107" spans="1:5" ht="13.5" thickBot="1" x14ac:dyDescent="0.25">
      <c r="A107" s="1206" t="s">
        <v>193</v>
      </c>
      <c r="B107" s="1205">
        <f t="shared" si="17"/>
        <v>0</v>
      </c>
      <c r="C107" s="1205">
        <f t="shared" si="17"/>
        <v>0</v>
      </c>
      <c r="D107" s="1205">
        <f t="shared" si="17"/>
        <v>0</v>
      </c>
      <c r="E107" s="1205">
        <f t="shared" si="17"/>
        <v>0</v>
      </c>
    </row>
    <row r="108" spans="1:5" ht="13.5" thickBot="1" x14ac:dyDescent="0.25">
      <c r="A108" s="1204" t="s">
        <v>28</v>
      </c>
      <c r="B108" s="1205">
        <f t="shared" si="17"/>
        <v>0</v>
      </c>
      <c r="C108" s="1205">
        <f t="shared" si="17"/>
        <v>0</v>
      </c>
      <c r="D108" s="1205">
        <f t="shared" si="17"/>
        <v>0</v>
      </c>
      <c r="E108" s="1205">
        <f t="shared" si="17"/>
        <v>0</v>
      </c>
    </row>
    <row r="109" spans="1:5" ht="13.5" thickBot="1" x14ac:dyDescent="0.25">
      <c r="A109" s="1206" t="s">
        <v>175</v>
      </c>
      <c r="B109" s="1205">
        <f t="shared" si="17"/>
        <v>0</v>
      </c>
      <c r="C109" s="1205">
        <f t="shared" si="17"/>
        <v>0</v>
      </c>
      <c r="D109" s="1205">
        <f t="shared" si="17"/>
        <v>0</v>
      </c>
      <c r="E109" s="1205">
        <f t="shared" si="17"/>
        <v>0</v>
      </c>
    </row>
    <row r="110" spans="1:5" ht="13.5" thickBot="1" x14ac:dyDescent="0.25">
      <c r="A110" s="1206" t="s">
        <v>193</v>
      </c>
      <c r="B110" s="1205">
        <f t="shared" si="17"/>
        <v>0</v>
      </c>
      <c r="C110" s="1205">
        <f t="shared" si="17"/>
        <v>0</v>
      </c>
      <c r="D110" s="1205">
        <f t="shared" si="17"/>
        <v>0</v>
      </c>
      <c r="E110" s="1205">
        <f t="shared" si="17"/>
        <v>0</v>
      </c>
    </row>
    <row r="111" spans="1:5" ht="24.75" thickBot="1" x14ac:dyDescent="0.25">
      <c r="A111" s="1204" t="s">
        <v>29</v>
      </c>
      <c r="B111" s="1205">
        <f t="shared" si="17"/>
        <v>100</v>
      </c>
      <c r="C111" s="1205">
        <f t="shared" si="17"/>
        <v>0</v>
      </c>
      <c r="D111" s="1205">
        <f t="shared" si="17"/>
        <v>0</v>
      </c>
      <c r="E111" s="1205">
        <f t="shared" si="17"/>
        <v>0</v>
      </c>
    </row>
    <row r="112" spans="1:5" ht="13.5" thickBot="1" x14ac:dyDescent="0.25">
      <c r="A112" s="1206" t="s">
        <v>175</v>
      </c>
      <c r="B112" s="1205">
        <f t="shared" si="17"/>
        <v>100</v>
      </c>
      <c r="C112" s="1205">
        <f t="shared" si="17"/>
        <v>0</v>
      </c>
      <c r="D112" s="1205">
        <f t="shared" si="17"/>
        <v>0</v>
      </c>
      <c r="E112" s="1205">
        <f t="shared" si="17"/>
        <v>0</v>
      </c>
    </row>
    <row r="113" spans="1:5" ht="13.5" thickBot="1" x14ac:dyDescent="0.25">
      <c r="A113" s="1206" t="s">
        <v>193</v>
      </c>
      <c r="B113" s="1205">
        <f t="shared" si="17"/>
        <v>0</v>
      </c>
      <c r="C113" s="1205">
        <f t="shared" si="17"/>
        <v>0</v>
      </c>
      <c r="D113" s="1205">
        <f t="shared" si="17"/>
        <v>0</v>
      </c>
      <c r="E113" s="1205">
        <f t="shared" si="17"/>
        <v>0</v>
      </c>
    </row>
    <row r="114" spans="1:5" ht="13.5" thickBot="1" x14ac:dyDescent="0.25">
      <c r="A114" s="1204" t="s">
        <v>55</v>
      </c>
      <c r="B114" s="1205">
        <f>B80</f>
        <v>0</v>
      </c>
      <c r="C114" s="1205">
        <f>C80</f>
        <v>0</v>
      </c>
      <c r="D114" s="1205">
        <f>D80</f>
        <v>0</v>
      </c>
      <c r="E114" s="1205">
        <f>E80</f>
        <v>0</v>
      </c>
    </row>
    <row r="115" spans="1:5" ht="13.5" thickBot="1" x14ac:dyDescent="0.25">
      <c r="A115" s="1206" t="s">
        <v>175</v>
      </c>
      <c r="B115" s="1205">
        <v>0</v>
      </c>
      <c r="C115" s="1205">
        <v>0</v>
      </c>
      <c r="D115" s="1205">
        <v>0</v>
      </c>
      <c r="E115" s="1205">
        <v>0</v>
      </c>
    </row>
    <row r="116" spans="1:5" ht="13.5" thickBot="1" x14ac:dyDescent="0.25">
      <c r="A116" s="1206" t="s">
        <v>194</v>
      </c>
      <c r="B116" s="1207"/>
      <c r="C116" s="1208"/>
      <c r="D116" s="1208"/>
      <c r="E116" s="1208"/>
    </row>
    <row r="117" spans="1:5" ht="13.5" thickBot="1" x14ac:dyDescent="0.25">
      <c r="A117" s="1206" t="s">
        <v>186</v>
      </c>
      <c r="B117" s="1205"/>
      <c r="C117" s="1205"/>
      <c r="D117" s="1205"/>
      <c r="E117" s="1205"/>
    </row>
    <row r="118" spans="1:5" ht="13.5" thickBot="1" x14ac:dyDescent="0.25">
      <c r="A118" s="1206" t="s">
        <v>187</v>
      </c>
      <c r="B118" s="1207"/>
      <c r="C118" s="1208"/>
      <c r="D118" s="1208"/>
      <c r="E118" s="1208"/>
    </row>
    <row r="119" spans="1:5" ht="13.5" thickBot="1" x14ac:dyDescent="0.25">
      <c r="A119" s="1204" t="s">
        <v>56</v>
      </c>
      <c r="B119" s="1205">
        <f>B120</f>
        <v>8000</v>
      </c>
      <c r="C119" s="1205">
        <f>C120</f>
        <v>1000</v>
      </c>
      <c r="D119" s="1205">
        <f t="shared" ref="D119:E119" si="18">D120</f>
        <v>1000</v>
      </c>
      <c r="E119" s="1205">
        <f t="shared" si="18"/>
        <v>1000</v>
      </c>
    </row>
    <row r="120" spans="1:5" ht="13.5" thickBot="1" x14ac:dyDescent="0.25">
      <c r="A120" s="1206" t="s">
        <v>175</v>
      </c>
      <c r="B120" s="1205">
        <v>8000</v>
      </c>
      <c r="C120" s="1205">
        <v>1000</v>
      </c>
      <c r="D120" s="1205">
        <v>1000</v>
      </c>
      <c r="E120" s="1205">
        <v>1000</v>
      </c>
    </row>
    <row r="121" spans="1:5" ht="13.5" thickBot="1" x14ac:dyDescent="0.25">
      <c r="A121" s="1206" t="s">
        <v>194</v>
      </c>
      <c r="B121" s="1207"/>
      <c r="C121" s="1208"/>
      <c r="D121" s="1208"/>
      <c r="E121" s="1208"/>
    </row>
    <row r="122" spans="1:5" ht="13.5" thickBot="1" x14ac:dyDescent="0.25">
      <c r="A122" s="1206" t="s">
        <v>186</v>
      </c>
      <c r="B122" s="1205"/>
      <c r="C122" s="1205"/>
      <c r="D122" s="1205"/>
      <c r="E122" s="1205"/>
    </row>
    <row r="123" spans="1:5" ht="13.5" thickBot="1" x14ac:dyDescent="0.25">
      <c r="A123" s="1206" t="s">
        <v>187</v>
      </c>
      <c r="B123" s="1207"/>
      <c r="C123" s="1208"/>
      <c r="D123" s="1208"/>
      <c r="E123" s="1208"/>
    </row>
    <row r="124" spans="1:5" ht="13.5" thickBot="1" x14ac:dyDescent="0.25">
      <c r="A124" s="1223" t="s">
        <v>31</v>
      </c>
      <c r="B124" s="1212">
        <f>IF(B92-B91=0,0,"Error")</f>
        <v>0</v>
      </c>
      <c r="C124" s="1212">
        <f>IF(C92-C91=0,0,"Error")</f>
        <v>0</v>
      </c>
      <c r="D124" s="1212">
        <f>IF(D92-D91=0,0,"Error")</f>
        <v>0</v>
      </c>
      <c r="E124" s="1212">
        <f>IF(E92-E91=0,0,"Error")</f>
        <v>0</v>
      </c>
    </row>
  </sheetData>
  <mergeCells count="30">
    <mergeCell ref="B7:E7"/>
    <mergeCell ref="A1:E1"/>
    <mergeCell ref="A2:E2"/>
    <mergeCell ref="A3:E3"/>
    <mergeCell ref="B5:E5"/>
    <mergeCell ref="B6:E6"/>
    <mergeCell ref="A28:A29"/>
    <mergeCell ref="A8:E8"/>
    <mergeCell ref="A9:E11"/>
    <mergeCell ref="B12:E12"/>
    <mergeCell ref="A13:A14"/>
    <mergeCell ref="B18:E18"/>
    <mergeCell ref="A19:E19"/>
    <mergeCell ref="A23:E23"/>
    <mergeCell ref="A24:E24"/>
    <mergeCell ref="B25:E25"/>
    <mergeCell ref="B26:E26"/>
    <mergeCell ref="B27:E27"/>
    <mergeCell ref="A78:A79"/>
    <mergeCell ref="A36:E36"/>
    <mergeCell ref="A37:A38"/>
    <mergeCell ref="A62:E62"/>
    <mergeCell ref="A63:E63"/>
    <mergeCell ref="B64:E64"/>
    <mergeCell ref="D65:E65"/>
    <mergeCell ref="B66:E66"/>
    <mergeCell ref="B67:E67"/>
    <mergeCell ref="B68:E68"/>
    <mergeCell ref="A69:A70"/>
    <mergeCell ref="A77:E77"/>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9"/>
  <sheetViews>
    <sheetView zoomScaleNormal="100" workbookViewId="0">
      <selection activeCell="I32" sqref="I32"/>
    </sheetView>
  </sheetViews>
  <sheetFormatPr defaultRowHeight="12.75" x14ac:dyDescent="0.2"/>
  <cols>
    <col min="1" max="1" width="28.5703125" style="1179" customWidth="1"/>
    <col min="2" max="5" width="11.7109375" style="1179" customWidth="1"/>
    <col min="6" max="16384" width="9.140625" style="1179"/>
  </cols>
  <sheetData>
    <row r="1" spans="1:6" ht="15.75" x14ac:dyDescent="0.25">
      <c r="A1" s="2435" t="s">
        <v>507</v>
      </c>
      <c r="B1" s="2435"/>
      <c r="C1" s="2435"/>
      <c r="D1" s="2435"/>
      <c r="E1" s="2435"/>
    </row>
    <row r="2" spans="1:6" ht="37.5" customHeight="1" x14ac:dyDescent="0.25">
      <c r="A2" s="2436" t="s">
        <v>842</v>
      </c>
      <c r="B2" s="2436"/>
      <c r="C2" s="2436"/>
      <c r="D2" s="2436"/>
      <c r="E2" s="2436"/>
      <c r="F2" s="1180"/>
    </row>
    <row r="3" spans="1:6" ht="15" x14ac:dyDescent="0.25">
      <c r="A3" s="2437" t="s">
        <v>882</v>
      </c>
      <c r="B3" s="2437"/>
      <c r="C3" s="2437"/>
      <c r="D3" s="2437"/>
      <c r="E3" s="2437"/>
      <c r="F3" s="1181"/>
    </row>
    <row r="4" spans="1:6" ht="13.5" thickBot="1" x14ac:dyDescent="0.25"/>
    <row r="5" spans="1:6" ht="18.75" customHeight="1" thickBot="1" x14ac:dyDescent="0.25">
      <c r="A5" s="1182" t="s">
        <v>0</v>
      </c>
      <c r="B5" s="2438" t="s">
        <v>507</v>
      </c>
      <c r="C5" s="2438"/>
      <c r="D5" s="2438"/>
      <c r="E5" s="2438"/>
    </row>
    <row r="6" spans="1:6" ht="13.5" thickBot="1" x14ac:dyDescent="0.25">
      <c r="A6" s="1182" t="s">
        <v>1</v>
      </c>
      <c r="B6" s="2439" t="s">
        <v>170</v>
      </c>
      <c r="C6" s="2440"/>
      <c r="D6" s="2440"/>
      <c r="E6" s="2441"/>
    </row>
    <row r="7" spans="1:6" ht="13.5" thickBot="1" x14ac:dyDescent="0.25">
      <c r="A7" s="1182" t="s">
        <v>3</v>
      </c>
      <c r="B7" s="2432" t="s">
        <v>843</v>
      </c>
      <c r="C7" s="2433"/>
      <c r="D7" s="2433"/>
      <c r="E7" s="2434"/>
    </row>
    <row r="8" spans="1:6" ht="13.5" thickBot="1" x14ac:dyDescent="0.25">
      <c r="A8" s="2413" t="s">
        <v>4</v>
      </c>
      <c r="B8" s="2414"/>
      <c r="C8" s="2414"/>
      <c r="D8" s="2414"/>
      <c r="E8" s="2415"/>
    </row>
    <row r="9" spans="1:6" ht="13.5" thickBot="1" x14ac:dyDescent="0.25">
      <c r="A9" s="2598" t="s">
        <v>508</v>
      </c>
      <c r="B9" s="2599"/>
      <c r="C9" s="2599"/>
      <c r="D9" s="2599"/>
      <c r="E9" s="2600"/>
    </row>
    <row r="10" spans="1:6" ht="13.5" thickBot="1" x14ac:dyDescent="0.25">
      <c r="A10" s="2598"/>
      <c r="B10" s="2599"/>
      <c r="C10" s="2599"/>
      <c r="D10" s="2599"/>
      <c r="E10" s="2600"/>
    </row>
    <row r="11" spans="1:6" ht="26.25" customHeight="1" thickBot="1" x14ac:dyDescent="0.25">
      <c r="A11" s="2598"/>
      <c r="B11" s="2599"/>
      <c r="C11" s="2599"/>
      <c r="D11" s="2599"/>
      <c r="E11" s="2600"/>
    </row>
    <row r="12" spans="1:6" ht="13.5" thickBot="1" x14ac:dyDescent="0.25">
      <c r="A12" s="1183" t="s">
        <v>5</v>
      </c>
      <c r="B12" s="2425"/>
      <c r="C12" s="2426"/>
      <c r="D12" s="2426"/>
      <c r="E12" s="2427"/>
    </row>
    <row r="13" spans="1:6" x14ac:dyDescent="0.2">
      <c r="A13" s="2395" t="s">
        <v>6</v>
      </c>
      <c r="B13" s="1184">
        <v>2020</v>
      </c>
      <c r="C13" s="1184">
        <v>2021</v>
      </c>
      <c r="D13" s="1184">
        <v>2022</v>
      </c>
      <c r="E13" s="1184">
        <v>2023</v>
      </c>
    </row>
    <row r="14" spans="1:6" ht="13.5" thickBot="1" x14ac:dyDescent="0.25">
      <c r="A14" s="2396"/>
      <c r="B14" s="1185" t="s">
        <v>7</v>
      </c>
      <c r="C14" s="1185" t="s">
        <v>8</v>
      </c>
      <c r="D14" s="1185" t="s">
        <v>8</v>
      </c>
      <c r="E14" s="1185" t="s">
        <v>8</v>
      </c>
    </row>
    <row r="15" spans="1:6" ht="23.25" thickBot="1" x14ac:dyDescent="0.25">
      <c r="A15" s="1197" t="s">
        <v>509</v>
      </c>
      <c r="B15" s="1187">
        <v>0.2</v>
      </c>
      <c r="C15" s="1187">
        <v>0.3</v>
      </c>
      <c r="D15" s="1187">
        <v>0.5</v>
      </c>
      <c r="E15" s="1187">
        <v>1</v>
      </c>
    </row>
    <row r="16" spans="1:6" ht="13.5" thickBot="1" x14ac:dyDescent="0.25">
      <c r="A16" s="1197" t="s">
        <v>1387</v>
      </c>
      <c r="B16" s="1187" t="s">
        <v>64</v>
      </c>
      <c r="C16" s="1187" t="s">
        <v>65</v>
      </c>
      <c r="D16" s="1187" t="s">
        <v>65</v>
      </c>
      <c r="E16" s="1187" t="s">
        <v>65</v>
      </c>
    </row>
    <row r="17" spans="1:5" ht="23.25" thickBot="1" x14ac:dyDescent="0.25">
      <c r="A17" s="1197" t="s">
        <v>63</v>
      </c>
      <c r="B17" s="1187" t="s">
        <v>64</v>
      </c>
      <c r="C17" s="1187" t="s">
        <v>65</v>
      </c>
      <c r="D17" s="1187" t="s">
        <v>65</v>
      </c>
      <c r="E17" s="1187" t="s">
        <v>65</v>
      </c>
    </row>
    <row r="18" spans="1:5" ht="13.5" thickBot="1" x14ac:dyDescent="0.25">
      <c r="A18" s="1189" t="s">
        <v>9</v>
      </c>
      <c r="B18" s="2601" t="s">
        <v>510</v>
      </c>
      <c r="C18" s="2602"/>
      <c r="D18" s="2602"/>
      <c r="E18" s="2603"/>
    </row>
    <row r="19" spans="1:5" ht="13.5" thickBot="1" x14ac:dyDescent="0.25">
      <c r="A19" s="2613" t="s">
        <v>10</v>
      </c>
      <c r="B19" s="2614"/>
      <c r="C19" s="2614"/>
      <c r="D19" s="2614"/>
      <c r="E19" s="2615"/>
    </row>
    <row r="20" spans="1:5" ht="13.5" thickBot="1" x14ac:dyDescent="0.25">
      <c r="A20" s="1197" t="s">
        <v>511</v>
      </c>
      <c r="B20" s="1330">
        <v>0.7</v>
      </c>
      <c r="C20" s="1331">
        <v>1</v>
      </c>
      <c r="D20" s="1331">
        <v>1</v>
      </c>
      <c r="E20" s="1331">
        <v>1</v>
      </c>
    </row>
    <row r="21" spans="1:5" ht="23.25" thickBot="1" x14ac:dyDescent="0.25">
      <c r="A21" s="1197" t="s">
        <v>63</v>
      </c>
      <c r="B21" s="1332" t="s">
        <v>64</v>
      </c>
      <c r="C21" s="1331" t="s">
        <v>65</v>
      </c>
      <c r="D21" s="1331" t="s">
        <v>65</v>
      </c>
      <c r="E21" s="1331" t="s">
        <v>65</v>
      </c>
    </row>
    <row r="22" spans="1:5" ht="13.5" thickBot="1" x14ac:dyDescent="0.25">
      <c r="A22" s="2404" t="s">
        <v>11</v>
      </c>
      <c r="B22" s="2405"/>
      <c r="C22" s="2405"/>
      <c r="D22" s="2405"/>
      <c r="E22" s="2406"/>
    </row>
    <row r="23" spans="1:5" ht="13.5" thickBot="1" x14ac:dyDescent="0.25">
      <c r="A23" s="2400" t="s">
        <v>12</v>
      </c>
      <c r="B23" s="2401"/>
      <c r="C23" s="2401"/>
      <c r="D23" s="2401"/>
      <c r="E23" s="2402"/>
    </row>
    <row r="24" spans="1:5" ht="13.5" thickBot="1" x14ac:dyDescent="0.25">
      <c r="A24" s="1196" t="s">
        <v>13</v>
      </c>
      <c r="B24" s="2618" t="s">
        <v>512</v>
      </c>
      <c r="C24" s="2619"/>
      <c r="D24" s="2619"/>
      <c r="E24" s="2620"/>
    </row>
    <row r="25" spans="1:5" ht="13.5" thickBot="1" x14ac:dyDescent="0.25">
      <c r="A25" s="1197" t="s">
        <v>14</v>
      </c>
      <c r="B25" s="2637" t="s">
        <v>599</v>
      </c>
      <c r="C25" s="2638"/>
      <c r="D25" s="2638"/>
      <c r="E25" s="2639"/>
    </row>
    <row r="26" spans="1:5" ht="13.5" thickBot="1" x14ac:dyDescent="0.25">
      <c r="A26" s="1197" t="s">
        <v>15</v>
      </c>
      <c r="B26" s="2392" t="s">
        <v>1388</v>
      </c>
      <c r="C26" s="2393"/>
      <c r="D26" s="2393"/>
      <c r="E26" s="2394"/>
    </row>
    <row r="27" spans="1:5" x14ac:dyDescent="0.2">
      <c r="A27" s="2395"/>
      <c r="B27" s="1198">
        <v>2020</v>
      </c>
      <c r="C27" s="1198">
        <v>2021</v>
      </c>
      <c r="D27" s="1198">
        <v>2022</v>
      </c>
      <c r="E27" s="1198">
        <v>2023</v>
      </c>
    </row>
    <row r="28" spans="1:5" ht="13.5" thickBot="1" x14ac:dyDescent="0.25">
      <c r="A28" s="2396"/>
      <c r="B28" s="1199" t="s">
        <v>7</v>
      </c>
      <c r="C28" s="1199" t="s">
        <v>8</v>
      </c>
      <c r="D28" s="1199" t="s">
        <v>8</v>
      </c>
      <c r="E28" s="1199" t="s">
        <v>8</v>
      </c>
    </row>
    <row r="29" spans="1:5" ht="13.5" thickBot="1" x14ac:dyDescent="0.25">
      <c r="A29" s="1197" t="s">
        <v>16</v>
      </c>
      <c r="B29" s="1200">
        <v>15</v>
      </c>
      <c r="C29" s="1200">
        <v>16</v>
      </c>
      <c r="D29" s="1200">
        <v>16</v>
      </c>
      <c r="E29" s="1200">
        <v>17</v>
      </c>
    </row>
    <row r="30" spans="1:5" ht="13.5" thickBot="1" x14ac:dyDescent="0.25">
      <c r="A30" s="1197" t="s">
        <v>17</v>
      </c>
      <c r="B30" s="1200">
        <v>48500</v>
      </c>
      <c r="C30" s="1200">
        <v>49500</v>
      </c>
      <c r="D30" s="1200">
        <v>49000</v>
      </c>
      <c r="E30" s="1200">
        <v>52500</v>
      </c>
    </row>
    <row r="31" spans="1:5" ht="13.5" thickBot="1" x14ac:dyDescent="0.25">
      <c r="A31" s="1197" t="s">
        <v>18</v>
      </c>
      <c r="B31" s="1200">
        <f>B30/B29</f>
        <v>3233.3333333333335</v>
      </c>
      <c r="C31" s="1200">
        <f>C30/C29</f>
        <v>3093.75</v>
      </c>
      <c r="D31" s="1200">
        <f t="shared" ref="D31:E31" si="0">D30/D29</f>
        <v>3062.5</v>
      </c>
      <c r="E31" s="1200">
        <f t="shared" si="0"/>
        <v>3088.2352941176468</v>
      </c>
    </row>
    <row r="32" spans="1:5" ht="13.5" thickBot="1" x14ac:dyDescent="0.25">
      <c r="A32" s="1197" t="s">
        <v>19</v>
      </c>
      <c r="B32" s="1202" t="s">
        <v>20</v>
      </c>
      <c r="C32" s="1203">
        <f>C29/B29-1</f>
        <v>6.6666666666666652E-2</v>
      </c>
      <c r="D32" s="1203">
        <f t="shared" ref="D32:E34" si="1">D29/C29-1</f>
        <v>0</v>
      </c>
      <c r="E32" s="1203">
        <f t="shared" si="1"/>
        <v>6.25E-2</v>
      </c>
    </row>
    <row r="33" spans="1:5" ht="13.5" thickBot="1" x14ac:dyDescent="0.25">
      <c r="A33" s="1197" t="s">
        <v>21</v>
      </c>
      <c r="B33" s="1202" t="s">
        <v>20</v>
      </c>
      <c r="C33" s="1203">
        <f>C30/B30-1</f>
        <v>2.0618556701030855E-2</v>
      </c>
      <c r="D33" s="1203">
        <f t="shared" si="1"/>
        <v>-1.0101010101010055E-2</v>
      </c>
      <c r="E33" s="1203">
        <f t="shared" si="1"/>
        <v>7.1428571428571397E-2</v>
      </c>
    </row>
    <row r="34" spans="1:5" ht="13.5" thickBot="1" x14ac:dyDescent="0.25">
      <c r="A34" s="1197" t="s">
        <v>22</v>
      </c>
      <c r="B34" s="1202" t="s">
        <v>20</v>
      </c>
      <c r="C34" s="1203">
        <f>C31/B31-1</f>
        <v>-4.3170103092783574E-2</v>
      </c>
      <c r="D34" s="1203">
        <f t="shared" si="1"/>
        <v>-1.0101010101010055E-2</v>
      </c>
      <c r="E34" s="1203">
        <f t="shared" si="1"/>
        <v>8.4033613445377853E-3</v>
      </c>
    </row>
    <row r="35" spans="1:5" ht="13.5" thickBot="1" x14ac:dyDescent="0.25">
      <c r="A35" s="2397" t="s">
        <v>123</v>
      </c>
      <c r="B35" s="2398"/>
      <c r="C35" s="2398"/>
      <c r="D35" s="2398"/>
      <c r="E35" s="2399"/>
    </row>
    <row r="36" spans="1:5" x14ac:dyDescent="0.2">
      <c r="A36" s="2395"/>
      <c r="B36" s="1198">
        <v>2020</v>
      </c>
      <c r="C36" s="1198">
        <v>2021</v>
      </c>
      <c r="D36" s="1198">
        <v>2022</v>
      </c>
      <c r="E36" s="1198">
        <v>2023</v>
      </c>
    </row>
    <row r="37" spans="1:5" ht="13.5" thickBot="1" x14ac:dyDescent="0.25">
      <c r="A37" s="2396"/>
      <c r="B37" s="1199" t="s">
        <v>7</v>
      </c>
      <c r="C37" s="1199" t="s">
        <v>8</v>
      </c>
      <c r="D37" s="1199" t="s">
        <v>8</v>
      </c>
      <c r="E37" s="1199" t="s">
        <v>8</v>
      </c>
    </row>
    <row r="38" spans="1:5" ht="13.5" thickBot="1" x14ac:dyDescent="0.25">
      <c r="A38" s="1204" t="s">
        <v>23</v>
      </c>
      <c r="B38" s="1205">
        <f>B39+B40</f>
        <v>14500</v>
      </c>
      <c r="C38" s="1205">
        <f>C39+C40</f>
        <v>14500</v>
      </c>
      <c r="D38" s="1205">
        <f t="shared" ref="D38:E38" si="2">D39+D40</f>
        <v>14500</v>
      </c>
      <c r="E38" s="1205">
        <f t="shared" si="2"/>
        <v>14500</v>
      </c>
    </row>
    <row r="39" spans="1:5" ht="13.5" thickBot="1" x14ac:dyDescent="0.25">
      <c r="A39" s="1206" t="s">
        <v>175</v>
      </c>
      <c r="B39" s="1326">
        <v>14500</v>
      </c>
      <c r="C39" s="1207">
        <v>14500</v>
      </c>
      <c r="D39" s="1207">
        <v>14500</v>
      </c>
      <c r="E39" s="1207">
        <v>14500</v>
      </c>
    </row>
    <row r="40" spans="1:5" ht="13.5" thickBot="1" x14ac:dyDescent="0.25">
      <c r="A40" s="1206" t="s">
        <v>176</v>
      </c>
      <c r="B40" s="1207"/>
      <c r="C40" s="1207"/>
      <c r="D40" s="1207"/>
      <c r="E40" s="1207"/>
    </row>
    <row r="41" spans="1:5" ht="24.75" thickBot="1" x14ac:dyDescent="0.25">
      <c r="A41" s="1204" t="s">
        <v>24</v>
      </c>
      <c r="B41" s="1205">
        <f>B42+B43</f>
        <v>2000</v>
      </c>
      <c r="C41" s="1205">
        <f>C42+C43</f>
        <v>2000</v>
      </c>
      <c r="D41" s="1205">
        <f t="shared" ref="D41:E41" si="3">D42+D43</f>
        <v>2000</v>
      </c>
      <c r="E41" s="1205">
        <f t="shared" si="3"/>
        <v>2000</v>
      </c>
    </row>
    <row r="42" spans="1:5" ht="13.5" thickBot="1" x14ac:dyDescent="0.25">
      <c r="A42" s="1206" t="s">
        <v>175</v>
      </c>
      <c r="B42" s="1326">
        <v>2000</v>
      </c>
      <c r="C42" s="1205">
        <v>2000</v>
      </c>
      <c r="D42" s="1205">
        <v>2000</v>
      </c>
      <c r="E42" s="1205">
        <v>2000</v>
      </c>
    </row>
    <row r="43" spans="1:5" ht="13.5" thickBot="1" x14ac:dyDescent="0.25">
      <c r="A43" s="1206" t="s">
        <v>176</v>
      </c>
      <c r="B43" s="1207"/>
      <c r="C43" s="1205"/>
      <c r="D43" s="1205"/>
      <c r="E43" s="1205"/>
    </row>
    <row r="44" spans="1:5" ht="13.5" thickBot="1" x14ac:dyDescent="0.25">
      <c r="A44" s="1204" t="s">
        <v>25</v>
      </c>
      <c r="B44" s="1207">
        <f>B45+B46</f>
        <v>32000</v>
      </c>
      <c r="C44" s="1205">
        <f>C45+C46</f>
        <v>33000</v>
      </c>
      <c r="D44" s="1205">
        <f t="shared" ref="D44:E44" si="4">D45+D46</f>
        <v>32500</v>
      </c>
      <c r="E44" s="1205">
        <f t="shared" si="4"/>
        <v>36000</v>
      </c>
    </row>
    <row r="45" spans="1:5" ht="13.5" thickBot="1" x14ac:dyDescent="0.25">
      <c r="A45" s="1206" t="s">
        <v>175</v>
      </c>
      <c r="B45" s="1326">
        <v>32000</v>
      </c>
      <c r="C45" s="1205">
        <v>33000</v>
      </c>
      <c r="D45" s="1327">
        <v>32500</v>
      </c>
      <c r="E45" s="1327">
        <v>36000</v>
      </c>
    </row>
    <row r="46" spans="1:5" ht="13.5" thickBot="1" x14ac:dyDescent="0.25">
      <c r="A46" s="1206" t="s">
        <v>176</v>
      </c>
      <c r="B46" s="1207"/>
      <c r="C46" s="1205"/>
      <c r="D46" s="1205"/>
      <c r="E46" s="1205"/>
    </row>
    <row r="47" spans="1:5" ht="13.5" thickBot="1" x14ac:dyDescent="0.25">
      <c r="A47" s="1204" t="s">
        <v>26</v>
      </c>
      <c r="B47" s="1207"/>
      <c r="C47" s="1205"/>
      <c r="D47" s="1205"/>
      <c r="E47" s="1205"/>
    </row>
    <row r="48" spans="1:5" ht="13.5" thickBot="1" x14ac:dyDescent="0.25">
      <c r="A48" s="1206" t="s">
        <v>175</v>
      </c>
      <c r="B48" s="1207"/>
      <c r="C48" s="1205"/>
      <c r="D48" s="1205"/>
      <c r="E48" s="1205"/>
    </row>
    <row r="49" spans="1:5" ht="13.5" thickBot="1" x14ac:dyDescent="0.25">
      <c r="A49" s="1206" t="s">
        <v>176</v>
      </c>
      <c r="B49" s="1207"/>
      <c r="C49" s="1205"/>
      <c r="D49" s="1205"/>
      <c r="E49" s="1205"/>
    </row>
    <row r="50" spans="1:5" ht="13.5" thickBot="1" x14ac:dyDescent="0.25">
      <c r="A50" s="1204" t="s">
        <v>27</v>
      </c>
      <c r="B50" s="1207"/>
      <c r="C50" s="1205"/>
      <c r="D50" s="1205"/>
      <c r="E50" s="1205"/>
    </row>
    <row r="51" spans="1:5" ht="13.5" thickBot="1" x14ac:dyDescent="0.25">
      <c r="A51" s="1206" t="s">
        <v>175</v>
      </c>
      <c r="B51" s="1207"/>
      <c r="C51" s="1205"/>
      <c r="D51" s="1205"/>
      <c r="E51" s="1205"/>
    </row>
    <row r="52" spans="1:5" ht="13.5" thickBot="1" x14ac:dyDescent="0.25">
      <c r="A52" s="1206" t="s">
        <v>176</v>
      </c>
      <c r="B52" s="1207"/>
      <c r="C52" s="1205"/>
      <c r="D52" s="1205"/>
      <c r="E52" s="1205"/>
    </row>
    <row r="53" spans="1:5" ht="13.5" thickBot="1" x14ac:dyDescent="0.25">
      <c r="A53" s="1204" t="s">
        <v>28</v>
      </c>
      <c r="B53" s="1207">
        <f>B54+B55</f>
        <v>0</v>
      </c>
      <c r="C53" s="1205">
        <f t="shared" ref="C53:E53" si="5">C54+C55</f>
        <v>0</v>
      </c>
      <c r="D53" s="1205">
        <f t="shared" si="5"/>
        <v>0</v>
      </c>
      <c r="E53" s="1205">
        <f t="shared" si="5"/>
        <v>0</v>
      </c>
    </row>
    <row r="54" spans="1:5" ht="13.5" thickBot="1" x14ac:dyDescent="0.25">
      <c r="A54" s="1206" t="s">
        <v>175</v>
      </c>
      <c r="B54" s="1326"/>
      <c r="C54" s="1205">
        <v>0</v>
      </c>
      <c r="D54" s="1327">
        <v>0</v>
      </c>
      <c r="E54" s="1327">
        <v>0</v>
      </c>
    </row>
    <row r="55" spans="1:5" ht="13.5" thickBot="1" x14ac:dyDescent="0.25">
      <c r="A55" s="1206" t="s">
        <v>176</v>
      </c>
      <c r="B55" s="1207"/>
      <c r="C55" s="1205"/>
      <c r="D55" s="1205"/>
      <c r="E55" s="1205"/>
    </row>
    <row r="56" spans="1:5" ht="24.75" thickBot="1" x14ac:dyDescent="0.25">
      <c r="A56" s="1204" t="s">
        <v>29</v>
      </c>
      <c r="B56" s="1207">
        <v>0</v>
      </c>
      <c r="C56" s="1205">
        <v>0</v>
      </c>
      <c r="D56" s="1205">
        <f>C56*1.03*0.99</f>
        <v>0</v>
      </c>
      <c r="E56" s="1205">
        <f>D56*1.03*0.99</f>
        <v>0</v>
      </c>
    </row>
    <row r="57" spans="1:5" ht="13.5" thickBot="1" x14ac:dyDescent="0.25">
      <c r="A57" s="1206" t="s">
        <v>175</v>
      </c>
      <c r="B57" s="1207"/>
      <c r="C57" s="1210"/>
      <c r="D57" s="1210"/>
      <c r="E57" s="1210"/>
    </row>
    <row r="58" spans="1:5" ht="13.5" thickBot="1" x14ac:dyDescent="0.25">
      <c r="A58" s="1206" t="s">
        <v>176</v>
      </c>
      <c r="B58" s="1207"/>
      <c r="C58" s="1209"/>
      <c r="D58" s="1210"/>
      <c r="E58" s="1210"/>
    </row>
    <row r="59" spans="1:5" ht="13.5" thickBot="1" x14ac:dyDescent="0.25">
      <c r="A59" s="1216" t="s">
        <v>30</v>
      </c>
      <c r="B59" s="1207">
        <f>B56+B53+B50+B47+B44+B41+B38</f>
        <v>48500</v>
      </c>
      <c r="C59" s="1207">
        <f>C56+C53+C50+C47+C44+C41+C38</f>
        <v>49500</v>
      </c>
      <c r="D59" s="1207">
        <f t="shared" ref="D59:E59" si="6">D56+D53+D50+D47+D44+D41+D38</f>
        <v>49000</v>
      </c>
      <c r="E59" s="1207">
        <f t="shared" si="6"/>
        <v>52500</v>
      </c>
    </row>
    <row r="60" spans="1:5" ht="13.5" thickBot="1" x14ac:dyDescent="0.25">
      <c r="A60" s="1223" t="s">
        <v>31</v>
      </c>
      <c r="B60" s="1212">
        <f>IF(B59-B30=0,0,"Error")</f>
        <v>0</v>
      </c>
      <c r="C60" s="1212">
        <f>IF(C59-C30=0,0,"Error")</f>
        <v>0</v>
      </c>
      <c r="D60" s="1212">
        <f>IF(D59-D30=0,0,"Error")</f>
        <v>0</v>
      </c>
      <c r="E60" s="1212">
        <f>IF(E59-E30=0,0,"Error")</f>
        <v>0</v>
      </c>
    </row>
    <row r="61" spans="1:5" ht="13.5" thickBot="1" x14ac:dyDescent="0.25">
      <c r="A61" s="1333" t="s">
        <v>32</v>
      </c>
      <c r="B61" s="2636" t="s">
        <v>513</v>
      </c>
      <c r="C61" s="2619"/>
      <c r="D61" s="2619"/>
      <c r="E61" s="2620"/>
    </row>
    <row r="62" spans="1:5" ht="13.5" thickBot="1" x14ac:dyDescent="0.25">
      <c r="A62" s="1197" t="s">
        <v>14</v>
      </c>
      <c r="B62" s="2613" t="s">
        <v>1389</v>
      </c>
      <c r="C62" s="2614"/>
      <c r="D62" s="2614"/>
      <c r="E62" s="2615"/>
    </row>
    <row r="63" spans="1:5" ht="13.5" thickBot="1" x14ac:dyDescent="0.25">
      <c r="A63" s="1197" t="s">
        <v>15</v>
      </c>
      <c r="B63" s="2392" t="s">
        <v>514</v>
      </c>
      <c r="C63" s="2393"/>
      <c r="D63" s="2393"/>
      <c r="E63" s="2394"/>
    </row>
    <row r="64" spans="1:5" x14ac:dyDescent="0.2">
      <c r="A64" s="2395"/>
      <c r="B64" s="1198">
        <v>2020</v>
      </c>
      <c r="C64" s="1198">
        <v>2021</v>
      </c>
      <c r="D64" s="1198">
        <v>2022</v>
      </c>
      <c r="E64" s="1198">
        <v>2023</v>
      </c>
    </row>
    <row r="65" spans="1:5" ht="13.5" thickBot="1" x14ac:dyDescent="0.25">
      <c r="A65" s="2396"/>
      <c r="B65" s="1199" t="s">
        <v>7</v>
      </c>
      <c r="C65" s="1199" t="s">
        <v>8</v>
      </c>
      <c r="D65" s="1199" t="s">
        <v>8</v>
      </c>
      <c r="E65" s="1199" t="s">
        <v>8</v>
      </c>
    </row>
    <row r="66" spans="1:5" ht="13.5" thickBot="1" x14ac:dyDescent="0.25">
      <c r="A66" s="1197" t="s">
        <v>16</v>
      </c>
      <c r="B66" s="1197">
        <v>60</v>
      </c>
      <c r="C66" s="1197">
        <v>62</v>
      </c>
      <c r="D66" s="1197">
        <v>62</v>
      </c>
      <c r="E66" s="1197">
        <v>62</v>
      </c>
    </row>
    <row r="67" spans="1:5" ht="13.5" thickBot="1" x14ac:dyDescent="0.25">
      <c r="A67" s="1197" t="s">
        <v>17</v>
      </c>
      <c r="B67" s="1200">
        <v>30000</v>
      </c>
      <c r="C67" s="1200">
        <v>30000</v>
      </c>
      <c r="D67" s="1200">
        <v>30000</v>
      </c>
      <c r="E67" s="1200">
        <v>30000</v>
      </c>
    </row>
    <row r="68" spans="1:5" ht="13.5" thickBot="1" x14ac:dyDescent="0.25">
      <c r="A68" s="1197" t="s">
        <v>18</v>
      </c>
      <c r="B68" s="1200">
        <f>B67/B66</f>
        <v>500</v>
      </c>
      <c r="C68" s="1200">
        <f>C67/C66</f>
        <v>483.87096774193549</v>
      </c>
      <c r="D68" s="1200">
        <f>D67/D66</f>
        <v>483.87096774193549</v>
      </c>
      <c r="E68" s="1200">
        <f>E67/E66</f>
        <v>483.87096774193549</v>
      </c>
    </row>
    <row r="69" spans="1:5" ht="13.5" thickBot="1" x14ac:dyDescent="0.25">
      <c r="A69" s="1197" t="s">
        <v>19</v>
      </c>
      <c r="B69" s="1202"/>
      <c r="C69" s="1203">
        <f>C66/B66-1</f>
        <v>3.3333333333333437E-2</v>
      </c>
      <c r="D69" s="1203">
        <f>D66/C66-1</f>
        <v>0</v>
      </c>
      <c r="E69" s="1203">
        <f>E66/D66-1</f>
        <v>0</v>
      </c>
    </row>
    <row r="70" spans="1:5" ht="13.5" thickBot="1" x14ac:dyDescent="0.25">
      <c r="A70" s="1197" t="s">
        <v>21</v>
      </c>
      <c r="B70" s="1202"/>
      <c r="C70" s="1203">
        <f>C67/B67-1</f>
        <v>0</v>
      </c>
      <c r="D70" s="1203">
        <f t="shared" ref="D70:E71" si="7">D67/C67-1</f>
        <v>0</v>
      </c>
      <c r="E70" s="1203">
        <f t="shared" si="7"/>
        <v>0</v>
      </c>
    </row>
    <row r="71" spans="1:5" ht="13.5" thickBot="1" x14ac:dyDescent="0.25">
      <c r="A71" s="1197" t="s">
        <v>22</v>
      </c>
      <c r="B71" s="1202"/>
      <c r="C71" s="1203">
        <f>C68/B68-1</f>
        <v>-3.2258064516129004E-2</v>
      </c>
      <c r="D71" s="1203">
        <f t="shared" si="7"/>
        <v>0</v>
      </c>
      <c r="E71" s="1203">
        <f t="shared" si="7"/>
        <v>0</v>
      </c>
    </row>
    <row r="72" spans="1:5" ht="13.5" thickBot="1" x14ac:dyDescent="0.25">
      <c r="A72" s="2397" t="s">
        <v>124</v>
      </c>
      <c r="B72" s="2398"/>
      <c r="C72" s="2398"/>
      <c r="D72" s="2398"/>
      <c r="E72" s="2399"/>
    </row>
    <row r="73" spans="1:5" x14ac:dyDescent="0.2">
      <c r="A73" s="2395"/>
      <c r="B73" s="1198">
        <v>2018</v>
      </c>
      <c r="C73" s="1198">
        <v>2019</v>
      </c>
      <c r="D73" s="1198">
        <v>2020</v>
      </c>
      <c r="E73" s="1198">
        <v>2021</v>
      </c>
    </row>
    <row r="74" spans="1:5" ht="13.5" thickBot="1" x14ac:dyDescent="0.25">
      <c r="A74" s="2396"/>
      <c r="B74" s="1199" t="s">
        <v>7</v>
      </c>
      <c r="C74" s="1199" t="s">
        <v>8</v>
      </c>
      <c r="D74" s="1199" t="s">
        <v>8</v>
      </c>
      <c r="E74" s="1199" t="s">
        <v>8</v>
      </c>
    </row>
    <row r="75" spans="1:5" ht="13.5" thickBot="1" x14ac:dyDescent="0.25">
      <c r="A75" s="1204" t="s">
        <v>23</v>
      </c>
      <c r="B75" s="1205"/>
      <c r="C75" s="1205"/>
      <c r="D75" s="1205"/>
      <c r="E75" s="1205"/>
    </row>
    <row r="76" spans="1:5" ht="13.5" thickBot="1" x14ac:dyDescent="0.25">
      <c r="A76" s="1206" t="s">
        <v>175</v>
      </c>
      <c r="B76" s="1207"/>
      <c r="C76" s="1205"/>
      <c r="D76" s="1205"/>
      <c r="E76" s="1205"/>
    </row>
    <row r="77" spans="1:5" ht="13.5" thickBot="1" x14ac:dyDescent="0.25">
      <c r="A77" s="1206" t="s">
        <v>176</v>
      </c>
      <c r="B77" s="1207"/>
      <c r="C77" s="1208"/>
      <c r="D77" s="1208"/>
      <c r="E77" s="1208"/>
    </row>
    <row r="78" spans="1:5" ht="24.75" thickBot="1" x14ac:dyDescent="0.25">
      <c r="A78" s="1204" t="s">
        <v>24</v>
      </c>
      <c r="B78" s="1205"/>
      <c r="C78" s="1205"/>
      <c r="D78" s="1205"/>
      <c r="E78" s="1205"/>
    </row>
    <row r="79" spans="1:5" ht="13.5" thickBot="1" x14ac:dyDescent="0.25">
      <c r="A79" s="1206" t="s">
        <v>175</v>
      </c>
      <c r="B79" s="1207"/>
      <c r="C79" s="1205"/>
      <c r="D79" s="1205"/>
      <c r="E79" s="1205"/>
    </row>
    <row r="80" spans="1:5" ht="13.5" thickBot="1" x14ac:dyDescent="0.25">
      <c r="A80" s="1206" t="s">
        <v>176</v>
      </c>
      <c r="B80" s="1207"/>
      <c r="C80" s="1205"/>
      <c r="D80" s="1205"/>
      <c r="E80" s="1205"/>
    </row>
    <row r="81" spans="1:5" ht="13.5" thickBot="1" x14ac:dyDescent="0.25">
      <c r="A81" s="1204" t="s">
        <v>25</v>
      </c>
      <c r="B81" s="1207">
        <f>B82</f>
        <v>30000</v>
      </c>
      <c r="C81" s="1205">
        <f>C82</f>
        <v>30000</v>
      </c>
      <c r="D81" s="1205">
        <f>D82</f>
        <v>30000</v>
      </c>
      <c r="E81" s="1205">
        <f>E82</f>
        <v>30000</v>
      </c>
    </row>
    <row r="82" spans="1:5" ht="13.5" thickBot="1" x14ac:dyDescent="0.25">
      <c r="A82" s="1206" t="s">
        <v>175</v>
      </c>
      <c r="B82" s="1207">
        <v>30000</v>
      </c>
      <c r="C82" s="1205">
        <v>30000</v>
      </c>
      <c r="D82" s="1205">
        <v>30000</v>
      </c>
      <c r="E82" s="1205">
        <v>30000</v>
      </c>
    </row>
    <row r="83" spans="1:5" ht="13.5" thickBot="1" x14ac:dyDescent="0.25">
      <c r="A83" s="1206" t="s">
        <v>176</v>
      </c>
      <c r="B83" s="1207"/>
      <c r="C83" s="1205"/>
      <c r="D83" s="1205"/>
      <c r="E83" s="1205"/>
    </row>
    <row r="84" spans="1:5" ht="13.5" thickBot="1" x14ac:dyDescent="0.25">
      <c r="A84" s="1204" t="s">
        <v>26</v>
      </c>
      <c r="B84" s="1207"/>
      <c r="C84" s="1205"/>
      <c r="D84" s="1205"/>
      <c r="E84" s="1205"/>
    </row>
    <row r="85" spans="1:5" ht="13.5" thickBot="1" x14ac:dyDescent="0.25">
      <c r="A85" s="1206" t="s">
        <v>175</v>
      </c>
      <c r="B85" s="1207"/>
      <c r="C85" s="1205"/>
      <c r="D85" s="1205"/>
      <c r="E85" s="1205"/>
    </row>
    <row r="86" spans="1:5" ht="13.5" thickBot="1" x14ac:dyDescent="0.25">
      <c r="A86" s="1206" t="s">
        <v>176</v>
      </c>
      <c r="B86" s="1207"/>
      <c r="C86" s="1205"/>
      <c r="D86" s="1205"/>
      <c r="E86" s="1205"/>
    </row>
    <row r="87" spans="1:5" ht="13.5" thickBot="1" x14ac:dyDescent="0.25">
      <c r="A87" s="1204" t="s">
        <v>27</v>
      </c>
      <c r="B87" s="1207"/>
      <c r="C87" s="1205"/>
      <c r="D87" s="1205"/>
      <c r="E87" s="1205"/>
    </row>
    <row r="88" spans="1:5" ht="13.5" thickBot="1" x14ac:dyDescent="0.25">
      <c r="A88" s="1206" t="s">
        <v>175</v>
      </c>
      <c r="B88" s="1207"/>
      <c r="C88" s="1205"/>
      <c r="D88" s="1205"/>
      <c r="E88" s="1205"/>
    </row>
    <row r="89" spans="1:5" ht="13.5" thickBot="1" x14ac:dyDescent="0.25">
      <c r="A89" s="1206" t="s">
        <v>176</v>
      </c>
      <c r="B89" s="1207"/>
      <c r="C89" s="1205"/>
      <c r="D89" s="1205"/>
      <c r="E89" s="1205"/>
    </row>
    <row r="90" spans="1:5" ht="13.5" thickBot="1" x14ac:dyDescent="0.25">
      <c r="A90" s="1204" t="s">
        <v>28</v>
      </c>
      <c r="B90" s="1207"/>
      <c r="C90" s="1205"/>
      <c r="D90" s="1205"/>
      <c r="E90" s="1205"/>
    </row>
    <row r="91" spans="1:5" ht="13.5" thickBot="1" x14ac:dyDescent="0.25">
      <c r="A91" s="1206" t="s">
        <v>175</v>
      </c>
      <c r="B91" s="1207"/>
      <c r="C91" s="1205"/>
      <c r="D91" s="1205"/>
      <c r="E91" s="1205"/>
    </row>
    <row r="92" spans="1:5" ht="13.5" thickBot="1" x14ac:dyDescent="0.25">
      <c r="A92" s="1206" t="s">
        <v>176</v>
      </c>
      <c r="B92" s="1207"/>
      <c r="C92" s="1205"/>
      <c r="D92" s="1205"/>
      <c r="E92" s="1205"/>
    </row>
    <row r="93" spans="1:5" ht="24.75" thickBot="1" x14ac:dyDescent="0.25">
      <c r="A93" s="1204" t="s">
        <v>29</v>
      </c>
      <c r="B93" s="1207"/>
      <c r="C93" s="1205"/>
      <c r="D93" s="1205"/>
      <c r="E93" s="1205"/>
    </row>
    <row r="94" spans="1:5" ht="13.5" thickBot="1" x14ac:dyDescent="0.25">
      <c r="A94" s="1206" t="s">
        <v>175</v>
      </c>
      <c r="B94" s="1207"/>
      <c r="C94" s="1205"/>
      <c r="D94" s="1205"/>
      <c r="E94" s="1205"/>
    </row>
    <row r="95" spans="1:5" ht="13.5" thickBot="1" x14ac:dyDescent="0.25">
      <c r="A95" s="1206" t="s">
        <v>176</v>
      </c>
      <c r="B95" s="1207"/>
      <c r="C95" s="1205"/>
      <c r="D95" s="1205"/>
      <c r="E95" s="1205"/>
    </row>
    <row r="96" spans="1:5" ht="13.5" thickBot="1" x14ac:dyDescent="0.25">
      <c r="A96" s="1334" t="s">
        <v>51</v>
      </c>
      <c r="B96" s="1207">
        <f>B93+B90+B87+B84+B81+B78+B75</f>
        <v>30000</v>
      </c>
      <c r="C96" s="1207">
        <f t="shared" ref="C96:E96" si="8">C93+C90+C87+C84+C81+C78+C75</f>
        <v>30000</v>
      </c>
      <c r="D96" s="1207">
        <f t="shared" si="8"/>
        <v>30000</v>
      </c>
      <c r="E96" s="1207">
        <f t="shared" si="8"/>
        <v>30000</v>
      </c>
    </row>
    <row r="97" spans="1:5" ht="13.5" thickBot="1" x14ac:dyDescent="0.25">
      <c r="A97" s="1223" t="s">
        <v>31</v>
      </c>
      <c r="B97" s="1212">
        <f>IF(B96-B67=0,0,"Error")</f>
        <v>0</v>
      </c>
      <c r="C97" s="1212">
        <f>IF(C96-C67=0,0,"Error")</f>
        <v>0</v>
      </c>
      <c r="D97" s="1212">
        <f>IF(D96-D67=0,0,"Error")</f>
        <v>0</v>
      </c>
      <c r="E97" s="1212">
        <f>IF(E96-E67=0,0,"Error")</f>
        <v>0</v>
      </c>
    </row>
    <row r="98" spans="1:5" ht="13.5" hidden="1" thickBot="1" x14ac:dyDescent="0.25">
      <c r="A98" s="1335" t="s">
        <v>201</v>
      </c>
      <c r="B98" s="2636"/>
      <c r="C98" s="2619"/>
      <c r="D98" s="2619"/>
      <c r="E98" s="2620"/>
    </row>
    <row r="99" spans="1:5" ht="13.5" hidden="1" thickBot="1" x14ac:dyDescent="0.25">
      <c r="A99" s="1197" t="s">
        <v>14</v>
      </c>
      <c r="B99" s="2613"/>
      <c r="C99" s="2614"/>
      <c r="D99" s="2614"/>
      <c r="E99" s="2615"/>
    </row>
    <row r="100" spans="1:5" ht="13.5" hidden="1" thickBot="1" x14ac:dyDescent="0.25">
      <c r="A100" s="1197" t="s">
        <v>15</v>
      </c>
      <c r="B100" s="2392"/>
      <c r="C100" s="2393"/>
      <c r="D100" s="2393"/>
      <c r="E100" s="2394"/>
    </row>
    <row r="101" spans="1:5" ht="13.5" hidden="1" thickBot="1" x14ac:dyDescent="0.25">
      <c r="A101" s="2395"/>
      <c r="B101" s="1198">
        <v>2018</v>
      </c>
      <c r="C101" s="1198">
        <v>2019</v>
      </c>
      <c r="D101" s="1198">
        <v>2020</v>
      </c>
      <c r="E101" s="1198">
        <v>2021</v>
      </c>
    </row>
    <row r="102" spans="1:5" ht="13.5" hidden="1" thickBot="1" x14ac:dyDescent="0.25">
      <c r="A102" s="2396"/>
      <c r="B102" s="1199" t="s">
        <v>7</v>
      </c>
      <c r="C102" s="1199" t="s">
        <v>8</v>
      </c>
      <c r="D102" s="1199" t="s">
        <v>8</v>
      </c>
      <c r="E102" s="1199" t="s">
        <v>8</v>
      </c>
    </row>
    <row r="103" spans="1:5" ht="13.5" hidden="1" thickBot="1" x14ac:dyDescent="0.25">
      <c r="A103" s="1197" t="s">
        <v>16</v>
      </c>
      <c r="B103" s="1336"/>
      <c r="C103" s="1336"/>
      <c r="D103" s="1336"/>
      <c r="E103" s="1336"/>
    </row>
    <row r="104" spans="1:5" ht="13.5" hidden="1" thickBot="1" x14ac:dyDescent="0.25">
      <c r="A104" s="1197" t="s">
        <v>17</v>
      </c>
      <c r="B104" s="1200">
        <f>B133</f>
        <v>0</v>
      </c>
      <c r="C104" s="1200">
        <f t="shared" ref="C104:E104" si="9">C133</f>
        <v>0</v>
      </c>
      <c r="D104" s="1200">
        <f t="shared" si="9"/>
        <v>0</v>
      </c>
      <c r="E104" s="1200">
        <f t="shared" si="9"/>
        <v>0</v>
      </c>
    </row>
    <row r="105" spans="1:5" ht="13.5" hidden="1" thickBot="1" x14ac:dyDescent="0.25">
      <c r="A105" s="1197" t="s">
        <v>18</v>
      </c>
      <c r="B105" s="1200" t="e">
        <f>B104/B103</f>
        <v>#DIV/0!</v>
      </c>
      <c r="C105" s="1200" t="e">
        <f>C104/C103</f>
        <v>#DIV/0!</v>
      </c>
      <c r="D105" s="1200" t="e">
        <f>D104/D103</f>
        <v>#DIV/0!</v>
      </c>
      <c r="E105" s="1200" t="e">
        <f>E104/E103</f>
        <v>#DIV/0!</v>
      </c>
    </row>
    <row r="106" spans="1:5" ht="13.5" hidden="1" thickBot="1" x14ac:dyDescent="0.25">
      <c r="A106" s="1197" t="s">
        <v>19</v>
      </c>
      <c r="B106" s="1202"/>
      <c r="C106" s="1203" t="e">
        <f>C103/B103-1</f>
        <v>#DIV/0!</v>
      </c>
      <c r="D106" s="1203" t="e">
        <f>D103/C103-1</f>
        <v>#DIV/0!</v>
      </c>
      <c r="E106" s="1203" t="e">
        <f>E103/D103-1</f>
        <v>#DIV/0!</v>
      </c>
    </row>
    <row r="107" spans="1:5" ht="13.5" hidden="1" thickBot="1" x14ac:dyDescent="0.25">
      <c r="A107" s="1197" t="s">
        <v>21</v>
      </c>
      <c r="B107" s="1202"/>
      <c r="C107" s="1203" t="e">
        <f>C104/B104-1</f>
        <v>#DIV/0!</v>
      </c>
      <c r="D107" s="1203" t="e">
        <f t="shared" ref="D107:E108" si="10">D104/C104-1</f>
        <v>#DIV/0!</v>
      </c>
      <c r="E107" s="1203" t="e">
        <f t="shared" si="10"/>
        <v>#DIV/0!</v>
      </c>
    </row>
    <row r="108" spans="1:5" ht="13.5" hidden="1" thickBot="1" x14ac:dyDescent="0.25">
      <c r="A108" s="1197" t="s">
        <v>22</v>
      </c>
      <c r="B108" s="1202"/>
      <c r="C108" s="1203" t="e">
        <f>C105/B105-1</f>
        <v>#DIV/0!</v>
      </c>
      <c r="D108" s="1203" t="e">
        <f t="shared" si="10"/>
        <v>#DIV/0!</v>
      </c>
      <c r="E108" s="1203" t="e">
        <f t="shared" si="10"/>
        <v>#DIV/0!</v>
      </c>
    </row>
    <row r="109" spans="1:5" ht="13.5" hidden="1" thickBot="1" x14ac:dyDescent="0.25">
      <c r="A109" s="2397" t="s">
        <v>142</v>
      </c>
      <c r="B109" s="2398"/>
      <c r="C109" s="2398"/>
      <c r="D109" s="2398"/>
      <c r="E109" s="2399"/>
    </row>
    <row r="110" spans="1:5" ht="13.5" hidden="1" thickBot="1" x14ac:dyDescent="0.25">
      <c r="A110" s="2395"/>
      <c r="B110" s="1198">
        <v>2018</v>
      </c>
      <c r="C110" s="1198">
        <v>2019</v>
      </c>
      <c r="D110" s="1198">
        <v>2020</v>
      </c>
      <c r="E110" s="1198">
        <v>2021</v>
      </c>
    </row>
    <row r="111" spans="1:5" ht="13.5" hidden="1" thickBot="1" x14ac:dyDescent="0.25">
      <c r="A111" s="2396"/>
      <c r="B111" s="1199" t="s">
        <v>7</v>
      </c>
      <c r="C111" s="1199" t="s">
        <v>8</v>
      </c>
      <c r="D111" s="1199" t="s">
        <v>8</v>
      </c>
      <c r="E111" s="1199" t="s">
        <v>8</v>
      </c>
    </row>
    <row r="112" spans="1:5" ht="13.5" hidden="1" thickBot="1" x14ac:dyDescent="0.25">
      <c r="A112" s="1204" t="s">
        <v>23</v>
      </c>
      <c r="B112" s="1205"/>
      <c r="C112" s="1205"/>
      <c r="D112" s="1205"/>
      <c r="E112" s="1205"/>
    </row>
    <row r="113" spans="1:5" ht="13.5" hidden="1" thickBot="1" x14ac:dyDescent="0.25">
      <c r="A113" s="1206" t="s">
        <v>175</v>
      </c>
      <c r="B113" s="1207"/>
      <c r="C113" s="1208"/>
      <c r="D113" s="1208"/>
      <c r="E113" s="1208"/>
    </row>
    <row r="114" spans="1:5" ht="13.5" hidden="1" thickBot="1" x14ac:dyDescent="0.25">
      <c r="A114" s="1206" t="s">
        <v>176</v>
      </c>
      <c r="B114" s="1207"/>
      <c r="C114" s="1208"/>
      <c r="D114" s="1208"/>
      <c r="E114" s="1208"/>
    </row>
    <row r="115" spans="1:5" ht="24.75" hidden="1" thickBot="1" x14ac:dyDescent="0.25">
      <c r="A115" s="1204" t="s">
        <v>24</v>
      </c>
      <c r="B115" s="1205"/>
      <c r="C115" s="1205"/>
      <c r="D115" s="1205"/>
      <c r="E115" s="1205"/>
    </row>
    <row r="116" spans="1:5" ht="13.5" hidden="1" thickBot="1" x14ac:dyDescent="0.25">
      <c r="A116" s="1206" t="s">
        <v>175</v>
      </c>
      <c r="B116" s="1207"/>
      <c r="C116" s="1205"/>
      <c r="D116" s="1205"/>
      <c r="E116" s="1205"/>
    </row>
    <row r="117" spans="1:5" ht="13.5" hidden="1" thickBot="1" x14ac:dyDescent="0.25">
      <c r="A117" s="1206" t="s">
        <v>176</v>
      </c>
      <c r="B117" s="1207"/>
      <c r="C117" s="1205"/>
      <c r="D117" s="1205"/>
      <c r="E117" s="1205"/>
    </row>
    <row r="118" spans="1:5" ht="13.5" hidden="1" thickBot="1" x14ac:dyDescent="0.25">
      <c r="A118" s="1204" t="s">
        <v>25</v>
      </c>
      <c r="B118" s="1337">
        <v>0</v>
      </c>
      <c r="C118" s="1338">
        <v>0</v>
      </c>
      <c r="D118" s="1338">
        <v>0</v>
      </c>
      <c r="E118" s="1338">
        <v>0</v>
      </c>
    </row>
    <row r="119" spans="1:5" ht="13.5" hidden="1" thickBot="1" x14ac:dyDescent="0.25">
      <c r="A119" s="1206" t="s">
        <v>175</v>
      </c>
      <c r="B119" s="1207"/>
      <c r="C119" s="1205"/>
      <c r="D119" s="1205"/>
      <c r="E119" s="1205"/>
    </row>
    <row r="120" spans="1:5" ht="13.5" hidden="1" thickBot="1" x14ac:dyDescent="0.25">
      <c r="A120" s="1206" t="s">
        <v>176</v>
      </c>
      <c r="B120" s="1207"/>
      <c r="C120" s="1205"/>
      <c r="D120" s="1205"/>
      <c r="E120" s="1205"/>
    </row>
    <row r="121" spans="1:5" ht="13.5" hidden="1" thickBot="1" x14ac:dyDescent="0.25">
      <c r="A121" s="1204" t="s">
        <v>26</v>
      </c>
      <c r="B121" s="1207"/>
      <c r="C121" s="1205"/>
      <c r="D121" s="1205"/>
      <c r="E121" s="1205"/>
    </row>
    <row r="122" spans="1:5" ht="13.5" hidden="1" thickBot="1" x14ac:dyDescent="0.25">
      <c r="A122" s="1206" t="s">
        <v>175</v>
      </c>
      <c r="B122" s="1207"/>
      <c r="C122" s="1205"/>
      <c r="D122" s="1205"/>
      <c r="E122" s="1205"/>
    </row>
    <row r="123" spans="1:5" ht="13.5" hidden="1" thickBot="1" x14ac:dyDescent="0.25">
      <c r="A123" s="1206" t="s">
        <v>176</v>
      </c>
      <c r="B123" s="1207"/>
      <c r="C123" s="1205"/>
      <c r="D123" s="1205"/>
      <c r="E123" s="1205"/>
    </row>
    <row r="124" spans="1:5" ht="13.5" hidden="1" thickBot="1" x14ac:dyDescent="0.25">
      <c r="A124" s="1204" t="s">
        <v>27</v>
      </c>
      <c r="B124" s="1207"/>
      <c r="C124" s="1205"/>
      <c r="D124" s="1205"/>
      <c r="E124" s="1205"/>
    </row>
    <row r="125" spans="1:5" ht="13.5" hidden="1" thickBot="1" x14ac:dyDescent="0.25">
      <c r="A125" s="1206" t="s">
        <v>175</v>
      </c>
      <c r="B125" s="1207"/>
      <c r="C125" s="1205"/>
      <c r="D125" s="1205"/>
      <c r="E125" s="1205"/>
    </row>
    <row r="126" spans="1:5" ht="13.5" hidden="1" thickBot="1" x14ac:dyDescent="0.25">
      <c r="A126" s="1206" t="s">
        <v>176</v>
      </c>
      <c r="B126" s="1207"/>
      <c r="C126" s="1205"/>
      <c r="D126" s="1205"/>
      <c r="E126" s="1205"/>
    </row>
    <row r="127" spans="1:5" ht="13.5" hidden="1" thickBot="1" x14ac:dyDescent="0.25">
      <c r="A127" s="1204" t="s">
        <v>28</v>
      </c>
      <c r="B127" s="1207">
        <v>0</v>
      </c>
      <c r="C127" s="1205">
        <v>0</v>
      </c>
      <c r="D127" s="1205">
        <v>0</v>
      </c>
      <c r="E127" s="1205">
        <v>0</v>
      </c>
    </row>
    <row r="128" spans="1:5" ht="13.5" hidden="1" thickBot="1" x14ac:dyDescent="0.25">
      <c r="A128" s="1206" t="s">
        <v>175</v>
      </c>
      <c r="B128" s="1207"/>
      <c r="C128" s="1205"/>
      <c r="D128" s="1205"/>
      <c r="E128" s="1205"/>
    </row>
    <row r="129" spans="1:5" ht="13.5" hidden="1" thickBot="1" x14ac:dyDescent="0.25">
      <c r="A129" s="1206" t="s">
        <v>176</v>
      </c>
      <c r="B129" s="1207"/>
      <c r="C129" s="1205"/>
      <c r="D129" s="1205"/>
      <c r="E129" s="1205"/>
    </row>
    <row r="130" spans="1:5" ht="24.75" hidden="1" thickBot="1" x14ac:dyDescent="0.25">
      <c r="A130" s="1204" t="s">
        <v>29</v>
      </c>
      <c r="B130" s="1207"/>
      <c r="C130" s="1205"/>
      <c r="D130" s="1205"/>
      <c r="E130" s="1205"/>
    </row>
    <row r="131" spans="1:5" ht="13.5" hidden="1" thickBot="1" x14ac:dyDescent="0.25">
      <c r="A131" s="1206" t="s">
        <v>175</v>
      </c>
      <c r="B131" s="1207"/>
      <c r="C131" s="1205"/>
      <c r="D131" s="1205"/>
      <c r="E131" s="1205"/>
    </row>
    <row r="132" spans="1:5" ht="13.5" hidden="1" thickBot="1" x14ac:dyDescent="0.25">
      <c r="A132" s="1206" t="s">
        <v>176</v>
      </c>
      <c r="B132" s="1207"/>
      <c r="C132" s="1205"/>
      <c r="D132" s="1205"/>
      <c r="E132" s="1205"/>
    </row>
    <row r="133" spans="1:5" ht="13.5" hidden="1" thickBot="1" x14ac:dyDescent="0.25">
      <c r="A133" s="1334" t="s">
        <v>51</v>
      </c>
      <c r="B133" s="1207">
        <f>B130+B127+B124+B121+B118+B115+B112</f>
        <v>0</v>
      </c>
      <c r="C133" s="1207">
        <f t="shared" ref="C133:E133" si="11">C130+C127+C124+C121+C118+C115+C112</f>
        <v>0</v>
      </c>
      <c r="D133" s="1207">
        <f t="shared" si="11"/>
        <v>0</v>
      </c>
      <c r="E133" s="1207">
        <f t="shared" si="11"/>
        <v>0</v>
      </c>
    </row>
    <row r="134" spans="1:5" ht="13.5" hidden="1" thickBot="1" x14ac:dyDescent="0.25">
      <c r="A134" s="1223" t="s">
        <v>31</v>
      </c>
      <c r="B134" s="1212">
        <f>IF(B133-B104=0,0,"Error")</f>
        <v>0</v>
      </c>
      <c r="C134" s="1212">
        <f>IF(C133-C104=0,0,"Error")</f>
        <v>0</v>
      </c>
      <c r="D134" s="1212">
        <f>IF(D133-D104=0,0,"Error")</f>
        <v>0</v>
      </c>
      <c r="E134" s="1212">
        <f>IF(E133-E104=0,0,"Error")</f>
        <v>0</v>
      </c>
    </row>
    <row r="135" spans="1:5" ht="13.5" thickBot="1" x14ac:dyDescent="0.25">
      <c r="A135" s="2400" t="s">
        <v>38</v>
      </c>
      <c r="B135" s="2401"/>
      <c r="C135" s="2401"/>
      <c r="D135" s="2401"/>
      <c r="E135" s="2402"/>
    </row>
    <row r="136" spans="1:5" ht="13.5" thickBot="1" x14ac:dyDescent="0.25">
      <c r="A136" s="2400" t="s">
        <v>39</v>
      </c>
      <c r="B136" s="2401"/>
      <c r="C136" s="2401"/>
      <c r="D136" s="2401"/>
      <c r="E136" s="2402"/>
    </row>
    <row r="137" spans="1:5" ht="13.5" thickBot="1" x14ac:dyDescent="0.25">
      <c r="A137" s="1196" t="s">
        <v>52</v>
      </c>
      <c r="B137" s="2630" t="s">
        <v>1390</v>
      </c>
      <c r="C137" s="2631"/>
      <c r="D137" s="2632"/>
      <c r="E137" s="2633"/>
    </row>
    <row r="138" spans="1:5" ht="34.5" thickBot="1" x14ac:dyDescent="0.25">
      <c r="A138" s="1196" t="s">
        <v>76</v>
      </c>
      <c r="B138" s="1196"/>
      <c r="C138" s="1214" t="s">
        <v>180</v>
      </c>
      <c r="D138" s="2634"/>
      <c r="E138" s="2635"/>
    </row>
    <row r="139" spans="1:5" ht="13.5" thickBot="1" x14ac:dyDescent="0.25">
      <c r="A139" s="1215"/>
      <c r="B139" s="2385"/>
      <c r="C139" s="2386"/>
      <c r="D139" s="2387"/>
      <c r="E139" s="2388"/>
    </row>
    <row r="140" spans="1:5" ht="13.5" thickBot="1" x14ac:dyDescent="0.25">
      <c r="A140" s="1197" t="s">
        <v>14</v>
      </c>
      <c r="B140" s="2613" t="s">
        <v>1390</v>
      </c>
      <c r="C140" s="2614"/>
      <c r="D140" s="2614"/>
      <c r="E140" s="2615"/>
    </row>
    <row r="141" spans="1:5" ht="13.5" thickBot="1" x14ac:dyDescent="0.25">
      <c r="A141" s="1197" t="s">
        <v>15</v>
      </c>
      <c r="B141" s="2392" t="s">
        <v>50</v>
      </c>
      <c r="C141" s="2393"/>
      <c r="D141" s="2393"/>
      <c r="E141" s="2394"/>
    </row>
    <row r="142" spans="1:5" x14ac:dyDescent="0.2">
      <c r="A142" s="2395"/>
      <c r="B142" s="1198">
        <v>2020</v>
      </c>
      <c r="C142" s="1198">
        <v>2021</v>
      </c>
      <c r="D142" s="1198">
        <v>2022</v>
      </c>
      <c r="E142" s="1198">
        <v>2023</v>
      </c>
    </row>
    <row r="143" spans="1:5" ht="13.5" thickBot="1" x14ac:dyDescent="0.25">
      <c r="A143" s="2396"/>
      <c r="B143" s="1199" t="s">
        <v>7</v>
      </c>
      <c r="C143" s="1199" t="s">
        <v>8</v>
      </c>
      <c r="D143" s="1199" t="s">
        <v>8</v>
      </c>
      <c r="E143" s="1199" t="s">
        <v>8</v>
      </c>
    </row>
    <row r="144" spans="1:5" ht="13.5" thickBot="1" x14ac:dyDescent="0.25">
      <c r="A144" s="1197" t="s">
        <v>16</v>
      </c>
      <c r="B144" s="1200">
        <v>18</v>
      </c>
      <c r="C144" s="1200">
        <v>18</v>
      </c>
      <c r="D144" s="1200">
        <v>22</v>
      </c>
      <c r="E144" s="1200">
        <v>22</v>
      </c>
    </row>
    <row r="145" spans="1:5" ht="13.5" thickBot="1" x14ac:dyDescent="0.25">
      <c r="A145" s="1197" t="s">
        <v>17</v>
      </c>
      <c r="B145" s="1200">
        <v>3000</v>
      </c>
      <c r="C145" s="1200">
        <v>3000</v>
      </c>
      <c r="D145" s="1200">
        <v>8000</v>
      </c>
      <c r="E145" s="1200">
        <v>10000</v>
      </c>
    </row>
    <row r="146" spans="1:5" ht="13.5" thickBot="1" x14ac:dyDescent="0.25">
      <c r="A146" s="1197" t="s">
        <v>18</v>
      </c>
      <c r="B146" s="1200">
        <f>B145/B144</f>
        <v>166.66666666666666</v>
      </c>
      <c r="C146" s="1200">
        <f t="shared" ref="C146:E146" si="12">C145/C144</f>
        <v>166.66666666666666</v>
      </c>
      <c r="D146" s="1200">
        <f t="shared" si="12"/>
        <v>363.63636363636363</v>
      </c>
      <c r="E146" s="1200">
        <f t="shared" si="12"/>
        <v>454.54545454545456</v>
      </c>
    </row>
    <row r="147" spans="1:5" ht="13.5" thickBot="1" x14ac:dyDescent="0.25">
      <c r="A147" s="1197" t="s">
        <v>19</v>
      </c>
      <c r="B147" s="1202" t="s">
        <v>20</v>
      </c>
      <c r="C147" s="1203">
        <f>C144/B144-1</f>
        <v>0</v>
      </c>
      <c r="D147" s="1203">
        <f t="shared" ref="D147:E149" si="13">D144/C144-1</f>
        <v>0.22222222222222232</v>
      </c>
      <c r="E147" s="1203">
        <f t="shared" si="13"/>
        <v>0</v>
      </c>
    </row>
    <row r="148" spans="1:5" ht="13.5" thickBot="1" x14ac:dyDescent="0.25">
      <c r="A148" s="1197" t="s">
        <v>21</v>
      </c>
      <c r="B148" s="1202" t="s">
        <v>20</v>
      </c>
      <c r="C148" s="1203">
        <f>C145/B145-1</f>
        <v>0</v>
      </c>
      <c r="D148" s="1203">
        <f t="shared" si="13"/>
        <v>1.6666666666666665</v>
      </c>
      <c r="E148" s="1203">
        <f t="shared" si="13"/>
        <v>0.25</v>
      </c>
    </row>
    <row r="149" spans="1:5" ht="13.5" thickBot="1" x14ac:dyDescent="0.25">
      <c r="A149" s="1197" t="s">
        <v>22</v>
      </c>
      <c r="B149" s="1202" t="s">
        <v>20</v>
      </c>
      <c r="C149" s="1203">
        <f>C146/B146-1</f>
        <v>0</v>
      </c>
      <c r="D149" s="1203">
        <f t="shared" si="13"/>
        <v>1.1818181818181821</v>
      </c>
      <c r="E149" s="1203">
        <f t="shared" si="13"/>
        <v>0.25</v>
      </c>
    </row>
    <row r="150" spans="1:5" ht="13.5" thickBot="1" x14ac:dyDescent="0.25">
      <c r="A150" s="2397" t="s">
        <v>126</v>
      </c>
      <c r="B150" s="2398"/>
      <c r="C150" s="2398"/>
      <c r="D150" s="2398"/>
      <c r="E150" s="2399"/>
    </row>
    <row r="151" spans="1:5" x14ac:dyDescent="0.2">
      <c r="A151" s="2395"/>
      <c r="B151" s="1198">
        <v>2020</v>
      </c>
      <c r="C151" s="1198">
        <v>2021</v>
      </c>
      <c r="D151" s="1198">
        <v>2022</v>
      </c>
      <c r="E151" s="1198">
        <v>2023</v>
      </c>
    </row>
    <row r="152" spans="1:5" ht="13.5" thickBot="1" x14ac:dyDescent="0.25">
      <c r="A152" s="2396"/>
      <c r="B152" s="1199" t="s">
        <v>7</v>
      </c>
      <c r="C152" s="1199" t="s">
        <v>8</v>
      </c>
      <c r="D152" s="1199" t="s">
        <v>8</v>
      </c>
      <c r="E152" s="1199" t="s">
        <v>8</v>
      </c>
    </row>
    <row r="153" spans="1:5" ht="13.5" thickBot="1" x14ac:dyDescent="0.25">
      <c r="A153" s="1204" t="s">
        <v>41</v>
      </c>
      <c r="B153" s="1205">
        <f>B154+B155+B156+B157</f>
        <v>0</v>
      </c>
      <c r="C153" s="1205">
        <f t="shared" ref="C153:E153" si="14">C154+C155+C156+C157</f>
        <v>0</v>
      </c>
      <c r="D153" s="1205">
        <f t="shared" si="14"/>
        <v>0</v>
      </c>
      <c r="E153" s="1205">
        <f t="shared" si="14"/>
        <v>0</v>
      </c>
    </row>
    <row r="154" spans="1:5" ht="13.5" thickBot="1" x14ac:dyDescent="0.25">
      <c r="A154" s="1206" t="s">
        <v>175</v>
      </c>
      <c r="B154" s="1205"/>
      <c r="C154" s="1205"/>
      <c r="D154" s="1205"/>
      <c r="E154" s="1205"/>
    </row>
    <row r="155" spans="1:5" ht="13.5" thickBot="1" x14ac:dyDescent="0.25">
      <c r="A155" s="1206" t="s">
        <v>185</v>
      </c>
      <c r="B155" s="1205"/>
      <c r="C155" s="1205"/>
      <c r="D155" s="1205"/>
      <c r="E155" s="1205"/>
    </row>
    <row r="156" spans="1:5" ht="13.5" thickBot="1" x14ac:dyDescent="0.25">
      <c r="A156" s="1206" t="s">
        <v>186</v>
      </c>
      <c r="B156" s="1205"/>
      <c r="C156" s="1205"/>
      <c r="D156" s="1205"/>
      <c r="E156" s="1205"/>
    </row>
    <row r="157" spans="1:5" ht="13.5" thickBot="1" x14ac:dyDescent="0.25">
      <c r="A157" s="1206" t="s">
        <v>187</v>
      </c>
      <c r="B157" s="1205"/>
      <c r="C157" s="1205"/>
      <c r="D157" s="1205"/>
      <c r="E157" s="1205"/>
    </row>
    <row r="158" spans="1:5" ht="13.5" thickBot="1" x14ac:dyDescent="0.25">
      <c r="A158" s="1204" t="s">
        <v>42</v>
      </c>
      <c r="B158" s="1207">
        <f>B159+B160+B161+B162</f>
        <v>3000</v>
      </c>
      <c r="C158" s="1207">
        <f t="shared" ref="C158:E158" si="15">C159+C160+C161+C162</f>
        <v>3000</v>
      </c>
      <c r="D158" s="1207">
        <f t="shared" si="15"/>
        <v>8000</v>
      </c>
      <c r="E158" s="1207">
        <f t="shared" si="15"/>
        <v>10000</v>
      </c>
    </row>
    <row r="159" spans="1:5" ht="13.5" thickBot="1" x14ac:dyDescent="0.25">
      <c r="A159" s="1206" t="s">
        <v>175</v>
      </c>
      <c r="B159" s="1207">
        <v>3000</v>
      </c>
      <c r="C159" s="1205">
        <v>3000</v>
      </c>
      <c r="D159" s="1205">
        <v>8000</v>
      </c>
      <c r="E159" s="1205">
        <v>10000</v>
      </c>
    </row>
    <row r="160" spans="1:5" ht="13.5" thickBot="1" x14ac:dyDescent="0.25">
      <c r="A160" s="1206" t="s">
        <v>185</v>
      </c>
      <c r="B160" s="1207"/>
      <c r="C160" s="1205"/>
      <c r="D160" s="1205"/>
      <c r="E160" s="1205"/>
    </row>
    <row r="161" spans="1:5" ht="13.5" thickBot="1" x14ac:dyDescent="0.25">
      <c r="A161" s="1206" t="s">
        <v>186</v>
      </c>
      <c r="B161" s="1207"/>
      <c r="C161" s="1205"/>
      <c r="D161" s="1205"/>
      <c r="E161" s="1205"/>
    </row>
    <row r="162" spans="1:5" ht="13.5" thickBot="1" x14ac:dyDescent="0.25">
      <c r="A162" s="1206" t="s">
        <v>187</v>
      </c>
      <c r="B162" s="1207"/>
      <c r="C162" s="1205"/>
      <c r="D162" s="1205"/>
      <c r="E162" s="1205"/>
    </row>
    <row r="163" spans="1:5" ht="13.5" thickBot="1" x14ac:dyDescent="0.25">
      <c r="A163" s="1284" t="s">
        <v>30</v>
      </c>
      <c r="B163" s="1207">
        <f>B153+B158</f>
        <v>3000</v>
      </c>
      <c r="C163" s="1207">
        <f t="shared" ref="C163:E163" si="16">C153+C158</f>
        <v>3000</v>
      </c>
      <c r="D163" s="1207">
        <f t="shared" si="16"/>
        <v>8000</v>
      </c>
      <c r="E163" s="1207">
        <f t="shared" si="16"/>
        <v>10000</v>
      </c>
    </row>
    <row r="164" spans="1:5" ht="34.5" hidden="1" thickBot="1" x14ac:dyDescent="0.25">
      <c r="A164" s="1196" t="s">
        <v>32</v>
      </c>
      <c r="B164" s="1196" t="s">
        <v>204</v>
      </c>
      <c r="C164" s="1214" t="s">
        <v>180</v>
      </c>
      <c r="D164" s="2387"/>
      <c r="E164" s="2388"/>
    </row>
    <row r="165" spans="1:5" ht="13.5" hidden="1" thickBot="1" x14ac:dyDescent="0.25">
      <c r="A165" s="1197" t="s">
        <v>14</v>
      </c>
      <c r="B165" s="2613" t="s">
        <v>58</v>
      </c>
      <c r="C165" s="2614"/>
      <c r="D165" s="2614"/>
      <c r="E165" s="2615"/>
    </row>
    <row r="166" spans="1:5" ht="13.5" hidden="1" thickBot="1" x14ac:dyDescent="0.25">
      <c r="A166" s="1197" t="s">
        <v>15</v>
      </c>
      <c r="B166" s="2392" t="s">
        <v>207</v>
      </c>
      <c r="C166" s="2393"/>
      <c r="D166" s="2393"/>
      <c r="E166" s="2394"/>
    </row>
    <row r="167" spans="1:5" hidden="1" x14ac:dyDescent="0.2">
      <c r="A167" s="2395"/>
      <c r="B167" s="1198">
        <v>2020</v>
      </c>
      <c r="C167" s="1198">
        <v>2021</v>
      </c>
      <c r="D167" s="1198">
        <v>2022</v>
      </c>
      <c r="E167" s="1198">
        <v>2023</v>
      </c>
    </row>
    <row r="168" spans="1:5" ht="13.5" hidden="1" thickBot="1" x14ac:dyDescent="0.25">
      <c r="A168" s="2396"/>
      <c r="B168" s="1199" t="s">
        <v>7</v>
      </c>
      <c r="C168" s="1199" t="s">
        <v>8</v>
      </c>
      <c r="D168" s="1199" t="s">
        <v>8</v>
      </c>
      <c r="E168" s="1199" t="s">
        <v>8</v>
      </c>
    </row>
    <row r="169" spans="1:5" ht="13.5" hidden="1" thickBot="1" x14ac:dyDescent="0.25">
      <c r="A169" s="1197" t="s">
        <v>16</v>
      </c>
      <c r="B169" s="1197"/>
      <c r="C169" s="1202">
        <v>0</v>
      </c>
      <c r="D169" s="1197"/>
      <c r="E169" s="1197"/>
    </row>
    <row r="170" spans="1:5" ht="13.5" hidden="1" thickBot="1" x14ac:dyDescent="0.25">
      <c r="A170" s="1197" t="s">
        <v>17</v>
      </c>
      <c r="B170" s="1200"/>
      <c r="C170" s="1200">
        <f>C188</f>
        <v>0</v>
      </c>
      <c r="D170" s="1200"/>
      <c r="E170" s="1200"/>
    </row>
    <row r="171" spans="1:5" ht="13.5" hidden="1" thickBot="1" x14ac:dyDescent="0.25">
      <c r="A171" s="1197" t="s">
        <v>18</v>
      </c>
      <c r="B171" s="1200" t="e">
        <f>B170/B169</f>
        <v>#DIV/0!</v>
      </c>
      <c r="C171" s="1200" t="e">
        <f t="shared" ref="C171:E171" si="17">C170/C169</f>
        <v>#DIV/0!</v>
      </c>
      <c r="D171" s="1200" t="e">
        <f t="shared" si="17"/>
        <v>#DIV/0!</v>
      </c>
      <c r="E171" s="1200" t="e">
        <f t="shared" si="17"/>
        <v>#DIV/0!</v>
      </c>
    </row>
    <row r="172" spans="1:5" ht="13.5" hidden="1" thickBot="1" x14ac:dyDescent="0.25">
      <c r="A172" s="1197" t="s">
        <v>19</v>
      </c>
      <c r="B172" s="1202" t="s">
        <v>20</v>
      </c>
      <c r="C172" s="1203" t="e">
        <f>C169/B169-1</f>
        <v>#DIV/0!</v>
      </c>
      <c r="D172" s="1203" t="e">
        <f t="shared" ref="D172:E174" si="18">D169/C169-1</f>
        <v>#DIV/0!</v>
      </c>
      <c r="E172" s="1203" t="e">
        <f t="shared" si="18"/>
        <v>#DIV/0!</v>
      </c>
    </row>
    <row r="173" spans="1:5" ht="13.5" hidden="1" thickBot="1" x14ac:dyDescent="0.25">
      <c r="A173" s="1197" t="s">
        <v>21</v>
      </c>
      <c r="B173" s="1202" t="s">
        <v>20</v>
      </c>
      <c r="C173" s="1203" t="e">
        <f>C170/B170-1</f>
        <v>#DIV/0!</v>
      </c>
      <c r="D173" s="1203" t="e">
        <f t="shared" si="18"/>
        <v>#DIV/0!</v>
      </c>
      <c r="E173" s="1203" t="e">
        <f t="shared" si="18"/>
        <v>#DIV/0!</v>
      </c>
    </row>
    <row r="174" spans="1:5" ht="13.5" hidden="1" thickBot="1" x14ac:dyDescent="0.25">
      <c r="A174" s="1197" t="s">
        <v>22</v>
      </c>
      <c r="B174" s="1202" t="s">
        <v>20</v>
      </c>
      <c r="C174" s="1203" t="e">
        <f>C171/B171-1</f>
        <v>#DIV/0!</v>
      </c>
      <c r="D174" s="1203" t="e">
        <f t="shared" si="18"/>
        <v>#DIV/0!</v>
      </c>
      <c r="E174" s="1203" t="e">
        <f t="shared" si="18"/>
        <v>#DIV/0!</v>
      </c>
    </row>
    <row r="175" spans="1:5" ht="13.5" hidden="1" thickBot="1" x14ac:dyDescent="0.25">
      <c r="A175" s="2397" t="s">
        <v>145</v>
      </c>
      <c r="B175" s="2398"/>
      <c r="C175" s="2398"/>
      <c r="D175" s="2398"/>
      <c r="E175" s="2399"/>
    </row>
    <row r="176" spans="1:5" hidden="1" x14ac:dyDescent="0.2">
      <c r="A176" s="2395"/>
      <c r="B176" s="1198">
        <v>2020</v>
      </c>
      <c r="C176" s="1198">
        <v>2021</v>
      </c>
      <c r="D176" s="1198">
        <v>2022</v>
      </c>
      <c r="E176" s="1198">
        <v>2023</v>
      </c>
    </row>
    <row r="177" spans="1:5" ht="13.5" hidden="1" thickBot="1" x14ac:dyDescent="0.25">
      <c r="A177" s="2396"/>
      <c r="B177" s="1199" t="s">
        <v>7</v>
      </c>
      <c r="C177" s="1199" t="s">
        <v>8</v>
      </c>
      <c r="D177" s="1199" t="s">
        <v>8</v>
      </c>
      <c r="E177" s="1199" t="s">
        <v>8</v>
      </c>
    </row>
    <row r="178" spans="1:5" ht="13.5" hidden="1" thickBot="1" x14ac:dyDescent="0.25">
      <c r="A178" s="1204" t="s">
        <v>41</v>
      </c>
      <c r="B178" s="1205">
        <f>B179+B180+B181+B182</f>
        <v>0</v>
      </c>
      <c r="C178" s="1205">
        <f t="shared" ref="C178:E178" si="19">C179+C180+C181+C182</f>
        <v>0</v>
      </c>
      <c r="D178" s="1205">
        <f t="shared" si="19"/>
        <v>0</v>
      </c>
      <c r="E178" s="1205">
        <f t="shared" si="19"/>
        <v>0</v>
      </c>
    </row>
    <row r="179" spans="1:5" ht="13.5" hidden="1" thickBot="1" x14ac:dyDescent="0.25">
      <c r="A179" s="1206" t="s">
        <v>175</v>
      </c>
      <c r="B179" s="1205"/>
      <c r="C179" s="1205"/>
      <c r="D179" s="1205"/>
      <c r="E179" s="1205"/>
    </row>
    <row r="180" spans="1:5" ht="13.5" hidden="1" thickBot="1" x14ac:dyDescent="0.25">
      <c r="A180" s="1206" t="s">
        <v>185</v>
      </c>
      <c r="B180" s="1205"/>
      <c r="C180" s="1205"/>
      <c r="D180" s="1205"/>
      <c r="E180" s="1205"/>
    </row>
    <row r="181" spans="1:5" ht="13.5" hidden="1" thickBot="1" x14ac:dyDescent="0.25">
      <c r="A181" s="1206" t="s">
        <v>186</v>
      </c>
      <c r="B181" s="1205"/>
      <c r="C181" s="1205"/>
      <c r="D181" s="1205"/>
      <c r="E181" s="1205"/>
    </row>
    <row r="182" spans="1:5" ht="13.5" hidden="1" thickBot="1" x14ac:dyDescent="0.25">
      <c r="A182" s="1206" t="s">
        <v>187</v>
      </c>
      <c r="B182" s="1205"/>
      <c r="C182" s="1205"/>
      <c r="D182" s="1205"/>
      <c r="E182" s="1205"/>
    </row>
    <row r="183" spans="1:5" ht="13.5" hidden="1" thickBot="1" x14ac:dyDescent="0.25">
      <c r="A183" s="1204" t="s">
        <v>42</v>
      </c>
      <c r="B183" s="1207">
        <f>B184+B185+B186+B187</f>
        <v>0</v>
      </c>
      <c r="C183" s="1207">
        <f t="shared" ref="C183:E183" si="20">C184+C185+C186+C187</f>
        <v>0</v>
      </c>
      <c r="D183" s="1207">
        <f t="shared" si="20"/>
        <v>0</v>
      </c>
      <c r="E183" s="1207">
        <f t="shared" si="20"/>
        <v>0</v>
      </c>
    </row>
    <row r="184" spans="1:5" ht="13.5" hidden="1" thickBot="1" x14ac:dyDescent="0.25">
      <c r="A184" s="1206" t="s">
        <v>175</v>
      </c>
      <c r="B184" s="1207"/>
      <c r="C184" s="1327">
        <v>0</v>
      </c>
      <c r="D184" s="1205"/>
      <c r="E184" s="1205"/>
    </row>
    <row r="185" spans="1:5" ht="13.5" hidden="1" thickBot="1" x14ac:dyDescent="0.25">
      <c r="A185" s="1206" t="s">
        <v>185</v>
      </c>
      <c r="B185" s="1207"/>
      <c r="C185" s="1205"/>
      <c r="D185" s="1205"/>
      <c r="E185" s="1205"/>
    </row>
    <row r="186" spans="1:5" ht="13.5" hidden="1" thickBot="1" x14ac:dyDescent="0.25">
      <c r="A186" s="1206" t="s">
        <v>186</v>
      </c>
      <c r="B186" s="1207"/>
      <c r="C186" s="1205"/>
      <c r="D186" s="1205"/>
      <c r="E186" s="1205"/>
    </row>
    <row r="187" spans="1:5" ht="13.5" hidden="1" thickBot="1" x14ac:dyDescent="0.25">
      <c r="A187" s="1206" t="s">
        <v>187</v>
      </c>
      <c r="B187" s="1207"/>
      <c r="C187" s="1205"/>
      <c r="D187" s="1205"/>
      <c r="E187" s="1205"/>
    </row>
    <row r="188" spans="1:5" ht="13.5" hidden="1" thickBot="1" x14ac:dyDescent="0.25">
      <c r="A188" s="1284" t="s">
        <v>189</v>
      </c>
      <c r="B188" s="1207">
        <f>B178+B183</f>
        <v>0</v>
      </c>
      <c r="C188" s="1207">
        <f t="shared" ref="C188:E188" si="21">C178+C183</f>
        <v>0</v>
      </c>
      <c r="D188" s="1207">
        <f t="shared" si="21"/>
        <v>0</v>
      </c>
      <c r="E188" s="1207">
        <f t="shared" si="21"/>
        <v>0</v>
      </c>
    </row>
    <row r="189" spans="1:5" ht="34.5" hidden="1" thickBot="1" x14ac:dyDescent="0.25">
      <c r="A189" s="1196" t="s">
        <v>69</v>
      </c>
      <c r="B189" s="1339"/>
      <c r="C189" s="1340" t="s">
        <v>180</v>
      </c>
      <c r="D189" s="1341"/>
      <c r="E189" s="1342"/>
    </row>
    <row r="190" spans="1:5" ht="13.5" hidden="1" thickBot="1" x14ac:dyDescent="0.25">
      <c r="A190" s="1197" t="s">
        <v>14</v>
      </c>
      <c r="B190" s="2613"/>
      <c r="C190" s="2614"/>
      <c r="D190" s="2614"/>
      <c r="E190" s="2615"/>
    </row>
    <row r="191" spans="1:5" ht="13.5" hidden="1" thickBot="1" x14ac:dyDescent="0.25">
      <c r="A191" s="1197" t="s">
        <v>15</v>
      </c>
      <c r="B191" s="2392"/>
      <c r="C191" s="2393"/>
      <c r="D191" s="2393"/>
      <c r="E191" s="2394"/>
    </row>
    <row r="192" spans="1:5" hidden="1" x14ac:dyDescent="0.2">
      <c r="A192" s="2395"/>
      <c r="B192" s="1198">
        <v>2020</v>
      </c>
      <c r="C192" s="1198">
        <v>2021</v>
      </c>
      <c r="D192" s="1198">
        <v>2022</v>
      </c>
      <c r="E192" s="1198">
        <v>2023</v>
      </c>
    </row>
    <row r="193" spans="1:5" ht="13.5" hidden="1" thickBot="1" x14ac:dyDescent="0.25">
      <c r="A193" s="2396"/>
      <c r="B193" s="1199" t="s">
        <v>7</v>
      </c>
      <c r="C193" s="1199" t="s">
        <v>8</v>
      </c>
      <c r="D193" s="1199" t="s">
        <v>8</v>
      </c>
      <c r="E193" s="1199" t="s">
        <v>8</v>
      </c>
    </row>
    <row r="194" spans="1:5" ht="13.5" hidden="1" thickBot="1" x14ac:dyDescent="0.25">
      <c r="A194" s="1197" t="s">
        <v>16</v>
      </c>
      <c r="B194" s="1197"/>
      <c r="C194" s="1197"/>
      <c r="D194" s="1197"/>
      <c r="E194" s="1197"/>
    </row>
    <row r="195" spans="1:5" ht="13.5" hidden="1" thickBot="1" x14ac:dyDescent="0.25">
      <c r="A195" s="1197" t="s">
        <v>17</v>
      </c>
      <c r="B195" s="1200">
        <f>B213</f>
        <v>0</v>
      </c>
      <c r="C195" s="1200">
        <f t="shared" ref="C195:E195" si="22">C213</f>
        <v>0</v>
      </c>
      <c r="D195" s="1200">
        <f t="shared" si="22"/>
        <v>0</v>
      </c>
      <c r="E195" s="1200">
        <f t="shared" si="22"/>
        <v>0</v>
      </c>
    </row>
    <row r="196" spans="1:5" ht="13.5" hidden="1" thickBot="1" x14ac:dyDescent="0.25">
      <c r="A196" s="1197" t="s">
        <v>18</v>
      </c>
      <c r="B196" s="1200" t="e">
        <f>B195/B194</f>
        <v>#DIV/0!</v>
      </c>
      <c r="C196" s="1200" t="e">
        <f t="shared" ref="C196:E196" si="23">C195/C194</f>
        <v>#DIV/0!</v>
      </c>
      <c r="D196" s="1200" t="e">
        <f t="shared" si="23"/>
        <v>#DIV/0!</v>
      </c>
      <c r="E196" s="1200" t="e">
        <f t="shared" si="23"/>
        <v>#DIV/0!</v>
      </c>
    </row>
    <row r="197" spans="1:5" ht="13.5" hidden="1" thickBot="1" x14ac:dyDescent="0.25">
      <c r="A197" s="1197" t="s">
        <v>19</v>
      </c>
      <c r="B197" s="1202" t="s">
        <v>20</v>
      </c>
      <c r="C197" s="1203" t="e">
        <f>C194/B194-1</f>
        <v>#DIV/0!</v>
      </c>
      <c r="D197" s="1203" t="e">
        <f t="shared" ref="D197:E199" si="24">D194/C194-1</f>
        <v>#DIV/0!</v>
      </c>
      <c r="E197" s="1203" t="e">
        <f t="shared" si="24"/>
        <v>#DIV/0!</v>
      </c>
    </row>
    <row r="198" spans="1:5" ht="13.5" hidden="1" thickBot="1" x14ac:dyDescent="0.25">
      <c r="A198" s="1197" t="s">
        <v>21</v>
      </c>
      <c r="B198" s="1202" t="s">
        <v>20</v>
      </c>
      <c r="C198" s="1203" t="e">
        <f>C195/B195-1</f>
        <v>#DIV/0!</v>
      </c>
      <c r="D198" s="1203" t="e">
        <f t="shared" si="24"/>
        <v>#DIV/0!</v>
      </c>
      <c r="E198" s="1203" t="e">
        <f t="shared" si="24"/>
        <v>#DIV/0!</v>
      </c>
    </row>
    <row r="199" spans="1:5" ht="13.5" hidden="1" thickBot="1" x14ac:dyDescent="0.25">
      <c r="A199" s="1197" t="s">
        <v>22</v>
      </c>
      <c r="B199" s="1202" t="s">
        <v>20</v>
      </c>
      <c r="C199" s="1203" t="e">
        <f>C196/B196-1</f>
        <v>#DIV/0!</v>
      </c>
      <c r="D199" s="1203" t="e">
        <f t="shared" si="24"/>
        <v>#DIV/0!</v>
      </c>
      <c r="E199" s="1203" t="e">
        <f t="shared" si="24"/>
        <v>#DIV/0!</v>
      </c>
    </row>
    <row r="200" spans="1:5" ht="13.5" hidden="1" thickBot="1" x14ac:dyDescent="0.25">
      <c r="A200" s="2397" t="s">
        <v>197</v>
      </c>
      <c r="B200" s="2398"/>
      <c r="C200" s="2398"/>
      <c r="D200" s="2398"/>
      <c r="E200" s="2399"/>
    </row>
    <row r="201" spans="1:5" hidden="1" x14ac:dyDescent="0.2">
      <c r="A201" s="2395"/>
      <c r="B201" s="1198">
        <v>2018</v>
      </c>
      <c r="C201" s="1198">
        <v>2019</v>
      </c>
      <c r="D201" s="1198">
        <v>2020</v>
      </c>
      <c r="E201" s="1198">
        <v>2021</v>
      </c>
    </row>
    <row r="202" spans="1:5" ht="13.5" hidden="1" thickBot="1" x14ac:dyDescent="0.25">
      <c r="A202" s="2396"/>
      <c r="B202" s="1199" t="s">
        <v>7</v>
      </c>
      <c r="C202" s="1199" t="s">
        <v>8</v>
      </c>
      <c r="D202" s="1199" t="s">
        <v>8</v>
      </c>
      <c r="E202" s="1199" t="s">
        <v>8</v>
      </c>
    </row>
    <row r="203" spans="1:5" ht="13.5" hidden="1" thickBot="1" x14ac:dyDescent="0.25">
      <c r="A203" s="1204" t="s">
        <v>41</v>
      </c>
      <c r="B203" s="1205">
        <f>B204+B205+B206+B207</f>
        <v>0</v>
      </c>
      <c r="C203" s="1205">
        <f t="shared" ref="C203:E203" si="25">C204+C205+C206+C207</f>
        <v>0</v>
      </c>
      <c r="D203" s="1205">
        <f t="shared" si="25"/>
        <v>0</v>
      </c>
      <c r="E203" s="1205">
        <f t="shared" si="25"/>
        <v>0</v>
      </c>
    </row>
    <row r="204" spans="1:5" ht="13.5" hidden="1" thickBot="1" x14ac:dyDescent="0.25">
      <c r="A204" s="1206" t="s">
        <v>175</v>
      </c>
      <c r="B204" s="1205"/>
      <c r="C204" s="1205"/>
      <c r="D204" s="1205"/>
      <c r="E204" s="1205"/>
    </row>
    <row r="205" spans="1:5" ht="13.5" hidden="1" thickBot="1" x14ac:dyDescent="0.25">
      <c r="A205" s="1206" t="s">
        <v>185</v>
      </c>
      <c r="B205" s="1205"/>
      <c r="C205" s="1205"/>
      <c r="D205" s="1205"/>
      <c r="E205" s="1205"/>
    </row>
    <row r="206" spans="1:5" ht="13.5" hidden="1" thickBot="1" x14ac:dyDescent="0.25">
      <c r="A206" s="1206" t="s">
        <v>186</v>
      </c>
      <c r="B206" s="1205"/>
      <c r="C206" s="1205"/>
      <c r="D206" s="1205"/>
      <c r="E206" s="1205"/>
    </row>
    <row r="207" spans="1:5" ht="13.5" hidden="1" thickBot="1" x14ac:dyDescent="0.25">
      <c r="A207" s="1206" t="s">
        <v>187</v>
      </c>
      <c r="B207" s="1205"/>
      <c r="C207" s="1205"/>
      <c r="D207" s="1205"/>
      <c r="E207" s="1205"/>
    </row>
    <row r="208" spans="1:5" ht="13.5" hidden="1" thickBot="1" x14ac:dyDescent="0.25">
      <c r="A208" s="1204" t="s">
        <v>42</v>
      </c>
      <c r="B208" s="1207">
        <f>B209+B210+B211+B212</f>
        <v>0</v>
      </c>
      <c r="C208" s="1207">
        <f t="shared" ref="C208:E208" si="26">C209+C210+C211+C212</f>
        <v>0</v>
      </c>
      <c r="D208" s="1207">
        <f t="shared" si="26"/>
        <v>0</v>
      </c>
      <c r="E208" s="1207">
        <f t="shared" si="26"/>
        <v>0</v>
      </c>
    </row>
    <row r="209" spans="1:5" ht="13.5" hidden="1" thickBot="1" x14ac:dyDescent="0.25">
      <c r="A209" s="1206" t="s">
        <v>175</v>
      </c>
      <c r="B209" s="1207"/>
      <c r="C209" s="1205"/>
      <c r="D209" s="1205"/>
      <c r="E209" s="1205"/>
    </row>
    <row r="210" spans="1:5" ht="13.5" hidden="1" thickBot="1" x14ac:dyDescent="0.25">
      <c r="A210" s="1206" t="s">
        <v>185</v>
      </c>
      <c r="B210" s="1207"/>
      <c r="C210" s="1205"/>
      <c r="D210" s="1205"/>
      <c r="E210" s="1205"/>
    </row>
    <row r="211" spans="1:5" ht="13.5" hidden="1" thickBot="1" x14ac:dyDescent="0.25">
      <c r="A211" s="1206" t="s">
        <v>186</v>
      </c>
      <c r="B211" s="1207"/>
      <c r="C211" s="1205"/>
      <c r="D211" s="1205"/>
      <c r="E211" s="1205"/>
    </row>
    <row r="212" spans="1:5" ht="13.5" hidden="1" thickBot="1" x14ac:dyDescent="0.25">
      <c r="A212" s="1206" t="s">
        <v>187</v>
      </c>
      <c r="B212" s="1207"/>
      <c r="C212" s="1205"/>
      <c r="D212" s="1205"/>
      <c r="E212" s="1205"/>
    </row>
    <row r="213" spans="1:5" ht="13.5" hidden="1" thickBot="1" x14ac:dyDescent="0.25">
      <c r="A213" s="1216" t="s">
        <v>198</v>
      </c>
      <c r="B213" s="1207">
        <f>B203+B208</f>
        <v>0</v>
      </c>
      <c r="C213" s="1207">
        <f t="shared" ref="C213:E213" si="27">C203+C208</f>
        <v>0</v>
      </c>
      <c r="D213" s="1207">
        <f t="shared" si="27"/>
        <v>0</v>
      </c>
      <c r="E213" s="1207">
        <f t="shared" si="27"/>
        <v>0</v>
      </c>
    </row>
    <row r="214" spans="1:5" ht="13.5" hidden="1" thickBot="1" x14ac:dyDescent="0.25">
      <c r="A214" s="1343" t="s">
        <v>44</v>
      </c>
      <c r="B214" s="2385"/>
      <c r="C214" s="2387"/>
      <c r="D214" s="2387"/>
      <c r="E214" s="2388"/>
    </row>
    <row r="215" spans="1:5" ht="34.5" hidden="1" thickBot="1" x14ac:dyDescent="0.25">
      <c r="A215" s="1196" t="s">
        <v>131</v>
      </c>
      <c r="B215" s="1339"/>
      <c r="C215" s="1340" t="s">
        <v>180</v>
      </c>
      <c r="D215" s="1341"/>
      <c r="E215" s="1342"/>
    </row>
    <row r="216" spans="1:5" ht="13.5" hidden="1" thickBot="1" x14ac:dyDescent="0.25">
      <c r="A216" s="1197" t="s">
        <v>14</v>
      </c>
      <c r="B216" s="2613"/>
      <c r="C216" s="2614"/>
      <c r="D216" s="2614"/>
      <c r="E216" s="2615"/>
    </row>
    <row r="217" spans="1:5" ht="13.5" hidden="1" thickBot="1" x14ac:dyDescent="0.25">
      <c r="A217" s="1197" t="s">
        <v>15</v>
      </c>
      <c r="B217" s="2410"/>
      <c r="C217" s="2393"/>
      <c r="D217" s="2393"/>
      <c r="E217" s="2394"/>
    </row>
    <row r="218" spans="1:5" hidden="1" x14ac:dyDescent="0.2">
      <c r="A218" s="2395"/>
      <c r="B218" s="1198">
        <v>2020</v>
      </c>
      <c r="C218" s="1198">
        <v>2021</v>
      </c>
      <c r="D218" s="1198">
        <v>2022</v>
      </c>
      <c r="E218" s="1198">
        <v>2023</v>
      </c>
    </row>
    <row r="219" spans="1:5" ht="13.5" hidden="1" thickBot="1" x14ac:dyDescent="0.25">
      <c r="A219" s="2396"/>
      <c r="B219" s="1199" t="s">
        <v>7</v>
      </c>
      <c r="C219" s="1199" t="s">
        <v>8</v>
      </c>
      <c r="D219" s="1199" t="s">
        <v>8</v>
      </c>
      <c r="E219" s="1199" t="s">
        <v>8</v>
      </c>
    </row>
    <row r="220" spans="1:5" ht="13.5" hidden="1" thickBot="1" x14ac:dyDescent="0.25">
      <c r="A220" s="1197" t="s">
        <v>16</v>
      </c>
      <c r="B220" s="1197">
        <v>0</v>
      </c>
      <c r="C220" s="1202">
        <v>0</v>
      </c>
      <c r="D220" s="1202">
        <v>0</v>
      </c>
      <c r="E220" s="1197">
        <v>0</v>
      </c>
    </row>
    <row r="221" spans="1:5" ht="13.5" hidden="1" thickBot="1" x14ac:dyDescent="0.25">
      <c r="A221" s="1197" t="s">
        <v>17</v>
      </c>
      <c r="B221" s="1200">
        <f>B239</f>
        <v>0</v>
      </c>
      <c r="C221" s="1200">
        <f t="shared" ref="C221:E221" si="28">C239</f>
        <v>0</v>
      </c>
      <c r="D221" s="1200">
        <f t="shared" si="28"/>
        <v>0</v>
      </c>
      <c r="E221" s="1200">
        <f t="shared" si="28"/>
        <v>0</v>
      </c>
    </row>
    <row r="222" spans="1:5" ht="13.5" hidden="1" thickBot="1" x14ac:dyDescent="0.25">
      <c r="A222" s="1197" t="s">
        <v>18</v>
      </c>
      <c r="B222" s="1200" t="e">
        <f>B221/B220</f>
        <v>#DIV/0!</v>
      </c>
      <c r="C222" s="1200" t="e">
        <f t="shared" ref="C222:E222" si="29">C221/C220</f>
        <v>#DIV/0!</v>
      </c>
      <c r="D222" s="1200" t="e">
        <f t="shared" si="29"/>
        <v>#DIV/0!</v>
      </c>
      <c r="E222" s="1200" t="e">
        <f t="shared" si="29"/>
        <v>#DIV/0!</v>
      </c>
    </row>
    <row r="223" spans="1:5" ht="13.5" hidden="1" thickBot="1" x14ac:dyDescent="0.25">
      <c r="A223" s="1197" t="s">
        <v>19</v>
      </c>
      <c r="B223" s="1202" t="s">
        <v>20</v>
      </c>
      <c r="C223" s="1203" t="e">
        <f>C220/B220-1</f>
        <v>#DIV/0!</v>
      </c>
      <c r="D223" s="1203" t="e">
        <f t="shared" ref="D223:E225" si="30">D220/C220-1</f>
        <v>#DIV/0!</v>
      </c>
      <c r="E223" s="1203" t="e">
        <f t="shared" si="30"/>
        <v>#DIV/0!</v>
      </c>
    </row>
    <row r="224" spans="1:5" ht="13.5" hidden="1" thickBot="1" x14ac:dyDescent="0.25">
      <c r="A224" s="1197" t="s">
        <v>21</v>
      </c>
      <c r="B224" s="1202" t="s">
        <v>20</v>
      </c>
      <c r="C224" s="1203" t="e">
        <f>C221/B221-1</f>
        <v>#DIV/0!</v>
      </c>
      <c r="D224" s="1203" t="e">
        <f t="shared" si="30"/>
        <v>#DIV/0!</v>
      </c>
      <c r="E224" s="1203" t="e">
        <f t="shared" si="30"/>
        <v>#DIV/0!</v>
      </c>
    </row>
    <row r="225" spans="1:5" ht="13.5" hidden="1" thickBot="1" x14ac:dyDescent="0.25">
      <c r="A225" s="1197" t="s">
        <v>22</v>
      </c>
      <c r="B225" s="1202" t="s">
        <v>20</v>
      </c>
      <c r="C225" s="1203" t="e">
        <f>C222/B222-1</f>
        <v>#DIV/0!</v>
      </c>
      <c r="D225" s="1203" t="e">
        <f t="shared" si="30"/>
        <v>#DIV/0!</v>
      </c>
      <c r="E225" s="1203" t="e">
        <f t="shared" si="30"/>
        <v>#DIV/0!</v>
      </c>
    </row>
    <row r="226" spans="1:5" ht="13.5" hidden="1" thickBot="1" x14ac:dyDescent="0.25">
      <c r="A226" s="2397" t="s">
        <v>125</v>
      </c>
      <c r="B226" s="2398"/>
      <c r="C226" s="2398"/>
      <c r="D226" s="2398"/>
      <c r="E226" s="2399"/>
    </row>
    <row r="227" spans="1:5" hidden="1" x14ac:dyDescent="0.2">
      <c r="A227" s="2395"/>
      <c r="B227" s="1198">
        <v>2020</v>
      </c>
      <c r="C227" s="1198">
        <v>2021</v>
      </c>
      <c r="D227" s="1198">
        <v>2022</v>
      </c>
      <c r="E227" s="1198">
        <v>2023</v>
      </c>
    </row>
    <row r="228" spans="1:5" ht="13.5" hidden="1" thickBot="1" x14ac:dyDescent="0.25">
      <c r="A228" s="2396"/>
      <c r="B228" s="1199" t="s">
        <v>7</v>
      </c>
      <c r="C228" s="1199" t="s">
        <v>8</v>
      </c>
      <c r="D228" s="1199" t="s">
        <v>8</v>
      </c>
      <c r="E228" s="1199" t="s">
        <v>8</v>
      </c>
    </row>
    <row r="229" spans="1:5" ht="13.5" hidden="1" thickBot="1" x14ac:dyDescent="0.25">
      <c r="A229" s="1204" t="s">
        <v>41</v>
      </c>
      <c r="B229" s="1205">
        <f>B230+B231+B232+B233</f>
        <v>0</v>
      </c>
      <c r="C229" s="1205">
        <f t="shared" ref="C229:E229" si="31">C230+C231+C232+C233</f>
        <v>0</v>
      </c>
      <c r="D229" s="1205">
        <f t="shared" si="31"/>
        <v>0</v>
      </c>
      <c r="E229" s="1205">
        <f t="shared" si="31"/>
        <v>0</v>
      </c>
    </row>
    <row r="230" spans="1:5" ht="13.5" hidden="1" thickBot="1" x14ac:dyDescent="0.25">
      <c r="A230" s="1206" t="s">
        <v>175</v>
      </c>
      <c r="B230" s="1205"/>
      <c r="C230" s="1205"/>
      <c r="D230" s="1205"/>
      <c r="E230" s="1205"/>
    </row>
    <row r="231" spans="1:5" ht="13.5" hidden="1" thickBot="1" x14ac:dyDescent="0.25">
      <c r="A231" s="1206" t="s">
        <v>185</v>
      </c>
      <c r="B231" s="1205"/>
      <c r="C231" s="1205"/>
      <c r="D231" s="1205"/>
      <c r="E231" s="1205"/>
    </row>
    <row r="232" spans="1:5" ht="13.5" hidden="1" thickBot="1" x14ac:dyDescent="0.25">
      <c r="A232" s="1206" t="s">
        <v>186</v>
      </c>
      <c r="B232" s="1205"/>
      <c r="C232" s="1205"/>
      <c r="D232" s="1205"/>
      <c r="E232" s="1205"/>
    </row>
    <row r="233" spans="1:5" ht="13.5" hidden="1" thickBot="1" x14ac:dyDescent="0.25">
      <c r="A233" s="1206" t="s">
        <v>187</v>
      </c>
      <c r="B233" s="1205"/>
      <c r="C233" s="1205"/>
      <c r="D233" s="1205"/>
      <c r="E233" s="1205"/>
    </row>
    <row r="234" spans="1:5" ht="13.5" hidden="1" thickBot="1" x14ac:dyDescent="0.25">
      <c r="A234" s="1204" t="s">
        <v>42</v>
      </c>
      <c r="B234" s="1207">
        <f>B235+B236+B237+B238</f>
        <v>0</v>
      </c>
      <c r="C234" s="1207">
        <f t="shared" ref="C234:E234" si="32">C235+C236+C237+C238</f>
        <v>0</v>
      </c>
      <c r="D234" s="1207">
        <f t="shared" si="32"/>
        <v>0</v>
      </c>
      <c r="E234" s="1207">
        <f t="shared" si="32"/>
        <v>0</v>
      </c>
    </row>
    <row r="235" spans="1:5" ht="13.5" hidden="1" thickBot="1" x14ac:dyDescent="0.25">
      <c r="A235" s="1206" t="s">
        <v>175</v>
      </c>
      <c r="B235" s="1207"/>
      <c r="C235" s="1207">
        <v>0</v>
      </c>
      <c r="D235" s="1207">
        <v>0</v>
      </c>
      <c r="E235" s="1207"/>
    </row>
    <row r="236" spans="1:5" ht="13.5" hidden="1" thickBot="1" x14ac:dyDescent="0.25">
      <c r="A236" s="1206" t="s">
        <v>185</v>
      </c>
      <c r="B236" s="1207"/>
      <c r="C236" s="1207"/>
      <c r="D236" s="1207"/>
      <c r="E236" s="1207"/>
    </row>
    <row r="237" spans="1:5" ht="13.5" hidden="1" thickBot="1" x14ac:dyDescent="0.25">
      <c r="A237" s="1206" t="s">
        <v>186</v>
      </c>
      <c r="B237" s="1207"/>
      <c r="C237" s="1207"/>
      <c r="D237" s="1207"/>
      <c r="E237" s="1207"/>
    </row>
    <row r="238" spans="1:5" ht="13.5" hidden="1" thickBot="1" x14ac:dyDescent="0.25">
      <c r="A238" s="1206" t="s">
        <v>187</v>
      </c>
      <c r="B238" s="1207"/>
      <c r="C238" s="1207"/>
      <c r="D238" s="1207"/>
      <c r="E238" s="1207"/>
    </row>
    <row r="239" spans="1:5" ht="13.5" hidden="1" thickBot="1" x14ac:dyDescent="0.25">
      <c r="A239" s="1216" t="s">
        <v>51</v>
      </c>
      <c r="B239" s="1207">
        <f>B229+B234</f>
        <v>0</v>
      </c>
      <c r="C239" s="1207">
        <f t="shared" ref="C239:E239" si="33">C229+C234</f>
        <v>0</v>
      </c>
      <c r="D239" s="1207">
        <f t="shared" si="33"/>
        <v>0</v>
      </c>
      <c r="E239" s="1207">
        <f t="shared" si="33"/>
        <v>0</v>
      </c>
    </row>
    <row r="240" spans="1:5" ht="13.5" hidden="1" thickBot="1" x14ac:dyDescent="0.25">
      <c r="A240" s="2400" t="s">
        <v>45</v>
      </c>
      <c r="B240" s="2401"/>
      <c r="C240" s="2401"/>
      <c r="D240" s="2401"/>
      <c r="E240" s="2402"/>
    </row>
    <row r="241" spans="1:5" ht="13.5" hidden="1" thickBot="1" x14ac:dyDescent="0.25">
      <c r="A241" s="2400" t="s">
        <v>46</v>
      </c>
      <c r="B241" s="2401"/>
      <c r="C241" s="2401"/>
      <c r="D241" s="2401"/>
      <c r="E241" s="2402"/>
    </row>
    <row r="242" spans="1:5" ht="13.5" hidden="1" thickBot="1" x14ac:dyDescent="0.25">
      <c r="A242" s="1196" t="s">
        <v>52</v>
      </c>
      <c r="B242" s="2627"/>
      <c r="C242" s="2628"/>
      <c r="D242" s="2628"/>
      <c r="E242" s="2629"/>
    </row>
    <row r="243" spans="1:5" ht="34.5" hidden="1" thickBot="1" x14ac:dyDescent="0.25">
      <c r="A243" s="1196" t="s">
        <v>76</v>
      </c>
      <c r="B243" s="1196"/>
      <c r="C243" s="1214" t="s">
        <v>180</v>
      </c>
      <c r="D243" s="2387"/>
      <c r="E243" s="2388"/>
    </row>
    <row r="244" spans="1:5" ht="13.5" hidden="1" thickBot="1" x14ac:dyDescent="0.25">
      <c r="A244" s="1215"/>
      <c r="B244" s="2385"/>
      <c r="C244" s="2386"/>
      <c r="D244" s="2387"/>
      <c r="E244" s="2388"/>
    </row>
    <row r="245" spans="1:5" ht="13.5" hidden="1" thickBot="1" x14ac:dyDescent="0.25">
      <c r="A245" s="1197" t="s">
        <v>14</v>
      </c>
      <c r="B245" s="2613"/>
      <c r="C245" s="2614"/>
      <c r="D245" s="2614"/>
      <c r="E245" s="2615"/>
    </row>
    <row r="246" spans="1:5" ht="13.5" hidden="1" thickBot="1" x14ac:dyDescent="0.25">
      <c r="A246" s="1197" t="s">
        <v>15</v>
      </c>
      <c r="B246" s="2392"/>
      <c r="C246" s="2393"/>
      <c r="D246" s="2393"/>
      <c r="E246" s="2394"/>
    </row>
    <row r="247" spans="1:5" hidden="1" x14ac:dyDescent="0.2">
      <c r="A247" s="2395"/>
      <c r="B247" s="1198">
        <v>2020</v>
      </c>
      <c r="C247" s="1198">
        <v>2021</v>
      </c>
      <c r="D247" s="1198">
        <v>2022</v>
      </c>
      <c r="E247" s="1198">
        <v>2023</v>
      </c>
    </row>
    <row r="248" spans="1:5" ht="13.5" hidden="1" thickBot="1" x14ac:dyDescent="0.25">
      <c r="A248" s="2396"/>
      <c r="B248" s="1199" t="s">
        <v>7</v>
      </c>
      <c r="C248" s="1199" t="s">
        <v>8</v>
      </c>
      <c r="D248" s="1199" t="s">
        <v>8</v>
      </c>
      <c r="E248" s="1199" t="s">
        <v>8</v>
      </c>
    </row>
    <row r="249" spans="1:5" ht="13.5" hidden="1" thickBot="1" x14ac:dyDescent="0.25">
      <c r="A249" s="1197" t="s">
        <v>16</v>
      </c>
      <c r="B249" s="1200"/>
      <c r="C249" s="1200"/>
      <c r="D249" s="1200"/>
      <c r="E249" s="1200"/>
    </row>
    <row r="250" spans="1:5" ht="13.5" hidden="1" thickBot="1" x14ac:dyDescent="0.25">
      <c r="A250" s="1197" t="s">
        <v>17</v>
      </c>
      <c r="B250" s="1200">
        <f>B313-B275</f>
        <v>0</v>
      </c>
      <c r="C250" s="1200">
        <f t="shared" ref="C250:D250" si="34">C313-C275</f>
        <v>0</v>
      </c>
      <c r="D250" s="1200">
        <f t="shared" si="34"/>
        <v>0</v>
      </c>
      <c r="E250" s="1200">
        <f>E268</f>
        <v>0</v>
      </c>
    </row>
    <row r="251" spans="1:5" ht="13.5" hidden="1" thickBot="1" x14ac:dyDescent="0.25">
      <c r="A251" s="1197" t="s">
        <v>18</v>
      </c>
      <c r="B251" s="1200" t="e">
        <f>B250/B249</f>
        <v>#DIV/0!</v>
      </c>
      <c r="C251" s="1200" t="e">
        <f t="shared" ref="C251:E251" si="35">C250/C249</f>
        <v>#DIV/0!</v>
      </c>
      <c r="D251" s="1200" t="e">
        <f t="shared" si="35"/>
        <v>#DIV/0!</v>
      </c>
      <c r="E251" s="1200" t="e">
        <f t="shared" si="35"/>
        <v>#DIV/0!</v>
      </c>
    </row>
    <row r="252" spans="1:5" ht="13.5" hidden="1" thickBot="1" x14ac:dyDescent="0.25">
      <c r="A252" s="1197" t="s">
        <v>19</v>
      </c>
      <c r="B252" s="1202" t="s">
        <v>20</v>
      </c>
      <c r="C252" s="1203" t="e">
        <f>C249/B249-1</f>
        <v>#DIV/0!</v>
      </c>
      <c r="D252" s="1203" t="e">
        <f t="shared" ref="D252:E254" si="36">D249/C249-1</f>
        <v>#DIV/0!</v>
      </c>
      <c r="E252" s="1203" t="e">
        <f t="shared" si="36"/>
        <v>#DIV/0!</v>
      </c>
    </row>
    <row r="253" spans="1:5" ht="13.5" hidden="1" thickBot="1" x14ac:dyDescent="0.25">
      <c r="A253" s="1197" t="s">
        <v>21</v>
      </c>
      <c r="B253" s="1202" t="s">
        <v>20</v>
      </c>
      <c r="C253" s="1203" t="e">
        <f>C250/B250-1</f>
        <v>#DIV/0!</v>
      </c>
      <c r="D253" s="1203" t="e">
        <f t="shared" si="36"/>
        <v>#DIV/0!</v>
      </c>
      <c r="E253" s="1203" t="e">
        <f t="shared" si="36"/>
        <v>#DIV/0!</v>
      </c>
    </row>
    <row r="254" spans="1:5" ht="13.5" hidden="1" thickBot="1" x14ac:dyDescent="0.25">
      <c r="A254" s="1197" t="s">
        <v>22</v>
      </c>
      <c r="B254" s="1202" t="s">
        <v>20</v>
      </c>
      <c r="C254" s="1203" t="e">
        <f>C251/B251-1</f>
        <v>#DIV/0!</v>
      </c>
      <c r="D254" s="1203" t="e">
        <f t="shared" si="36"/>
        <v>#DIV/0!</v>
      </c>
      <c r="E254" s="1203" t="e">
        <f t="shared" si="36"/>
        <v>#DIV/0!</v>
      </c>
    </row>
    <row r="255" spans="1:5" ht="13.5" hidden="1" thickBot="1" x14ac:dyDescent="0.25">
      <c r="A255" s="2397" t="s">
        <v>126</v>
      </c>
      <c r="B255" s="2398"/>
      <c r="C255" s="2398"/>
      <c r="D255" s="2398"/>
      <c r="E255" s="2399"/>
    </row>
    <row r="256" spans="1:5" hidden="1" x14ac:dyDescent="0.2">
      <c r="A256" s="2395"/>
      <c r="B256" s="1198">
        <v>2020</v>
      </c>
      <c r="C256" s="1198">
        <v>2021</v>
      </c>
      <c r="D256" s="1198">
        <v>2022</v>
      </c>
      <c r="E256" s="1198">
        <v>2023</v>
      </c>
    </row>
    <row r="257" spans="1:5" ht="13.5" hidden="1" thickBot="1" x14ac:dyDescent="0.25">
      <c r="A257" s="2396"/>
      <c r="B257" s="1199" t="s">
        <v>7</v>
      </c>
      <c r="C257" s="1199" t="s">
        <v>8</v>
      </c>
      <c r="D257" s="1199" t="s">
        <v>8</v>
      </c>
      <c r="E257" s="1199" t="s">
        <v>8</v>
      </c>
    </row>
    <row r="258" spans="1:5" ht="13.5" hidden="1" thickBot="1" x14ac:dyDescent="0.25">
      <c r="A258" s="1204" t="s">
        <v>41</v>
      </c>
      <c r="B258" s="1205">
        <f>B259+B260+B261+B262</f>
        <v>0</v>
      </c>
      <c r="C258" s="1205">
        <f t="shared" ref="C258:E258" si="37">C259+C260+C261+C262</f>
        <v>0</v>
      </c>
      <c r="D258" s="1205">
        <f t="shared" si="37"/>
        <v>0</v>
      </c>
      <c r="E258" s="1205">
        <f t="shared" si="37"/>
        <v>0</v>
      </c>
    </row>
    <row r="259" spans="1:5" ht="13.5" hidden="1" thickBot="1" x14ac:dyDescent="0.25">
      <c r="A259" s="1206" t="s">
        <v>175</v>
      </c>
      <c r="B259" s="1205"/>
      <c r="C259" s="1205"/>
      <c r="D259" s="1205"/>
      <c r="E259" s="1205"/>
    </row>
    <row r="260" spans="1:5" ht="13.5" hidden="1" thickBot="1" x14ac:dyDescent="0.25">
      <c r="A260" s="1206" t="s">
        <v>185</v>
      </c>
      <c r="B260" s="1205"/>
      <c r="C260" s="1205"/>
      <c r="D260" s="1205"/>
      <c r="E260" s="1205"/>
    </row>
    <row r="261" spans="1:5" ht="13.5" hidden="1" thickBot="1" x14ac:dyDescent="0.25">
      <c r="A261" s="1206" t="s">
        <v>186</v>
      </c>
      <c r="B261" s="1205"/>
      <c r="C261" s="1205"/>
      <c r="D261" s="1205"/>
      <c r="E261" s="1205"/>
    </row>
    <row r="262" spans="1:5" ht="13.5" hidden="1" thickBot="1" x14ac:dyDescent="0.25">
      <c r="A262" s="1206" t="s">
        <v>187</v>
      </c>
      <c r="B262" s="1205"/>
      <c r="C262" s="1205"/>
      <c r="D262" s="1205"/>
      <c r="E262" s="1205"/>
    </row>
    <row r="263" spans="1:5" ht="13.5" hidden="1" thickBot="1" x14ac:dyDescent="0.25">
      <c r="A263" s="1204" t="s">
        <v>42</v>
      </c>
      <c r="B263" s="1207">
        <f>B264+B265+B266+B267</f>
        <v>0</v>
      </c>
      <c r="C263" s="1207">
        <f t="shared" ref="C263:E263" si="38">C264+C265+C266+C267</f>
        <v>0</v>
      </c>
      <c r="D263" s="1207">
        <f t="shared" si="38"/>
        <v>0</v>
      </c>
      <c r="E263" s="1207">
        <f t="shared" si="38"/>
        <v>0</v>
      </c>
    </row>
    <row r="264" spans="1:5" ht="13.5" hidden="1" thickBot="1" x14ac:dyDescent="0.25">
      <c r="A264" s="1206" t="s">
        <v>175</v>
      </c>
      <c r="B264" s="1207"/>
      <c r="C264" s="1205"/>
      <c r="D264" s="1205"/>
      <c r="E264" s="1205">
        <v>0</v>
      </c>
    </row>
    <row r="265" spans="1:5" ht="13.5" hidden="1" thickBot="1" x14ac:dyDescent="0.25">
      <c r="A265" s="1206" t="s">
        <v>185</v>
      </c>
      <c r="B265" s="1207"/>
      <c r="C265" s="1205"/>
      <c r="D265" s="1205"/>
      <c r="E265" s="1205"/>
    </row>
    <row r="266" spans="1:5" ht="13.5" hidden="1" thickBot="1" x14ac:dyDescent="0.25">
      <c r="A266" s="1206" t="s">
        <v>186</v>
      </c>
      <c r="B266" s="1207"/>
      <c r="C266" s="1205"/>
      <c r="D266" s="1205"/>
      <c r="E266" s="1205"/>
    </row>
    <row r="267" spans="1:5" ht="13.5" hidden="1" thickBot="1" x14ac:dyDescent="0.25">
      <c r="A267" s="1206" t="s">
        <v>187</v>
      </c>
      <c r="B267" s="1207"/>
      <c r="C267" s="1205"/>
      <c r="D267" s="1205"/>
      <c r="E267" s="1205"/>
    </row>
    <row r="268" spans="1:5" ht="13.5" hidden="1" thickBot="1" x14ac:dyDescent="0.25">
      <c r="A268" s="1284" t="s">
        <v>30</v>
      </c>
      <c r="B268" s="1207">
        <f>B258+B263</f>
        <v>0</v>
      </c>
      <c r="C268" s="1207">
        <f t="shared" ref="C268:E268" si="39">C258+C263</f>
        <v>0</v>
      </c>
      <c r="D268" s="1207">
        <f t="shared" si="39"/>
        <v>0</v>
      </c>
      <c r="E268" s="1207">
        <f t="shared" si="39"/>
        <v>0</v>
      </c>
    </row>
    <row r="269" spans="1:5" ht="34.5" hidden="1" thickBot="1" x14ac:dyDescent="0.25">
      <c r="A269" s="1196" t="s">
        <v>32</v>
      </c>
      <c r="B269" s="1196"/>
      <c r="C269" s="1214" t="s">
        <v>180</v>
      </c>
      <c r="D269" s="2387"/>
      <c r="E269" s="2388"/>
    </row>
    <row r="270" spans="1:5" ht="13.5" hidden="1" thickBot="1" x14ac:dyDescent="0.25">
      <c r="A270" s="1197" t="s">
        <v>14</v>
      </c>
      <c r="B270" s="2613"/>
      <c r="C270" s="2614"/>
      <c r="D270" s="2614"/>
      <c r="E270" s="2615"/>
    </row>
    <row r="271" spans="1:5" ht="13.5" hidden="1" thickBot="1" x14ac:dyDescent="0.25">
      <c r="A271" s="1197" t="s">
        <v>15</v>
      </c>
      <c r="B271" s="2392"/>
      <c r="C271" s="2393"/>
      <c r="D271" s="2393"/>
      <c r="E271" s="2394"/>
    </row>
    <row r="272" spans="1:5" hidden="1" x14ac:dyDescent="0.2">
      <c r="A272" s="2395"/>
      <c r="B272" s="1198">
        <v>2020</v>
      </c>
      <c r="C272" s="1198">
        <v>2021</v>
      </c>
      <c r="D272" s="1198">
        <v>2022</v>
      </c>
      <c r="E272" s="1198">
        <v>2023</v>
      </c>
    </row>
    <row r="273" spans="1:5" ht="13.5" hidden="1" thickBot="1" x14ac:dyDescent="0.25">
      <c r="A273" s="2396"/>
      <c r="B273" s="1199" t="s">
        <v>7</v>
      </c>
      <c r="C273" s="1199" t="s">
        <v>8</v>
      </c>
      <c r="D273" s="1199" t="s">
        <v>8</v>
      </c>
      <c r="E273" s="1199" t="s">
        <v>8</v>
      </c>
    </row>
    <row r="274" spans="1:5" ht="13.5" hidden="1" thickBot="1" x14ac:dyDescent="0.25">
      <c r="A274" s="1197" t="s">
        <v>16</v>
      </c>
      <c r="B274" s="1197"/>
      <c r="C274" s="1197"/>
      <c r="D274" s="1197"/>
      <c r="E274" s="1197"/>
    </row>
    <row r="275" spans="1:5" ht="13.5" hidden="1" thickBot="1" x14ac:dyDescent="0.25">
      <c r="A275" s="1197" t="s">
        <v>17</v>
      </c>
      <c r="B275" s="1200"/>
      <c r="C275" s="1200"/>
      <c r="D275" s="1200"/>
      <c r="E275" s="1200"/>
    </row>
    <row r="276" spans="1:5" ht="13.5" hidden="1" thickBot="1" x14ac:dyDescent="0.25">
      <c r="A276" s="1197" t="s">
        <v>18</v>
      </c>
      <c r="B276" s="1200" t="e">
        <f>B275/B274</f>
        <v>#DIV/0!</v>
      </c>
      <c r="C276" s="1200" t="e">
        <f t="shared" ref="C276:E276" si="40">C275/C274</f>
        <v>#DIV/0!</v>
      </c>
      <c r="D276" s="1200" t="e">
        <f t="shared" si="40"/>
        <v>#DIV/0!</v>
      </c>
      <c r="E276" s="1200" t="e">
        <f t="shared" si="40"/>
        <v>#DIV/0!</v>
      </c>
    </row>
    <row r="277" spans="1:5" ht="13.5" hidden="1" thickBot="1" x14ac:dyDescent="0.25">
      <c r="A277" s="1197" t="s">
        <v>19</v>
      </c>
      <c r="B277" s="1202" t="s">
        <v>20</v>
      </c>
      <c r="C277" s="1203" t="e">
        <f>C274/B274-1</f>
        <v>#DIV/0!</v>
      </c>
      <c r="D277" s="1203" t="e">
        <f t="shared" ref="D277:E279" si="41">D274/C274-1</f>
        <v>#DIV/0!</v>
      </c>
      <c r="E277" s="1203" t="e">
        <f t="shared" si="41"/>
        <v>#DIV/0!</v>
      </c>
    </row>
    <row r="278" spans="1:5" ht="13.5" hidden="1" thickBot="1" x14ac:dyDescent="0.25">
      <c r="A278" s="1197" t="s">
        <v>21</v>
      </c>
      <c r="B278" s="1202" t="s">
        <v>20</v>
      </c>
      <c r="C278" s="1203" t="e">
        <f>C275/B275-1</f>
        <v>#DIV/0!</v>
      </c>
      <c r="D278" s="1203" t="e">
        <f t="shared" si="41"/>
        <v>#DIV/0!</v>
      </c>
      <c r="E278" s="1203" t="e">
        <f t="shared" si="41"/>
        <v>#DIV/0!</v>
      </c>
    </row>
    <row r="279" spans="1:5" ht="13.5" hidden="1" thickBot="1" x14ac:dyDescent="0.25">
      <c r="A279" s="1197" t="s">
        <v>22</v>
      </c>
      <c r="B279" s="1202" t="s">
        <v>20</v>
      </c>
      <c r="C279" s="1203" t="e">
        <f>C276/B276-1</f>
        <v>#DIV/0!</v>
      </c>
      <c r="D279" s="1203" t="e">
        <f t="shared" si="41"/>
        <v>#DIV/0!</v>
      </c>
      <c r="E279" s="1203" t="e">
        <f t="shared" si="41"/>
        <v>#DIV/0!</v>
      </c>
    </row>
    <row r="280" spans="1:5" ht="13.5" hidden="1" thickBot="1" x14ac:dyDescent="0.25">
      <c r="A280" s="2397" t="s">
        <v>145</v>
      </c>
      <c r="B280" s="2398"/>
      <c r="C280" s="2398"/>
      <c r="D280" s="2398"/>
      <c r="E280" s="2399"/>
    </row>
    <row r="281" spans="1:5" hidden="1" x14ac:dyDescent="0.2">
      <c r="A281" s="2395"/>
      <c r="B281" s="1198">
        <v>2020</v>
      </c>
      <c r="C281" s="1198">
        <v>2021</v>
      </c>
      <c r="D281" s="1198">
        <v>2022</v>
      </c>
      <c r="E281" s="1198">
        <v>2023</v>
      </c>
    </row>
    <row r="282" spans="1:5" ht="13.5" hidden="1" thickBot="1" x14ac:dyDescent="0.25">
      <c r="A282" s="2396"/>
      <c r="B282" s="1199" t="s">
        <v>7</v>
      </c>
      <c r="C282" s="1199" t="s">
        <v>8</v>
      </c>
      <c r="D282" s="1199" t="s">
        <v>8</v>
      </c>
      <c r="E282" s="1199" t="s">
        <v>8</v>
      </c>
    </row>
    <row r="283" spans="1:5" ht="13.5" hidden="1" thickBot="1" x14ac:dyDescent="0.25">
      <c r="A283" s="1204" t="s">
        <v>41</v>
      </c>
      <c r="B283" s="1205">
        <f>B284+B285+B286+B287</f>
        <v>0</v>
      </c>
      <c r="C283" s="1205">
        <f t="shared" ref="C283:E283" si="42">C284+C285+C286+C287</f>
        <v>0</v>
      </c>
      <c r="D283" s="1205">
        <f t="shared" si="42"/>
        <v>0</v>
      </c>
      <c r="E283" s="1205">
        <f t="shared" si="42"/>
        <v>0</v>
      </c>
    </row>
    <row r="284" spans="1:5" ht="13.5" hidden="1" thickBot="1" x14ac:dyDescent="0.25">
      <c r="A284" s="1206" t="s">
        <v>175</v>
      </c>
      <c r="B284" s="1205"/>
      <c r="C284" s="1205"/>
      <c r="D284" s="1205"/>
      <c r="E284" s="1205"/>
    </row>
    <row r="285" spans="1:5" ht="13.5" hidden="1" thickBot="1" x14ac:dyDescent="0.25">
      <c r="A285" s="1206" t="s">
        <v>185</v>
      </c>
      <c r="B285" s="1205"/>
      <c r="C285" s="1205"/>
      <c r="D285" s="1205"/>
      <c r="E285" s="1205"/>
    </row>
    <row r="286" spans="1:5" ht="13.5" hidden="1" thickBot="1" x14ac:dyDescent="0.25">
      <c r="A286" s="1206" t="s">
        <v>186</v>
      </c>
      <c r="B286" s="1205"/>
      <c r="C286" s="1205"/>
      <c r="D286" s="1205"/>
      <c r="E286" s="1205"/>
    </row>
    <row r="287" spans="1:5" ht="13.5" hidden="1" thickBot="1" x14ac:dyDescent="0.25">
      <c r="A287" s="1206" t="s">
        <v>187</v>
      </c>
      <c r="B287" s="1205"/>
      <c r="C287" s="1205"/>
      <c r="D287" s="1205"/>
      <c r="E287" s="1205"/>
    </row>
    <row r="288" spans="1:5" ht="13.5" hidden="1" thickBot="1" x14ac:dyDescent="0.25">
      <c r="A288" s="1204" t="s">
        <v>42</v>
      </c>
      <c r="B288" s="1207">
        <f>B289+B290+B291+B292</f>
        <v>0</v>
      </c>
      <c r="C288" s="1207">
        <f t="shared" ref="C288:E288" si="43">C289+C290+C291+C292</f>
        <v>0</v>
      </c>
      <c r="D288" s="1207">
        <f t="shared" si="43"/>
        <v>0</v>
      </c>
      <c r="E288" s="1207">
        <f t="shared" si="43"/>
        <v>0</v>
      </c>
    </row>
    <row r="289" spans="1:5" ht="13.5" hidden="1" thickBot="1" x14ac:dyDescent="0.25">
      <c r="A289" s="1206" t="s">
        <v>175</v>
      </c>
      <c r="B289" s="1207"/>
      <c r="C289" s="1205"/>
      <c r="D289" s="1205"/>
      <c r="E289" s="1205"/>
    </row>
    <row r="290" spans="1:5" ht="13.5" hidden="1" thickBot="1" x14ac:dyDescent="0.25">
      <c r="A290" s="1206" t="s">
        <v>185</v>
      </c>
      <c r="B290" s="1207"/>
      <c r="C290" s="1205"/>
      <c r="D290" s="1205"/>
      <c r="E290" s="1205"/>
    </row>
    <row r="291" spans="1:5" ht="13.5" hidden="1" thickBot="1" x14ac:dyDescent="0.25">
      <c r="A291" s="1206" t="s">
        <v>186</v>
      </c>
      <c r="B291" s="1207"/>
      <c r="C291" s="1205"/>
      <c r="D291" s="1205"/>
      <c r="E291" s="1205"/>
    </row>
    <row r="292" spans="1:5" ht="13.5" hidden="1" thickBot="1" x14ac:dyDescent="0.25">
      <c r="A292" s="1206" t="s">
        <v>187</v>
      </c>
      <c r="B292" s="1207"/>
      <c r="C292" s="1205"/>
      <c r="D292" s="1205"/>
      <c r="E292" s="1205"/>
    </row>
    <row r="293" spans="1:5" ht="13.5" hidden="1" thickBot="1" x14ac:dyDescent="0.25">
      <c r="A293" s="1284" t="s">
        <v>189</v>
      </c>
      <c r="B293" s="1207">
        <f>B283+B288</f>
        <v>0</v>
      </c>
      <c r="C293" s="1207">
        <f t="shared" ref="C293:E293" si="44">C283+C288</f>
        <v>0</v>
      </c>
      <c r="D293" s="1207">
        <f t="shared" si="44"/>
        <v>0</v>
      </c>
      <c r="E293" s="1207">
        <f t="shared" si="44"/>
        <v>0</v>
      </c>
    </row>
    <row r="294" spans="1:5" ht="34.5" hidden="1" thickBot="1" x14ac:dyDescent="0.25">
      <c r="A294" s="1196" t="s">
        <v>69</v>
      </c>
      <c r="B294" s="1339"/>
      <c r="C294" s="1340" t="s">
        <v>180</v>
      </c>
      <c r="D294" s="1341"/>
      <c r="E294" s="1342"/>
    </row>
    <row r="295" spans="1:5" ht="13.5" hidden="1" thickBot="1" x14ac:dyDescent="0.25">
      <c r="A295" s="1197" t="s">
        <v>14</v>
      </c>
      <c r="B295" s="2613"/>
      <c r="C295" s="2614"/>
      <c r="D295" s="2614"/>
      <c r="E295" s="2615"/>
    </row>
    <row r="296" spans="1:5" ht="13.5" hidden="1" thickBot="1" x14ac:dyDescent="0.25">
      <c r="A296" s="1197" t="s">
        <v>15</v>
      </c>
      <c r="B296" s="2392"/>
      <c r="C296" s="2393"/>
      <c r="D296" s="2393"/>
      <c r="E296" s="2394"/>
    </row>
    <row r="297" spans="1:5" hidden="1" x14ac:dyDescent="0.2">
      <c r="A297" s="2395"/>
      <c r="B297" s="1198">
        <v>2020</v>
      </c>
      <c r="C297" s="1198">
        <v>2021</v>
      </c>
      <c r="D297" s="1198">
        <v>2022</v>
      </c>
      <c r="E297" s="1198">
        <v>2023</v>
      </c>
    </row>
    <row r="298" spans="1:5" ht="13.5" hidden="1" thickBot="1" x14ac:dyDescent="0.25">
      <c r="A298" s="2396"/>
      <c r="B298" s="1199" t="s">
        <v>7</v>
      </c>
      <c r="C298" s="1199" t="s">
        <v>8</v>
      </c>
      <c r="D298" s="1199" t="s">
        <v>8</v>
      </c>
      <c r="E298" s="1199" t="s">
        <v>8</v>
      </c>
    </row>
    <row r="299" spans="1:5" ht="13.5" hidden="1" thickBot="1" x14ac:dyDescent="0.25">
      <c r="A299" s="1197" t="s">
        <v>16</v>
      </c>
      <c r="B299" s="1197"/>
      <c r="C299" s="1197"/>
      <c r="D299" s="1197"/>
      <c r="E299" s="1197"/>
    </row>
    <row r="300" spans="1:5" ht="13.5" hidden="1" thickBot="1" x14ac:dyDescent="0.25">
      <c r="A300" s="1197" t="s">
        <v>17</v>
      </c>
      <c r="B300" s="1200">
        <f>B318</f>
        <v>0</v>
      </c>
      <c r="C300" s="1200">
        <f t="shared" ref="C300:E300" si="45">C318</f>
        <v>0</v>
      </c>
      <c r="D300" s="1200">
        <f t="shared" si="45"/>
        <v>0</v>
      </c>
      <c r="E300" s="1200">
        <f t="shared" si="45"/>
        <v>0</v>
      </c>
    </row>
    <row r="301" spans="1:5" ht="13.5" hidden="1" thickBot="1" x14ac:dyDescent="0.25">
      <c r="A301" s="1197" t="s">
        <v>18</v>
      </c>
      <c r="B301" s="1200" t="e">
        <f>B300/B299</f>
        <v>#DIV/0!</v>
      </c>
      <c r="C301" s="1200" t="e">
        <f t="shared" ref="C301:E301" si="46">C300/C299</f>
        <v>#DIV/0!</v>
      </c>
      <c r="D301" s="1200" t="e">
        <f t="shared" si="46"/>
        <v>#DIV/0!</v>
      </c>
      <c r="E301" s="1200" t="e">
        <f t="shared" si="46"/>
        <v>#DIV/0!</v>
      </c>
    </row>
    <row r="302" spans="1:5" ht="13.5" hidden="1" thickBot="1" x14ac:dyDescent="0.25">
      <c r="A302" s="1197" t="s">
        <v>19</v>
      </c>
      <c r="B302" s="1202" t="s">
        <v>20</v>
      </c>
      <c r="C302" s="1203" t="e">
        <f>C299/B299-1</f>
        <v>#DIV/0!</v>
      </c>
      <c r="D302" s="1203" t="e">
        <f t="shared" ref="D302:E304" si="47">D299/C299-1</f>
        <v>#DIV/0!</v>
      </c>
      <c r="E302" s="1203" t="e">
        <f t="shared" si="47"/>
        <v>#DIV/0!</v>
      </c>
    </row>
    <row r="303" spans="1:5" ht="13.5" hidden="1" thickBot="1" x14ac:dyDescent="0.25">
      <c r="A303" s="1197" t="s">
        <v>21</v>
      </c>
      <c r="B303" s="1202" t="s">
        <v>20</v>
      </c>
      <c r="C303" s="1203" t="e">
        <f>C300/B300-1</f>
        <v>#DIV/0!</v>
      </c>
      <c r="D303" s="1203" t="e">
        <f t="shared" si="47"/>
        <v>#DIV/0!</v>
      </c>
      <c r="E303" s="1203" t="e">
        <f t="shared" si="47"/>
        <v>#DIV/0!</v>
      </c>
    </row>
    <row r="304" spans="1:5" ht="13.5" hidden="1" thickBot="1" x14ac:dyDescent="0.25">
      <c r="A304" s="1197" t="s">
        <v>22</v>
      </c>
      <c r="B304" s="1202" t="s">
        <v>20</v>
      </c>
      <c r="C304" s="1203" t="e">
        <f>C301/B301-1</f>
        <v>#DIV/0!</v>
      </c>
      <c r="D304" s="1203" t="e">
        <f t="shared" si="47"/>
        <v>#DIV/0!</v>
      </c>
      <c r="E304" s="1203" t="e">
        <f t="shared" si="47"/>
        <v>#DIV/0!</v>
      </c>
    </row>
    <row r="305" spans="1:5" ht="13.5" hidden="1" thickBot="1" x14ac:dyDescent="0.25">
      <c r="A305" s="2397" t="s">
        <v>220</v>
      </c>
      <c r="B305" s="2398"/>
      <c r="C305" s="2398"/>
      <c r="D305" s="2398"/>
      <c r="E305" s="2399"/>
    </row>
    <row r="306" spans="1:5" hidden="1" x14ac:dyDescent="0.2">
      <c r="A306" s="2395"/>
      <c r="B306" s="1198">
        <v>2020</v>
      </c>
      <c r="C306" s="1198">
        <v>2021</v>
      </c>
      <c r="D306" s="1198">
        <v>2022</v>
      </c>
      <c r="E306" s="1198">
        <v>2023</v>
      </c>
    </row>
    <row r="307" spans="1:5" ht="13.5" hidden="1" thickBot="1" x14ac:dyDescent="0.25">
      <c r="A307" s="2396"/>
      <c r="B307" s="1199" t="s">
        <v>7</v>
      </c>
      <c r="C307" s="1199" t="s">
        <v>8</v>
      </c>
      <c r="D307" s="1199" t="s">
        <v>8</v>
      </c>
      <c r="E307" s="1199" t="s">
        <v>8</v>
      </c>
    </row>
    <row r="308" spans="1:5" ht="13.5" hidden="1" thickBot="1" x14ac:dyDescent="0.25">
      <c r="A308" s="1204" t="s">
        <v>41</v>
      </c>
      <c r="B308" s="1205">
        <f>B309+B310+B311+B312</f>
        <v>0</v>
      </c>
      <c r="C308" s="1205">
        <f t="shared" ref="C308:E308" si="48">C309+C310+C311+C312</f>
        <v>0</v>
      </c>
      <c r="D308" s="1205">
        <f t="shared" si="48"/>
        <v>0</v>
      </c>
      <c r="E308" s="1205">
        <f t="shared" si="48"/>
        <v>0</v>
      </c>
    </row>
    <row r="309" spans="1:5" ht="13.5" hidden="1" thickBot="1" x14ac:dyDescent="0.25">
      <c r="A309" s="1206" t="s">
        <v>175</v>
      </c>
      <c r="B309" s="1205"/>
      <c r="C309" s="1205"/>
      <c r="D309" s="1205"/>
      <c r="E309" s="1205"/>
    </row>
    <row r="310" spans="1:5" ht="13.5" hidden="1" thickBot="1" x14ac:dyDescent="0.25">
      <c r="A310" s="1206" t="s">
        <v>185</v>
      </c>
      <c r="B310" s="1205"/>
      <c r="C310" s="1205"/>
      <c r="D310" s="1205"/>
      <c r="E310" s="1205"/>
    </row>
    <row r="311" spans="1:5" ht="13.5" hidden="1" thickBot="1" x14ac:dyDescent="0.25">
      <c r="A311" s="1206" t="s">
        <v>186</v>
      </c>
      <c r="B311" s="1205"/>
      <c r="C311" s="1205"/>
      <c r="D311" s="1205"/>
      <c r="E311" s="1205"/>
    </row>
    <row r="312" spans="1:5" ht="13.5" hidden="1" thickBot="1" x14ac:dyDescent="0.25">
      <c r="A312" s="1206" t="s">
        <v>187</v>
      </c>
      <c r="B312" s="1205"/>
      <c r="C312" s="1205"/>
      <c r="D312" s="1205"/>
      <c r="E312" s="1205"/>
    </row>
    <row r="313" spans="1:5" ht="13.5" hidden="1" thickBot="1" x14ac:dyDescent="0.25">
      <c r="A313" s="1204" t="s">
        <v>42</v>
      </c>
      <c r="B313" s="1207">
        <f>B314+B315+B316+B317</f>
        <v>0</v>
      </c>
      <c r="C313" s="1207">
        <f t="shared" ref="C313:E313" si="49">C314+C315+C316+C317</f>
        <v>0</v>
      </c>
      <c r="D313" s="1207">
        <f t="shared" si="49"/>
        <v>0</v>
      </c>
      <c r="E313" s="1207">
        <f t="shared" si="49"/>
        <v>0</v>
      </c>
    </row>
    <row r="314" spans="1:5" ht="13.5" hidden="1" thickBot="1" x14ac:dyDescent="0.25">
      <c r="A314" s="1206" t="s">
        <v>175</v>
      </c>
      <c r="B314" s="1207"/>
      <c r="C314" s="1205"/>
      <c r="D314" s="1205"/>
      <c r="E314" s="1205"/>
    </row>
    <row r="315" spans="1:5" ht="13.5" hidden="1" thickBot="1" x14ac:dyDescent="0.25">
      <c r="A315" s="1206" t="s">
        <v>185</v>
      </c>
      <c r="B315" s="1207"/>
      <c r="C315" s="1205"/>
      <c r="D315" s="1205"/>
      <c r="E315" s="1205"/>
    </row>
    <row r="316" spans="1:5" ht="13.5" hidden="1" thickBot="1" x14ac:dyDescent="0.25">
      <c r="A316" s="1206" t="s">
        <v>186</v>
      </c>
      <c r="B316" s="1207"/>
      <c r="C316" s="1205"/>
      <c r="D316" s="1205"/>
      <c r="E316" s="1205"/>
    </row>
    <row r="317" spans="1:5" ht="13.5" hidden="1" thickBot="1" x14ac:dyDescent="0.25">
      <c r="A317" s="1206" t="s">
        <v>187</v>
      </c>
      <c r="B317" s="1207"/>
      <c r="C317" s="1205"/>
      <c r="D317" s="1205"/>
      <c r="E317" s="1205"/>
    </row>
    <row r="318" spans="1:5" ht="13.5" hidden="1" thickBot="1" x14ac:dyDescent="0.25">
      <c r="A318" s="1216" t="s">
        <v>192</v>
      </c>
      <c r="B318" s="1207">
        <f>B308+B313</f>
        <v>0</v>
      </c>
      <c r="C318" s="1207">
        <f t="shared" ref="C318:E318" si="50">C308+C313</f>
        <v>0</v>
      </c>
      <c r="D318" s="1207">
        <f t="shared" si="50"/>
        <v>0</v>
      </c>
      <c r="E318" s="1207">
        <f t="shared" si="50"/>
        <v>0</v>
      </c>
    </row>
    <row r="319" spans="1:5" ht="13.5" hidden="1" thickBot="1" x14ac:dyDescent="0.25">
      <c r="A319" s="1343" t="s">
        <v>44</v>
      </c>
      <c r="B319" s="2385"/>
      <c r="C319" s="2387"/>
      <c r="D319" s="2387"/>
      <c r="E319" s="2388"/>
    </row>
    <row r="320" spans="1:5" ht="34.5" hidden="1" thickBot="1" x14ac:dyDescent="0.25">
      <c r="A320" s="1196" t="s">
        <v>69</v>
      </c>
      <c r="B320" s="1339"/>
      <c r="C320" s="1340" t="s">
        <v>180</v>
      </c>
      <c r="D320" s="1341"/>
      <c r="E320" s="1342"/>
    </row>
    <row r="321" spans="1:5" ht="13.5" hidden="1" thickBot="1" x14ac:dyDescent="0.25">
      <c r="A321" s="1197" t="s">
        <v>14</v>
      </c>
      <c r="B321" s="2613"/>
      <c r="C321" s="2614"/>
      <c r="D321" s="2614"/>
      <c r="E321" s="2615"/>
    </row>
    <row r="322" spans="1:5" ht="13.5" hidden="1" thickBot="1" x14ac:dyDescent="0.25">
      <c r="A322" s="1197" t="s">
        <v>15</v>
      </c>
      <c r="B322" s="2392"/>
      <c r="C322" s="2393"/>
      <c r="D322" s="2393"/>
      <c r="E322" s="2394"/>
    </row>
    <row r="323" spans="1:5" hidden="1" x14ac:dyDescent="0.2">
      <c r="A323" s="2395"/>
      <c r="B323" s="1198">
        <v>2020</v>
      </c>
      <c r="C323" s="1198">
        <v>2021</v>
      </c>
      <c r="D323" s="1198">
        <v>2022</v>
      </c>
      <c r="E323" s="1198">
        <v>2023</v>
      </c>
    </row>
    <row r="324" spans="1:5" ht="13.5" hidden="1" thickBot="1" x14ac:dyDescent="0.25">
      <c r="A324" s="2396"/>
      <c r="B324" s="1199" t="s">
        <v>7</v>
      </c>
      <c r="C324" s="1199" t="s">
        <v>8</v>
      </c>
      <c r="D324" s="1199" t="s">
        <v>8</v>
      </c>
      <c r="E324" s="1199" t="s">
        <v>8</v>
      </c>
    </row>
    <row r="325" spans="1:5" ht="13.5" hidden="1" thickBot="1" x14ac:dyDescent="0.25">
      <c r="A325" s="1197" t="s">
        <v>16</v>
      </c>
      <c r="B325" s="1197"/>
      <c r="C325" s="1197"/>
      <c r="D325" s="1197"/>
      <c r="E325" s="1197"/>
    </row>
    <row r="326" spans="1:5" ht="13.5" hidden="1" thickBot="1" x14ac:dyDescent="0.25">
      <c r="A326" s="1197" t="s">
        <v>17</v>
      </c>
      <c r="B326" s="1200">
        <f>B344</f>
        <v>0</v>
      </c>
      <c r="C326" s="1200">
        <f t="shared" ref="C326:E326" si="51">C344</f>
        <v>0</v>
      </c>
      <c r="D326" s="1200">
        <f t="shared" si="51"/>
        <v>0</v>
      </c>
      <c r="E326" s="1200">
        <f t="shared" si="51"/>
        <v>0</v>
      </c>
    </row>
    <row r="327" spans="1:5" ht="13.5" hidden="1" thickBot="1" x14ac:dyDescent="0.25">
      <c r="A327" s="1197" t="s">
        <v>18</v>
      </c>
      <c r="B327" s="1200" t="e">
        <f>B326/B325</f>
        <v>#DIV/0!</v>
      </c>
      <c r="C327" s="1200" t="e">
        <f t="shared" ref="C327:E327" si="52">C326/C325</f>
        <v>#DIV/0!</v>
      </c>
      <c r="D327" s="1200" t="e">
        <f t="shared" si="52"/>
        <v>#DIV/0!</v>
      </c>
      <c r="E327" s="1200" t="e">
        <f t="shared" si="52"/>
        <v>#DIV/0!</v>
      </c>
    </row>
    <row r="328" spans="1:5" ht="13.5" hidden="1" thickBot="1" x14ac:dyDescent="0.25">
      <c r="A328" s="1197" t="s">
        <v>19</v>
      </c>
      <c r="B328" s="1202" t="s">
        <v>20</v>
      </c>
      <c r="C328" s="1203" t="e">
        <f>C325/B325-1</f>
        <v>#DIV/0!</v>
      </c>
      <c r="D328" s="1203" t="e">
        <f t="shared" ref="D328:E330" si="53">D325/C325-1</f>
        <v>#DIV/0!</v>
      </c>
      <c r="E328" s="1203" t="e">
        <f t="shared" si="53"/>
        <v>#DIV/0!</v>
      </c>
    </row>
    <row r="329" spans="1:5" ht="13.5" hidden="1" thickBot="1" x14ac:dyDescent="0.25">
      <c r="A329" s="1197" t="s">
        <v>21</v>
      </c>
      <c r="B329" s="1202" t="s">
        <v>20</v>
      </c>
      <c r="C329" s="1203" t="e">
        <f>C326/B326-1</f>
        <v>#DIV/0!</v>
      </c>
      <c r="D329" s="1203" t="e">
        <f t="shared" si="53"/>
        <v>#DIV/0!</v>
      </c>
      <c r="E329" s="1203" t="e">
        <f t="shared" si="53"/>
        <v>#DIV/0!</v>
      </c>
    </row>
    <row r="330" spans="1:5" ht="13.5" hidden="1" thickBot="1" x14ac:dyDescent="0.25">
      <c r="A330" s="1197" t="s">
        <v>22</v>
      </c>
      <c r="B330" s="1202" t="s">
        <v>20</v>
      </c>
      <c r="C330" s="1203" t="e">
        <f>C327/B327-1</f>
        <v>#DIV/0!</v>
      </c>
      <c r="D330" s="1203" t="e">
        <f t="shared" si="53"/>
        <v>#DIV/0!</v>
      </c>
      <c r="E330" s="1203" t="e">
        <f t="shared" si="53"/>
        <v>#DIV/0!</v>
      </c>
    </row>
    <row r="331" spans="1:5" ht="13.5" hidden="1" thickBot="1" x14ac:dyDescent="0.25">
      <c r="A331" s="2397" t="s">
        <v>125</v>
      </c>
      <c r="B331" s="2398"/>
      <c r="C331" s="2398"/>
      <c r="D331" s="2398"/>
      <c r="E331" s="2399"/>
    </row>
    <row r="332" spans="1:5" hidden="1" x14ac:dyDescent="0.2">
      <c r="A332" s="2395"/>
      <c r="B332" s="1198">
        <v>2020</v>
      </c>
      <c r="C332" s="1198">
        <v>2021</v>
      </c>
      <c r="D332" s="1198">
        <v>2022</v>
      </c>
      <c r="E332" s="1198">
        <v>2023</v>
      </c>
    </row>
    <row r="333" spans="1:5" ht="13.5" hidden="1" thickBot="1" x14ac:dyDescent="0.25">
      <c r="A333" s="2396"/>
      <c r="B333" s="1199" t="s">
        <v>7</v>
      </c>
      <c r="C333" s="1199" t="s">
        <v>8</v>
      </c>
      <c r="D333" s="1199" t="s">
        <v>8</v>
      </c>
      <c r="E333" s="1199" t="s">
        <v>8</v>
      </c>
    </row>
    <row r="334" spans="1:5" ht="13.5" hidden="1" thickBot="1" x14ac:dyDescent="0.25">
      <c r="A334" s="1204" t="s">
        <v>41</v>
      </c>
      <c r="B334" s="1205">
        <f>B335+B336+B337+B338</f>
        <v>0</v>
      </c>
      <c r="C334" s="1205">
        <f t="shared" ref="C334:E334" si="54">C335+C336+C337+C338</f>
        <v>0</v>
      </c>
      <c r="D334" s="1205">
        <f t="shared" si="54"/>
        <v>0</v>
      </c>
      <c r="E334" s="1205">
        <f t="shared" si="54"/>
        <v>0</v>
      </c>
    </row>
    <row r="335" spans="1:5" ht="13.5" hidden="1" thickBot="1" x14ac:dyDescent="0.25">
      <c r="A335" s="1206" t="s">
        <v>175</v>
      </c>
      <c r="B335" s="1205"/>
      <c r="C335" s="1205"/>
      <c r="D335" s="1205"/>
      <c r="E335" s="1205"/>
    </row>
    <row r="336" spans="1:5" ht="13.5" hidden="1" thickBot="1" x14ac:dyDescent="0.25">
      <c r="A336" s="1206" t="s">
        <v>185</v>
      </c>
      <c r="B336" s="1205"/>
      <c r="C336" s="1205"/>
      <c r="D336" s="1205"/>
      <c r="E336" s="1205"/>
    </row>
    <row r="337" spans="1:5" ht="13.5" hidden="1" thickBot="1" x14ac:dyDescent="0.25">
      <c r="A337" s="1206" t="s">
        <v>186</v>
      </c>
      <c r="B337" s="1205"/>
      <c r="C337" s="1205"/>
      <c r="D337" s="1205"/>
      <c r="E337" s="1205"/>
    </row>
    <row r="338" spans="1:5" ht="13.5" hidden="1" thickBot="1" x14ac:dyDescent="0.25">
      <c r="A338" s="1206" t="s">
        <v>187</v>
      </c>
      <c r="B338" s="1205"/>
      <c r="C338" s="1205"/>
      <c r="D338" s="1205"/>
      <c r="E338" s="1205"/>
    </row>
    <row r="339" spans="1:5" ht="13.5" hidden="1" thickBot="1" x14ac:dyDescent="0.25">
      <c r="A339" s="1204" t="s">
        <v>42</v>
      </c>
      <c r="B339" s="1207">
        <f>B340+B341+B342+B343</f>
        <v>0</v>
      </c>
      <c r="C339" s="1207">
        <f t="shared" ref="C339:E339" si="55">C340+C341+C342+C343</f>
        <v>0</v>
      </c>
      <c r="D339" s="1207">
        <f t="shared" si="55"/>
        <v>0</v>
      </c>
      <c r="E339" s="1207">
        <f t="shared" si="55"/>
        <v>0</v>
      </c>
    </row>
    <row r="340" spans="1:5" ht="13.5" hidden="1" thickBot="1" x14ac:dyDescent="0.25">
      <c r="A340" s="1206" t="s">
        <v>175</v>
      </c>
      <c r="B340" s="1207"/>
      <c r="C340" s="1207"/>
      <c r="D340" s="1207"/>
      <c r="E340" s="1207"/>
    </row>
    <row r="341" spans="1:5" ht="13.5" hidden="1" thickBot="1" x14ac:dyDescent="0.25">
      <c r="A341" s="1206" t="s">
        <v>185</v>
      </c>
      <c r="B341" s="1207"/>
      <c r="C341" s="1207"/>
      <c r="D341" s="1207"/>
      <c r="E341" s="1207"/>
    </row>
    <row r="342" spans="1:5" ht="13.5" hidden="1" thickBot="1" x14ac:dyDescent="0.25">
      <c r="A342" s="1206" t="s">
        <v>186</v>
      </c>
      <c r="B342" s="1207"/>
      <c r="C342" s="1207"/>
      <c r="D342" s="1207"/>
      <c r="E342" s="1207"/>
    </row>
    <row r="343" spans="1:5" ht="13.5" hidden="1" thickBot="1" x14ac:dyDescent="0.25">
      <c r="A343" s="1206" t="s">
        <v>187</v>
      </c>
      <c r="B343" s="1207"/>
      <c r="C343" s="1207"/>
      <c r="D343" s="1207"/>
      <c r="E343" s="1207"/>
    </row>
    <row r="344" spans="1:5" ht="13.5" hidden="1" thickBot="1" x14ac:dyDescent="0.25">
      <c r="A344" s="1216" t="s">
        <v>51</v>
      </c>
      <c r="B344" s="1207">
        <f>B334+B339</f>
        <v>0</v>
      </c>
      <c r="C344" s="1207">
        <f t="shared" ref="C344:E344" si="56">C334+C339</f>
        <v>0</v>
      </c>
      <c r="D344" s="1207">
        <f t="shared" si="56"/>
        <v>0</v>
      </c>
      <c r="E344" s="1207">
        <f t="shared" si="56"/>
        <v>0</v>
      </c>
    </row>
    <row r="345" spans="1:5" ht="13.5" thickBot="1" x14ac:dyDescent="0.25">
      <c r="A345" s="1218"/>
      <c r="B345" s="1219"/>
      <c r="C345" s="1219"/>
      <c r="D345" s="1219"/>
      <c r="E345" s="1219"/>
    </row>
    <row r="346" spans="1:5" ht="24.75" thickBot="1" x14ac:dyDescent="0.25">
      <c r="A346" s="1189" t="s">
        <v>53</v>
      </c>
      <c r="B346" s="1220">
        <f>+B221+B145+B67+B30+B170+B104+B326+B300+B275+B250+B195</f>
        <v>81500</v>
      </c>
      <c r="C346" s="1220">
        <f>+C221+C145+C67+C30+C170+C104+C326+C300+C275+C250+C195</f>
        <v>82500</v>
      </c>
      <c r="D346" s="1220">
        <f>+D221+D145+D67+D30+D170+D104+D326+D300+D275+D250+D195</f>
        <v>87000</v>
      </c>
      <c r="E346" s="1220">
        <f>+E221+E145+E67+E30+E170+E104+E326+E300+E275+E250+E195</f>
        <v>92500</v>
      </c>
    </row>
    <row r="347" spans="1:5" ht="24.75" thickBot="1" x14ac:dyDescent="0.25">
      <c r="A347" s="1189" t="s">
        <v>54</v>
      </c>
      <c r="B347" s="1220">
        <f>+B239+B213+B133+B96+B59+B344+B318+B293+B268+B188+B163</f>
        <v>81500</v>
      </c>
      <c r="C347" s="1220">
        <f>+C239+C213+C133+C96+C59+C344+C318+C293+C268+C188+C163</f>
        <v>82500</v>
      </c>
      <c r="D347" s="1220">
        <f>+D239+D213+D133+D96+D59+D344+D318+D293+D268+D188+D163</f>
        <v>87000</v>
      </c>
      <c r="E347" s="1220">
        <f>+E239+E213+E133+E96+E59+E344+E318+E293+E268+E188+E163</f>
        <v>92500</v>
      </c>
    </row>
    <row r="348" spans="1:5" ht="13.5" thickBot="1" x14ac:dyDescent="0.25">
      <c r="A348" s="1204" t="s">
        <v>23</v>
      </c>
      <c r="B348" s="1221">
        <f>B349+B350</f>
        <v>14500</v>
      </c>
      <c r="C348" s="1221">
        <f t="shared" ref="C348:E348" si="57">C349+C350</f>
        <v>14500</v>
      </c>
      <c r="D348" s="1221">
        <f t="shared" si="57"/>
        <v>14500</v>
      </c>
      <c r="E348" s="1221">
        <f t="shared" si="57"/>
        <v>14500</v>
      </c>
    </row>
    <row r="349" spans="1:5" ht="13.5" thickBot="1" x14ac:dyDescent="0.25">
      <c r="A349" s="1206" t="s">
        <v>175</v>
      </c>
      <c r="B349" s="1207">
        <f t="shared" ref="B349:E350" si="58">B39+B76+B113</f>
        <v>14500</v>
      </c>
      <c r="C349" s="1207">
        <f t="shared" si="58"/>
        <v>14500</v>
      </c>
      <c r="D349" s="1207">
        <f t="shared" si="58"/>
        <v>14500</v>
      </c>
      <c r="E349" s="1207">
        <f t="shared" si="58"/>
        <v>14500</v>
      </c>
    </row>
    <row r="350" spans="1:5" ht="13.5" thickBot="1" x14ac:dyDescent="0.25">
      <c r="A350" s="1206" t="s">
        <v>193</v>
      </c>
      <c r="B350" s="1207">
        <f t="shared" si="58"/>
        <v>0</v>
      </c>
      <c r="C350" s="1207">
        <f t="shared" si="58"/>
        <v>0</v>
      </c>
      <c r="D350" s="1207">
        <f t="shared" si="58"/>
        <v>0</v>
      </c>
      <c r="E350" s="1207">
        <f t="shared" si="58"/>
        <v>0</v>
      </c>
    </row>
    <row r="351" spans="1:5" ht="24.75" thickBot="1" x14ac:dyDescent="0.25">
      <c r="A351" s="1204" t="s">
        <v>24</v>
      </c>
      <c r="B351" s="1221">
        <f>B352+B353</f>
        <v>2000</v>
      </c>
      <c r="C351" s="1221">
        <f t="shared" ref="C351:E351" si="59">C352+C353</f>
        <v>2000</v>
      </c>
      <c r="D351" s="1221">
        <f t="shared" si="59"/>
        <v>2000</v>
      </c>
      <c r="E351" s="1221">
        <f t="shared" si="59"/>
        <v>2000</v>
      </c>
    </row>
    <row r="352" spans="1:5" ht="13.5" thickBot="1" x14ac:dyDescent="0.25">
      <c r="A352" s="1206" t="s">
        <v>175</v>
      </c>
      <c r="B352" s="1205">
        <f>B42+B79+B116</f>
        <v>2000</v>
      </c>
      <c r="C352" s="1205">
        <f>C42+C79+C116</f>
        <v>2000</v>
      </c>
      <c r="D352" s="1205">
        <f>D42+D79+D116</f>
        <v>2000</v>
      </c>
      <c r="E352" s="1205">
        <f>E42+E79+E116</f>
        <v>2000</v>
      </c>
    </row>
    <row r="353" spans="1:5" ht="13.5" thickBot="1" x14ac:dyDescent="0.25">
      <c r="A353" s="1206" t="s">
        <v>193</v>
      </c>
      <c r="B353" s="1207">
        <f>B43+B80+B114</f>
        <v>0</v>
      </c>
      <c r="C353" s="1207">
        <f>C43+C80+C114</f>
        <v>0</v>
      </c>
      <c r="D353" s="1207">
        <f>D43+D80+D114</f>
        <v>0</v>
      </c>
      <c r="E353" s="1207">
        <f>E43+E80+E114</f>
        <v>0</v>
      </c>
    </row>
    <row r="354" spans="1:5" ht="13.5" thickBot="1" x14ac:dyDescent="0.25">
      <c r="A354" s="1204" t="s">
        <v>25</v>
      </c>
      <c r="B354" s="1221">
        <f>B355+B356</f>
        <v>62000</v>
      </c>
      <c r="C354" s="1221">
        <f t="shared" ref="C354:E354" si="60">C355+C356</f>
        <v>63000</v>
      </c>
      <c r="D354" s="1221">
        <f t="shared" si="60"/>
        <v>62500</v>
      </c>
      <c r="E354" s="1221">
        <f t="shared" si="60"/>
        <v>66000</v>
      </c>
    </row>
    <row r="355" spans="1:5" ht="13.5" thickBot="1" x14ac:dyDescent="0.25">
      <c r="A355" s="1206" t="s">
        <v>175</v>
      </c>
      <c r="B355" s="1207">
        <f t="shared" ref="B355:E356" si="61">B45+B82+B119</f>
        <v>62000</v>
      </c>
      <c r="C355" s="1207">
        <f t="shared" si="61"/>
        <v>63000</v>
      </c>
      <c r="D355" s="1207">
        <f t="shared" si="61"/>
        <v>62500</v>
      </c>
      <c r="E355" s="1207">
        <f t="shared" si="61"/>
        <v>66000</v>
      </c>
    </row>
    <row r="356" spans="1:5" ht="13.5" thickBot="1" x14ac:dyDescent="0.25">
      <c r="A356" s="1206" t="s">
        <v>193</v>
      </c>
      <c r="B356" s="1207">
        <f t="shared" si="61"/>
        <v>0</v>
      </c>
      <c r="C356" s="1207">
        <f t="shared" si="61"/>
        <v>0</v>
      </c>
      <c r="D356" s="1207">
        <f t="shared" si="61"/>
        <v>0</v>
      </c>
      <c r="E356" s="1207">
        <f t="shared" si="61"/>
        <v>0</v>
      </c>
    </row>
    <row r="357" spans="1:5" ht="13.5" thickBot="1" x14ac:dyDescent="0.25">
      <c r="A357" s="1204" t="s">
        <v>26</v>
      </c>
      <c r="B357" s="1221">
        <f>B358+B359</f>
        <v>0</v>
      </c>
      <c r="C357" s="1221">
        <f t="shared" ref="C357:E357" si="62">C358+C359</f>
        <v>0</v>
      </c>
      <c r="D357" s="1221">
        <f t="shared" si="62"/>
        <v>0</v>
      </c>
      <c r="E357" s="1221">
        <f t="shared" si="62"/>
        <v>0</v>
      </c>
    </row>
    <row r="358" spans="1:5" ht="13.5" thickBot="1" x14ac:dyDescent="0.25">
      <c r="A358" s="1206" t="s">
        <v>175</v>
      </c>
      <c r="B358" s="1205">
        <f t="shared" ref="B358:E359" si="63">B48+B85+B122</f>
        <v>0</v>
      </c>
      <c r="C358" s="1205">
        <f t="shared" si="63"/>
        <v>0</v>
      </c>
      <c r="D358" s="1205">
        <f t="shared" si="63"/>
        <v>0</v>
      </c>
      <c r="E358" s="1205">
        <f t="shared" si="63"/>
        <v>0</v>
      </c>
    </row>
    <row r="359" spans="1:5" ht="13.5" thickBot="1" x14ac:dyDescent="0.25">
      <c r="A359" s="1206" t="s">
        <v>193</v>
      </c>
      <c r="B359" s="1207">
        <f t="shared" si="63"/>
        <v>0</v>
      </c>
      <c r="C359" s="1207">
        <f t="shared" si="63"/>
        <v>0</v>
      </c>
      <c r="D359" s="1207">
        <f t="shared" si="63"/>
        <v>0</v>
      </c>
      <c r="E359" s="1207">
        <f t="shared" si="63"/>
        <v>0</v>
      </c>
    </row>
    <row r="360" spans="1:5" ht="13.5" thickBot="1" x14ac:dyDescent="0.25">
      <c r="A360" s="1204" t="s">
        <v>27</v>
      </c>
      <c r="B360" s="1221">
        <f>B361+B362</f>
        <v>0</v>
      </c>
      <c r="C360" s="1221">
        <f t="shared" ref="C360:E360" si="64">C361+C362</f>
        <v>0</v>
      </c>
      <c r="D360" s="1221">
        <f t="shared" si="64"/>
        <v>0</v>
      </c>
      <c r="E360" s="1221">
        <f t="shared" si="64"/>
        <v>0</v>
      </c>
    </row>
    <row r="361" spans="1:5" ht="13.5" thickBot="1" x14ac:dyDescent="0.25">
      <c r="A361" s="1206" t="s">
        <v>175</v>
      </c>
      <c r="B361" s="1205">
        <f t="shared" ref="B361:E362" si="65">B51+B88+B125</f>
        <v>0</v>
      </c>
      <c r="C361" s="1205">
        <f t="shared" si="65"/>
        <v>0</v>
      </c>
      <c r="D361" s="1205">
        <f t="shared" si="65"/>
        <v>0</v>
      </c>
      <c r="E361" s="1205">
        <f t="shared" si="65"/>
        <v>0</v>
      </c>
    </row>
    <row r="362" spans="1:5" ht="13.5" thickBot="1" x14ac:dyDescent="0.25">
      <c r="A362" s="1206" t="s">
        <v>193</v>
      </c>
      <c r="B362" s="1207">
        <f t="shared" si="65"/>
        <v>0</v>
      </c>
      <c r="C362" s="1207">
        <f t="shared" si="65"/>
        <v>0</v>
      </c>
      <c r="D362" s="1207">
        <f t="shared" si="65"/>
        <v>0</v>
      </c>
      <c r="E362" s="1207">
        <f t="shared" si="65"/>
        <v>0</v>
      </c>
    </row>
    <row r="363" spans="1:5" ht="13.5" thickBot="1" x14ac:dyDescent="0.25">
      <c r="A363" s="1204" t="s">
        <v>28</v>
      </c>
      <c r="B363" s="1221">
        <f>B364+B365</f>
        <v>0</v>
      </c>
      <c r="C363" s="1221">
        <f>C364+C365</f>
        <v>0</v>
      </c>
      <c r="D363" s="1221">
        <f t="shared" ref="D363:E363" si="66">D364+D365</f>
        <v>0</v>
      </c>
      <c r="E363" s="1221">
        <f t="shared" si="66"/>
        <v>0</v>
      </c>
    </row>
    <row r="364" spans="1:5" ht="13.5" thickBot="1" x14ac:dyDescent="0.25">
      <c r="A364" s="1206" t="s">
        <v>175</v>
      </c>
      <c r="B364" s="1205">
        <f t="shared" ref="B364:E365" si="67">B54+B91+B128</f>
        <v>0</v>
      </c>
      <c r="C364" s="1205">
        <f t="shared" si="67"/>
        <v>0</v>
      </c>
      <c r="D364" s="1205">
        <f t="shared" si="67"/>
        <v>0</v>
      </c>
      <c r="E364" s="1205">
        <f t="shared" si="67"/>
        <v>0</v>
      </c>
    </row>
    <row r="365" spans="1:5" ht="13.5" thickBot="1" x14ac:dyDescent="0.25">
      <c r="A365" s="1206" t="s">
        <v>193</v>
      </c>
      <c r="B365" s="1207">
        <f t="shared" si="67"/>
        <v>0</v>
      </c>
      <c r="C365" s="1207">
        <f t="shared" si="67"/>
        <v>0</v>
      </c>
      <c r="D365" s="1207">
        <f t="shared" si="67"/>
        <v>0</v>
      </c>
      <c r="E365" s="1207">
        <f t="shared" si="67"/>
        <v>0</v>
      </c>
    </row>
    <row r="366" spans="1:5" ht="24.75" thickBot="1" x14ac:dyDescent="0.25">
      <c r="A366" s="1204" t="s">
        <v>29</v>
      </c>
      <c r="B366" s="1221">
        <f>B93+B56</f>
        <v>0</v>
      </c>
      <c r="C366" s="1221">
        <f>C93+C56</f>
        <v>0</v>
      </c>
      <c r="D366" s="1221">
        <f>D93+D56</f>
        <v>0</v>
      </c>
      <c r="E366" s="1221">
        <f>E93+E56</f>
        <v>0</v>
      </c>
    </row>
    <row r="367" spans="1:5" ht="13.5" thickBot="1" x14ac:dyDescent="0.25">
      <c r="A367" s="1206" t="s">
        <v>175</v>
      </c>
      <c r="B367" s="1205">
        <f t="shared" ref="B367:E368" si="68">B57+B94+B131</f>
        <v>0</v>
      </c>
      <c r="C367" s="1205">
        <f t="shared" si="68"/>
        <v>0</v>
      </c>
      <c r="D367" s="1205">
        <f t="shared" si="68"/>
        <v>0</v>
      </c>
      <c r="E367" s="1205">
        <f t="shared" si="68"/>
        <v>0</v>
      </c>
    </row>
    <row r="368" spans="1:5" ht="13.5" thickBot="1" x14ac:dyDescent="0.25">
      <c r="A368" s="1206" t="s">
        <v>193</v>
      </c>
      <c r="B368" s="1207">
        <f t="shared" si="68"/>
        <v>0</v>
      </c>
      <c r="C368" s="1207">
        <f t="shared" si="68"/>
        <v>0</v>
      </c>
      <c r="D368" s="1207">
        <f t="shared" si="68"/>
        <v>0</v>
      </c>
      <c r="E368" s="1207">
        <f t="shared" si="68"/>
        <v>0</v>
      </c>
    </row>
    <row r="369" spans="1:5" ht="13.5" thickBot="1" x14ac:dyDescent="0.25">
      <c r="A369" s="1204" t="s">
        <v>55</v>
      </c>
      <c r="B369" s="1221">
        <f>B370+B371+B372+B373</f>
        <v>0</v>
      </c>
      <c r="C369" s="1221">
        <f t="shared" ref="C369:E369" si="69">C370+C371+C372+C373</f>
        <v>0</v>
      </c>
      <c r="D369" s="1221">
        <f t="shared" si="69"/>
        <v>0</v>
      </c>
      <c r="E369" s="1221">
        <f t="shared" si="69"/>
        <v>0</v>
      </c>
    </row>
    <row r="370" spans="1:5" ht="13.5" thickBot="1" x14ac:dyDescent="0.25">
      <c r="A370" s="1206" t="s">
        <v>175</v>
      </c>
      <c r="B370" s="1205">
        <f t="shared" ref="B370:E373" si="70">B154+B179+B204+B230+B259+B284+B309+B335</f>
        <v>0</v>
      </c>
      <c r="C370" s="1205">
        <f t="shared" si="70"/>
        <v>0</v>
      </c>
      <c r="D370" s="1205">
        <f t="shared" si="70"/>
        <v>0</v>
      </c>
      <c r="E370" s="1205">
        <f t="shared" si="70"/>
        <v>0</v>
      </c>
    </row>
    <row r="371" spans="1:5" ht="13.5" thickBot="1" x14ac:dyDescent="0.25">
      <c r="A371" s="1206" t="s">
        <v>194</v>
      </c>
      <c r="B371" s="1205">
        <f t="shared" si="70"/>
        <v>0</v>
      </c>
      <c r="C371" s="1205">
        <f t="shared" si="70"/>
        <v>0</v>
      </c>
      <c r="D371" s="1205">
        <f t="shared" si="70"/>
        <v>0</v>
      </c>
      <c r="E371" s="1205">
        <f t="shared" si="70"/>
        <v>0</v>
      </c>
    </row>
    <row r="372" spans="1:5" ht="13.5" thickBot="1" x14ac:dyDescent="0.25">
      <c r="A372" s="1206" t="s">
        <v>186</v>
      </c>
      <c r="B372" s="1205">
        <f t="shared" si="70"/>
        <v>0</v>
      </c>
      <c r="C372" s="1205">
        <f t="shared" si="70"/>
        <v>0</v>
      </c>
      <c r="D372" s="1205">
        <f t="shared" si="70"/>
        <v>0</v>
      </c>
      <c r="E372" s="1205">
        <f t="shared" si="70"/>
        <v>0</v>
      </c>
    </row>
    <row r="373" spans="1:5" ht="13.5" thickBot="1" x14ac:dyDescent="0.25">
      <c r="A373" s="1206" t="s">
        <v>187</v>
      </c>
      <c r="B373" s="1205">
        <f t="shared" si="70"/>
        <v>0</v>
      </c>
      <c r="C373" s="1205">
        <f t="shared" si="70"/>
        <v>0</v>
      </c>
      <c r="D373" s="1205">
        <f t="shared" si="70"/>
        <v>0</v>
      </c>
      <c r="E373" s="1205">
        <f t="shared" si="70"/>
        <v>0</v>
      </c>
    </row>
    <row r="374" spans="1:5" ht="13.5" thickBot="1" x14ac:dyDescent="0.25">
      <c r="A374" s="1204" t="s">
        <v>56</v>
      </c>
      <c r="B374" s="1221">
        <f>B375+B376+B377+B378</f>
        <v>3000</v>
      </c>
      <c r="C374" s="1221">
        <f t="shared" ref="C374:E374" si="71">C375+C376+C377+C378</f>
        <v>3000</v>
      </c>
      <c r="D374" s="1221">
        <f t="shared" si="71"/>
        <v>8000</v>
      </c>
      <c r="E374" s="1221">
        <f t="shared" si="71"/>
        <v>10000</v>
      </c>
    </row>
    <row r="375" spans="1:5" ht="13.5" thickBot="1" x14ac:dyDescent="0.25">
      <c r="A375" s="1206" t="s">
        <v>175</v>
      </c>
      <c r="B375" s="1205">
        <v>3000</v>
      </c>
      <c r="C375" s="1205">
        <v>3000</v>
      </c>
      <c r="D375" s="1205">
        <v>8000</v>
      </c>
      <c r="E375" s="1205">
        <v>10000</v>
      </c>
    </row>
    <row r="376" spans="1:5" ht="13.5" thickBot="1" x14ac:dyDescent="0.25">
      <c r="A376" s="1206" t="s">
        <v>194</v>
      </c>
      <c r="B376" s="1205">
        <f t="shared" ref="B376:E378" si="72">B160+B185+B210+B236+B265+B290+B315+B341</f>
        <v>0</v>
      </c>
      <c r="C376" s="1205">
        <f t="shared" si="72"/>
        <v>0</v>
      </c>
      <c r="D376" s="1205">
        <f t="shared" si="72"/>
        <v>0</v>
      </c>
      <c r="E376" s="1205">
        <f t="shared" si="72"/>
        <v>0</v>
      </c>
    </row>
    <row r="377" spans="1:5" ht="13.5" thickBot="1" x14ac:dyDescent="0.25">
      <c r="A377" s="1206" t="s">
        <v>186</v>
      </c>
      <c r="B377" s="1205">
        <f t="shared" si="72"/>
        <v>0</v>
      </c>
      <c r="C377" s="1205">
        <f t="shared" si="72"/>
        <v>0</v>
      </c>
      <c r="D377" s="1205">
        <f t="shared" si="72"/>
        <v>0</v>
      </c>
      <c r="E377" s="1205">
        <f t="shared" si="72"/>
        <v>0</v>
      </c>
    </row>
    <row r="378" spans="1:5" ht="13.5" thickBot="1" x14ac:dyDescent="0.25">
      <c r="A378" s="1206" t="s">
        <v>187</v>
      </c>
      <c r="B378" s="1205">
        <f t="shared" si="72"/>
        <v>0</v>
      </c>
      <c r="C378" s="1205">
        <f t="shared" si="72"/>
        <v>0</v>
      </c>
      <c r="D378" s="1205">
        <f t="shared" si="72"/>
        <v>0</v>
      </c>
      <c r="E378" s="1205">
        <f t="shared" si="72"/>
        <v>0</v>
      </c>
    </row>
    <row r="379" spans="1:5" ht="13.5" thickBot="1" x14ac:dyDescent="0.25">
      <c r="A379" s="1223" t="s">
        <v>31</v>
      </c>
      <c r="B379" s="1212">
        <f>IF(B347-B346=0,0,"Error")</f>
        <v>0</v>
      </c>
      <c r="C379" s="1212">
        <f>IF(C347-C346=0,0,"Error")</f>
        <v>0</v>
      </c>
      <c r="D379" s="1212">
        <f>IF(D347-D346=0,0,"Error")</f>
        <v>0</v>
      </c>
      <c r="E379" s="1212">
        <f>IF(E347-E346=0,0,"Error")</f>
        <v>0</v>
      </c>
    </row>
  </sheetData>
  <mergeCells count="86">
    <mergeCell ref="B7:E7"/>
    <mergeCell ref="A1:E1"/>
    <mergeCell ref="A2:E2"/>
    <mergeCell ref="A3:E3"/>
    <mergeCell ref="B5:E5"/>
    <mergeCell ref="B6:E6"/>
    <mergeCell ref="A27:A28"/>
    <mergeCell ref="A8:E8"/>
    <mergeCell ref="A9:E11"/>
    <mergeCell ref="B12:E12"/>
    <mergeCell ref="A13:A14"/>
    <mergeCell ref="B18:E18"/>
    <mergeCell ref="A19:E19"/>
    <mergeCell ref="A22:E22"/>
    <mergeCell ref="A23:E23"/>
    <mergeCell ref="B24:E24"/>
    <mergeCell ref="B25:E25"/>
    <mergeCell ref="B26:E26"/>
    <mergeCell ref="A101:A102"/>
    <mergeCell ref="A35:E35"/>
    <mergeCell ref="A36:A37"/>
    <mergeCell ref="B61:E61"/>
    <mergeCell ref="B62:E62"/>
    <mergeCell ref="B63:E63"/>
    <mergeCell ref="A64:A65"/>
    <mergeCell ref="A72:E72"/>
    <mergeCell ref="A73:A74"/>
    <mergeCell ref="B98:E98"/>
    <mergeCell ref="B99:E99"/>
    <mergeCell ref="B100:E100"/>
    <mergeCell ref="A151:A152"/>
    <mergeCell ref="A109:E109"/>
    <mergeCell ref="A110:A111"/>
    <mergeCell ref="A135:E135"/>
    <mergeCell ref="A136:E136"/>
    <mergeCell ref="B137:E137"/>
    <mergeCell ref="D138:E138"/>
    <mergeCell ref="B139:E139"/>
    <mergeCell ref="B140:E140"/>
    <mergeCell ref="B141:E141"/>
    <mergeCell ref="A142:A143"/>
    <mergeCell ref="A150:E150"/>
    <mergeCell ref="B214:E214"/>
    <mergeCell ref="D164:E164"/>
    <mergeCell ref="B165:E165"/>
    <mergeCell ref="B166:E166"/>
    <mergeCell ref="A167:A168"/>
    <mergeCell ref="A175:E175"/>
    <mergeCell ref="A176:A177"/>
    <mergeCell ref="B190:E190"/>
    <mergeCell ref="B191:E191"/>
    <mergeCell ref="A192:A193"/>
    <mergeCell ref="A200:E200"/>
    <mergeCell ref="A201:A202"/>
    <mergeCell ref="B246:E246"/>
    <mergeCell ref="B216:E216"/>
    <mergeCell ref="B217:E217"/>
    <mergeCell ref="A218:A219"/>
    <mergeCell ref="A226:E226"/>
    <mergeCell ref="A227:A228"/>
    <mergeCell ref="A240:E240"/>
    <mergeCell ref="A241:E241"/>
    <mergeCell ref="B242:E242"/>
    <mergeCell ref="D243:E243"/>
    <mergeCell ref="B244:E244"/>
    <mergeCell ref="B245:E245"/>
    <mergeCell ref="A297:A298"/>
    <mergeCell ref="A247:A248"/>
    <mergeCell ref="A255:E255"/>
    <mergeCell ref="A256:A257"/>
    <mergeCell ref="D269:E269"/>
    <mergeCell ref="B270:E270"/>
    <mergeCell ref="B271:E271"/>
    <mergeCell ref="A272:A273"/>
    <mergeCell ref="A280:E280"/>
    <mergeCell ref="A281:A282"/>
    <mergeCell ref="B295:E295"/>
    <mergeCell ref="B296:E296"/>
    <mergeCell ref="A331:E331"/>
    <mergeCell ref="A332:A333"/>
    <mergeCell ref="A305:E305"/>
    <mergeCell ref="A306:A307"/>
    <mergeCell ref="B319:E319"/>
    <mergeCell ref="B321:E321"/>
    <mergeCell ref="B322:E322"/>
    <mergeCell ref="A323:A32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47"/>
  <sheetViews>
    <sheetView view="pageBreakPreview" zoomScale="60" zoomScaleNormal="100" workbookViewId="0">
      <selection activeCell="I55" sqref="I55"/>
    </sheetView>
  </sheetViews>
  <sheetFormatPr defaultRowHeight="12.75" x14ac:dyDescent="0.2"/>
  <cols>
    <col min="1" max="1" width="28.5703125" style="1179" customWidth="1"/>
    <col min="2" max="5" width="11.7109375" style="1179" customWidth="1"/>
    <col min="6" max="16384" width="9.140625" style="1179"/>
  </cols>
  <sheetData>
    <row r="1" spans="1:6" ht="22.5" customHeight="1" x14ac:dyDescent="0.25">
      <c r="A1" s="2435" t="s">
        <v>600</v>
      </c>
      <c r="B1" s="2435"/>
      <c r="C1" s="2435"/>
      <c r="D1" s="2435"/>
      <c r="E1" s="2435"/>
    </row>
    <row r="2" spans="1:6" ht="35.25" customHeight="1" x14ac:dyDescent="0.25">
      <c r="A2" s="2436" t="s">
        <v>842</v>
      </c>
      <c r="B2" s="2436"/>
      <c r="C2" s="2436"/>
      <c r="D2" s="2436"/>
      <c r="E2" s="2436"/>
      <c r="F2" s="1180"/>
    </row>
    <row r="3" spans="1:6" ht="15" x14ac:dyDescent="0.25">
      <c r="A3" s="2437" t="s">
        <v>882</v>
      </c>
      <c r="B3" s="2437"/>
      <c r="C3" s="2437"/>
      <c r="D3" s="2437"/>
      <c r="E3" s="2437"/>
      <c r="F3" s="1181"/>
    </row>
    <row r="4" spans="1:6" ht="13.5" thickBot="1" x14ac:dyDescent="0.25"/>
    <row r="5" spans="1:6" ht="13.5" thickBot="1" x14ac:dyDescent="0.25">
      <c r="A5" s="1182" t="s">
        <v>0</v>
      </c>
      <c r="B5" s="2438" t="s">
        <v>600</v>
      </c>
      <c r="C5" s="2438"/>
      <c r="D5" s="2438"/>
      <c r="E5" s="2438"/>
    </row>
    <row r="6" spans="1:6" ht="13.5" thickBot="1" x14ac:dyDescent="0.25">
      <c r="A6" s="1182" t="s">
        <v>1</v>
      </c>
      <c r="B6" s="2640" t="s">
        <v>170</v>
      </c>
      <c r="C6" s="2440"/>
      <c r="D6" s="2440"/>
      <c r="E6" s="2441"/>
    </row>
    <row r="7" spans="1:6" ht="13.5" thickBot="1" x14ac:dyDescent="0.25">
      <c r="A7" s="1182" t="s">
        <v>3</v>
      </c>
      <c r="B7" s="2432" t="s">
        <v>843</v>
      </c>
      <c r="C7" s="2433"/>
      <c r="D7" s="2433"/>
      <c r="E7" s="2434"/>
    </row>
    <row r="8" spans="1:6" ht="13.5" thickBot="1" x14ac:dyDescent="0.25">
      <c r="A8" s="2413" t="s">
        <v>4</v>
      </c>
      <c r="B8" s="2414"/>
      <c r="C8" s="2414"/>
      <c r="D8" s="2414"/>
      <c r="E8" s="2415"/>
    </row>
    <row r="9" spans="1:6" ht="13.5" thickBot="1" x14ac:dyDescent="0.25">
      <c r="A9" s="2598" t="s">
        <v>1391</v>
      </c>
      <c r="B9" s="2599"/>
      <c r="C9" s="2599"/>
      <c r="D9" s="2599"/>
      <c r="E9" s="2600"/>
    </row>
    <row r="10" spans="1:6" ht="13.5" thickBot="1" x14ac:dyDescent="0.25">
      <c r="A10" s="2598"/>
      <c r="B10" s="2599"/>
      <c r="C10" s="2599"/>
      <c r="D10" s="2599"/>
      <c r="E10" s="2600"/>
    </row>
    <row r="11" spans="1:6" ht="13.5" thickBot="1" x14ac:dyDescent="0.25">
      <c r="A11" s="2598"/>
      <c r="B11" s="2599"/>
      <c r="C11" s="2599"/>
      <c r="D11" s="2599"/>
      <c r="E11" s="2600"/>
    </row>
    <row r="12" spans="1:6" ht="13.5" thickBot="1" x14ac:dyDescent="0.25">
      <c r="A12" s="1183" t="s">
        <v>5</v>
      </c>
      <c r="B12" s="2425" t="s">
        <v>1392</v>
      </c>
      <c r="C12" s="2426"/>
      <c r="D12" s="2426"/>
      <c r="E12" s="2427"/>
    </row>
    <row r="13" spans="1:6" x14ac:dyDescent="0.2">
      <c r="A13" s="2395" t="s">
        <v>6</v>
      </c>
      <c r="B13" s="1184">
        <v>2020</v>
      </c>
      <c r="C13" s="1184">
        <v>2021</v>
      </c>
      <c r="D13" s="1184">
        <v>2022</v>
      </c>
      <c r="E13" s="1184">
        <v>2023</v>
      </c>
    </row>
    <row r="14" spans="1:6" ht="13.5" thickBot="1" x14ac:dyDescent="0.25">
      <c r="A14" s="2396"/>
      <c r="B14" s="1185" t="s">
        <v>7</v>
      </c>
      <c r="C14" s="1185" t="s">
        <v>8</v>
      </c>
      <c r="D14" s="1185" t="s">
        <v>8</v>
      </c>
      <c r="E14" s="1185" t="s">
        <v>8</v>
      </c>
    </row>
    <row r="15" spans="1:6" ht="13.5" thickBot="1" x14ac:dyDescent="0.25">
      <c r="A15" s="1197" t="s">
        <v>79</v>
      </c>
      <c r="B15" s="1344">
        <v>17000</v>
      </c>
      <c r="C15" s="1344">
        <v>20000</v>
      </c>
      <c r="D15" s="1344">
        <v>20000</v>
      </c>
      <c r="E15" s="1344">
        <v>20000</v>
      </c>
    </row>
    <row r="16" spans="1:6" ht="13.5" thickBot="1" x14ac:dyDescent="0.25">
      <c r="A16" s="1197" t="s">
        <v>80</v>
      </c>
      <c r="B16" s="1187" t="s">
        <v>64</v>
      </c>
      <c r="C16" s="1187" t="s">
        <v>65</v>
      </c>
      <c r="D16" s="1187" t="s">
        <v>65</v>
      </c>
      <c r="E16" s="1187" t="s">
        <v>65</v>
      </c>
    </row>
    <row r="17" spans="1:5" ht="23.25" thickBot="1" x14ac:dyDescent="0.25">
      <c r="A17" s="1197" t="s">
        <v>63</v>
      </c>
      <c r="B17" s="1187" t="s">
        <v>64</v>
      </c>
      <c r="C17" s="1187" t="s">
        <v>65</v>
      </c>
      <c r="D17" s="1187" t="s">
        <v>65</v>
      </c>
      <c r="E17" s="1187" t="s">
        <v>65</v>
      </c>
    </row>
    <row r="18" spans="1:5" ht="13.5" thickBot="1" x14ac:dyDescent="0.25">
      <c r="A18" s="1189" t="s">
        <v>9</v>
      </c>
      <c r="B18" s="2601" t="s">
        <v>1393</v>
      </c>
      <c r="C18" s="2602"/>
      <c r="D18" s="2602"/>
      <c r="E18" s="2603"/>
    </row>
    <row r="19" spans="1:5" ht="13.5" thickBot="1" x14ac:dyDescent="0.25">
      <c r="A19" s="2613" t="s">
        <v>10</v>
      </c>
      <c r="B19" s="2614"/>
      <c r="C19" s="2614"/>
      <c r="D19" s="2614"/>
      <c r="E19" s="2615"/>
    </row>
    <row r="20" spans="1:5" ht="23.25" thickBot="1" x14ac:dyDescent="0.25">
      <c r="A20" s="1197" t="s">
        <v>601</v>
      </c>
      <c r="B20" s="1345">
        <v>17000</v>
      </c>
      <c r="C20" s="1345">
        <v>20000</v>
      </c>
      <c r="D20" s="1345">
        <v>20000</v>
      </c>
      <c r="E20" s="1345">
        <v>20000</v>
      </c>
    </row>
    <row r="21" spans="1:5" ht="13.5" thickBot="1" x14ac:dyDescent="0.25">
      <c r="A21" s="2404" t="s">
        <v>11</v>
      </c>
      <c r="B21" s="2405"/>
      <c r="C21" s="2405"/>
      <c r="D21" s="2405"/>
      <c r="E21" s="2406"/>
    </row>
    <row r="22" spans="1:5" ht="13.5" thickBot="1" x14ac:dyDescent="0.25">
      <c r="A22" s="2400" t="s">
        <v>12</v>
      </c>
      <c r="B22" s="2401"/>
      <c r="C22" s="2401"/>
      <c r="D22" s="2401"/>
      <c r="E22" s="2402"/>
    </row>
    <row r="23" spans="1:5" ht="13.5" thickBot="1" x14ac:dyDescent="0.25">
      <c r="A23" s="1196" t="s">
        <v>13</v>
      </c>
      <c r="B23" s="2618" t="s">
        <v>602</v>
      </c>
      <c r="C23" s="2619"/>
      <c r="D23" s="2619"/>
      <c r="E23" s="2620"/>
    </row>
    <row r="24" spans="1:5" ht="13.5" thickBot="1" x14ac:dyDescent="0.25">
      <c r="A24" s="1197" t="s">
        <v>14</v>
      </c>
      <c r="B24" s="2637" t="s">
        <v>603</v>
      </c>
      <c r="C24" s="2638"/>
      <c r="D24" s="2638"/>
      <c r="E24" s="2639"/>
    </row>
    <row r="25" spans="1:5" ht="13.5" thickBot="1" x14ac:dyDescent="0.25">
      <c r="A25" s="1197" t="s">
        <v>15</v>
      </c>
      <c r="B25" s="2392" t="s">
        <v>111</v>
      </c>
      <c r="C25" s="2393"/>
      <c r="D25" s="2393"/>
      <c r="E25" s="2394"/>
    </row>
    <row r="26" spans="1:5" x14ac:dyDescent="0.2">
      <c r="A26" s="2395"/>
      <c r="B26" s="1198">
        <v>2020</v>
      </c>
      <c r="C26" s="1198">
        <v>2021</v>
      </c>
      <c r="D26" s="1198">
        <v>2022</v>
      </c>
      <c r="E26" s="1198">
        <v>2023</v>
      </c>
    </row>
    <row r="27" spans="1:5" ht="13.5" thickBot="1" x14ac:dyDescent="0.25">
      <c r="A27" s="2396"/>
      <c r="B27" s="1199" t="s">
        <v>7</v>
      </c>
      <c r="C27" s="1199" t="s">
        <v>8</v>
      </c>
      <c r="D27" s="1199" t="s">
        <v>8</v>
      </c>
      <c r="E27" s="1199" t="s">
        <v>8</v>
      </c>
    </row>
    <row r="28" spans="1:5" ht="13.5" thickBot="1" x14ac:dyDescent="0.25">
      <c r="A28" s="1197" t="s">
        <v>16</v>
      </c>
      <c r="B28" s="1346">
        <v>17000</v>
      </c>
      <c r="C28" s="1200">
        <v>20000</v>
      </c>
      <c r="D28" s="1200">
        <v>20000</v>
      </c>
      <c r="E28" s="1200">
        <v>20000</v>
      </c>
    </row>
    <row r="29" spans="1:5" ht="13.5" thickBot="1" x14ac:dyDescent="0.25">
      <c r="A29" s="1197" t="s">
        <v>17</v>
      </c>
      <c r="B29" s="1346">
        <v>40500</v>
      </c>
      <c r="C29" s="1200">
        <v>40500</v>
      </c>
      <c r="D29" s="1200">
        <v>40500</v>
      </c>
      <c r="E29" s="1200">
        <v>40500</v>
      </c>
    </row>
    <row r="30" spans="1:5" ht="13.5" thickBot="1" x14ac:dyDescent="0.25">
      <c r="A30" s="1197" t="s">
        <v>18</v>
      </c>
      <c r="B30" s="1200">
        <f>B29/B28</f>
        <v>2.3823529411764706</v>
      </c>
      <c r="C30" s="1200">
        <f>C29/C28</f>
        <v>2.0249999999999999</v>
      </c>
      <c r="D30" s="1200">
        <f t="shared" ref="D30:E30" si="0">D29/D28</f>
        <v>2.0249999999999999</v>
      </c>
      <c r="E30" s="1200">
        <f t="shared" si="0"/>
        <v>2.0249999999999999</v>
      </c>
    </row>
    <row r="31" spans="1:5" ht="13.5" thickBot="1" x14ac:dyDescent="0.25">
      <c r="A31" s="1197" t="s">
        <v>19</v>
      </c>
      <c r="B31" s="1202" t="s">
        <v>20</v>
      </c>
      <c r="C31" s="1203">
        <f>C28/B28-1</f>
        <v>0.17647058823529416</v>
      </c>
      <c r="D31" s="1203">
        <f t="shared" ref="D31:E33" si="1">D28/C28-1</f>
        <v>0</v>
      </c>
      <c r="E31" s="1203">
        <f t="shared" si="1"/>
        <v>0</v>
      </c>
    </row>
    <row r="32" spans="1:5" ht="13.5" thickBot="1" x14ac:dyDescent="0.25">
      <c r="A32" s="1197" t="s">
        <v>21</v>
      </c>
      <c r="B32" s="1202" t="s">
        <v>20</v>
      </c>
      <c r="C32" s="1203">
        <f>C29/B29-1</f>
        <v>0</v>
      </c>
      <c r="D32" s="1203">
        <f t="shared" si="1"/>
        <v>0</v>
      </c>
      <c r="E32" s="1203">
        <f t="shared" si="1"/>
        <v>0</v>
      </c>
    </row>
    <row r="33" spans="1:5" ht="13.5" thickBot="1" x14ac:dyDescent="0.25">
      <c r="A33" s="1197" t="s">
        <v>22</v>
      </c>
      <c r="B33" s="1202" t="s">
        <v>20</v>
      </c>
      <c r="C33" s="1203">
        <f>C30/B30-1</f>
        <v>-0.15000000000000002</v>
      </c>
      <c r="D33" s="1203">
        <f t="shared" si="1"/>
        <v>0</v>
      </c>
      <c r="E33" s="1203">
        <f t="shared" si="1"/>
        <v>0</v>
      </c>
    </row>
    <row r="34" spans="1:5" ht="13.5" thickBot="1" x14ac:dyDescent="0.25">
      <c r="A34" s="2397" t="s">
        <v>123</v>
      </c>
      <c r="B34" s="2398"/>
      <c r="C34" s="2398"/>
      <c r="D34" s="2398"/>
      <c r="E34" s="2399"/>
    </row>
    <row r="35" spans="1:5" x14ac:dyDescent="0.2">
      <c r="A35" s="2395"/>
      <c r="B35" s="1198">
        <v>2020</v>
      </c>
      <c r="C35" s="1198">
        <v>2021</v>
      </c>
      <c r="D35" s="1198">
        <v>2022</v>
      </c>
      <c r="E35" s="1198">
        <v>2023</v>
      </c>
    </row>
    <row r="36" spans="1:5" ht="13.5" thickBot="1" x14ac:dyDescent="0.25">
      <c r="A36" s="2396"/>
      <c r="B36" s="1199" t="s">
        <v>7</v>
      </c>
      <c r="C36" s="1199" t="s">
        <v>8</v>
      </c>
      <c r="D36" s="1199" t="s">
        <v>8</v>
      </c>
      <c r="E36" s="1199" t="s">
        <v>8</v>
      </c>
    </row>
    <row r="37" spans="1:5" ht="13.5" thickBot="1" x14ac:dyDescent="0.25">
      <c r="A37" s="1204" t="s">
        <v>23</v>
      </c>
      <c r="B37" s="1205">
        <f>B38+B39</f>
        <v>13500</v>
      </c>
      <c r="C37" s="1205">
        <f>C38+C39</f>
        <v>13500</v>
      </c>
      <c r="D37" s="1205">
        <f t="shared" ref="D37:E37" si="2">D38+D39</f>
        <v>13500</v>
      </c>
      <c r="E37" s="1205">
        <f t="shared" si="2"/>
        <v>13500</v>
      </c>
    </row>
    <row r="38" spans="1:5" ht="13.5" thickBot="1" x14ac:dyDescent="0.25">
      <c r="A38" s="1206" t="s">
        <v>175</v>
      </c>
      <c r="B38" s="1326">
        <v>13500</v>
      </c>
      <c r="C38" s="1207">
        <v>13500</v>
      </c>
      <c r="D38" s="1207">
        <v>13500</v>
      </c>
      <c r="E38" s="1207">
        <v>13500</v>
      </c>
    </row>
    <row r="39" spans="1:5" ht="13.5" thickBot="1" x14ac:dyDescent="0.25">
      <c r="A39" s="1206" t="s">
        <v>176</v>
      </c>
      <c r="B39" s="1207"/>
      <c r="C39" s="1207"/>
      <c r="D39" s="1207"/>
      <c r="E39" s="1207"/>
    </row>
    <row r="40" spans="1:5" ht="24.75" thickBot="1" x14ac:dyDescent="0.25">
      <c r="A40" s="1204" t="s">
        <v>24</v>
      </c>
      <c r="B40" s="1205">
        <f>B41+B42</f>
        <v>2100</v>
      </c>
      <c r="C40" s="1205">
        <f>C41+C42</f>
        <v>2100</v>
      </c>
      <c r="D40" s="1205">
        <f t="shared" ref="D40:E40" si="3">D41+D42</f>
        <v>2100</v>
      </c>
      <c r="E40" s="1205">
        <f t="shared" si="3"/>
        <v>2100</v>
      </c>
    </row>
    <row r="41" spans="1:5" ht="13.5" thickBot="1" x14ac:dyDescent="0.25">
      <c r="A41" s="1206" t="s">
        <v>175</v>
      </c>
      <c r="B41" s="1326">
        <v>2100</v>
      </c>
      <c r="C41" s="1205">
        <v>2100</v>
      </c>
      <c r="D41" s="1205">
        <v>2100</v>
      </c>
      <c r="E41" s="1205">
        <v>2100</v>
      </c>
    </row>
    <row r="42" spans="1:5" ht="13.5" thickBot="1" x14ac:dyDescent="0.25">
      <c r="A42" s="1206" t="s">
        <v>176</v>
      </c>
      <c r="B42" s="1207"/>
      <c r="C42" s="1205"/>
      <c r="D42" s="1205"/>
      <c r="E42" s="1205"/>
    </row>
    <row r="43" spans="1:5" ht="13.5" thickBot="1" x14ac:dyDescent="0.25">
      <c r="A43" s="1204" t="s">
        <v>25</v>
      </c>
      <c r="B43" s="1207">
        <f>B44+B45</f>
        <v>24900</v>
      </c>
      <c r="C43" s="1205">
        <f>C44+C45</f>
        <v>24900</v>
      </c>
      <c r="D43" s="1205">
        <f t="shared" ref="D43:E43" si="4">D44+D45</f>
        <v>24900</v>
      </c>
      <c r="E43" s="1205">
        <f t="shared" si="4"/>
        <v>24900</v>
      </c>
    </row>
    <row r="44" spans="1:5" ht="13.5" thickBot="1" x14ac:dyDescent="0.25">
      <c r="A44" s="1206" t="s">
        <v>175</v>
      </c>
      <c r="B44" s="1326">
        <v>24900</v>
      </c>
      <c r="C44" s="1205">
        <v>24900</v>
      </c>
      <c r="D44" s="1327">
        <v>24900</v>
      </c>
      <c r="E44" s="1327">
        <v>24900</v>
      </c>
    </row>
    <row r="45" spans="1:5" ht="13.5" thickBot="1" x14ac:dyDescent="0.25">
      <c r="A45" s="1206" t="s">
        <v>176</v>
      </c>
      <c r="B45" s="1207"/>
      <c r="C45" s="1205"/>
      <c r="D45" s="1205"/>
      <c r="E45" s="1205"/>
    </row>
    <row r="46" spans="1:5" ht="13.5" thickBot="1" x14ac:dyDescent="0.25">
      <c r="A46" s="1204" t="s">
        <v>26</v>
      </c>
      <c r="B46" s="1207"/>
      <c r="C46" s="1205"/>
      <c r="D46" s="1205"/>
      <c r="E46" s="1205"/>
    </row>
    <row r="47" spans="1:5" ht="13.5" thickBot="1" x14ac:dyDescent="0.25">
      <c r="A47" s="1206" t="s">
        <v>175</v>
      </c>
      <c r="B47" s="1207"/>
      <c r="C47" s="1205"/>
      <c r="D47" s="1205"/>
      <c r="E47" s="1205"/>
    </row>
    <row r="48" spans="1:5" ht="13.5" thickBot="1" x14ac:dyDescent="0.25">
      <c r="A48" s="1206" t="s">
        <v>176</v>
      </c>
      <c r="B48" s="1207"/>
      <c r="C48" s="1205"/>
      <c r="D48" s="1205"/>
      <c r="E48" s="1205"/>
    </row>
    <row r="49" spans="1:5" ht="13.5" thickBot="1" x14ac:dyDescent="0.25">
      <c r="A49" s="1204" t="s">
        <v>27</v>
      </c>
      <c r="B49" s="1207"/>
      <c r="C49" s="1205"/>
      <c r="D49" s="1205"/>
      <c r="E49" s="1205"/>
    </row>
    <row r="50" spans="1:5" ht="13.5" thickBot="1" x14ac:dyDescent="0.25">
      <c r="A50" s="1206" t="s">
        <v>175</v>
      </c>
      <c r="B50" s="1207"/>
      <c r="C50" s="1205"/>
      <c r="D50" s="1205"/>
      <c r="E50" s="1205"/>
    </row>
    <row r="51" spans="1:5" ht="13.5" thickBot="1" x14ac:dyDescent="0.25">
      <c r="A51" s="1206" t="s">
        <v>176</v>
      </c>
      <c r="B51" s="1207"/>
      <c r="C51" s="1205"/>
      <c r="D51" s="1205"/>
      <c r="E51" s="1205"/>
    </row>
    <row r="52" spans="1:5" ht="13.5" thickBot="1" x14ac:dyDescent="0.25">
      <c r="A52" s="1204" t="s">
        <v>28</v>
      </c>
      <c r="B52" s="1207">
        <f>B53+B54</f>
        <v>0</v>
      </c>
      <c r="C52" s="1205">
        <f t="shared" ref="C52:E52" si="5">C53+C54</f>
        <v>0</v>
      </c>
      <c r="D52" s="1205">
        <f t="shared" si="5"/>
        <v>0</v>
      </c>
      <c r="E52" s="1205">
        <f t="shared" si="5"/>
        <v>0</v>
      </c>
    </row>
    <row r="53" spans="1:5" ht="13.5" thickBot="1" x14ac:dyDescent="0.25">
      <c r="A53" s="1206" t="s">
        <v>175</v>
      </c>
      <c r="B53" s="1326">
        <v>0</v>
      </c>
      <c r="C53" s="1205">
        <v>0</v>
      </c>
      <c r="D53" s="1327">
        <v>0</v>
      </c>
      <c r="E53" s="1327">
        <v>0</v>
      </c>
    </row>
    <row r="54" spans="1:5" ht="13.5" thickBot="1" x14ac:dyDescent="0.25">
      <c r="A54" s="1206" t="s">
        <v>176</v>
      </c>
      <c r="B54" s="1207"/>
      <c r="C54" s="1205"/>
      <c r="D54" s="1205"/>
      <c r="E54" s="1205"/>
    </row>
    <row r="55" spans="1:5" ht="24.75" thickBot="1" x14ac:dyDescent="0.25">
      <c r="A55" s="1204" t="s">
        <v>29</v>
      </c>
      <c r="B55" s="1207">
        <v>0</v>
      </c>
      <c r="C55" s="1205">
        <v>0</v>
      </c>
      <c r="D55" s="1205">
        <f>C55*1.03*0.99</f>
        <v>0</v>
      </c>
      <c r="E55" s="1205">
        <f>D55*1.03*0.99</f>
        <v>0</v>
      </c>
    </row>
    <row r="56" spans="1:5" ht="13.5" thickBot="1" x14ac:dyDescent="0.25">
      <c r="A56" s="1206" t="s">
        <v>175</v>
      </c>
      <c r="B56" s="1207"/>
      <c r="C56" s="1210"/>
      <c r="D56" s="1210"/>
      <c r="E56" s="1210"/>
    </row>
    <row r="57" spans="1:5" ht="13.5" thickBot="1" x14ac:dyDescent="0.25">
      <c r="A57" s="1206" t="s">
        <v>176</v>
      </c>
      <c r="B57" s="1207"/>
      <c r="C57" s="1209"/>
      <c r="D57" s="1210"/>
      <c r="E57" s="1210"/>
    </row>
    <row r="58" spans="1:5" ht="13.5" thickBot="1" x14ac:dyDescent="0.25">
      <c r="A58" s="1216" t="s">
        <v>30</v>
      </c>
      <c r="B58" s="1207">
        <f>B55+B52+B49+B46+B43+B40+B37</f>
        <v>40500</v>
      </c>
      <c r="C58" s="1207">
        <f>C55+C52+C49+C46+C43+C40+C37</f>
        <v>40500</v>
      </c>
      <c r="D58" s="1207">
        <f t="shared" ref="D58:E58" si="6">D55+D52+D49+D46+D43+D40+D37</f>
        <v>40500</v>
      </c>
      <c r="E58" s="1207">
        <f t="shared" si="6"/>
        <v>40500</v>
      </c>
    </row>
    <row r="59" spans="1:5" ht="13.5" thickBot="1" x14ac:dyDescent="0.25">
      <c r="A59" s="1223" t="s">
        <v>31</v>
      </c>
      <c r="B59" s="1212">
        <f>IF(B58-B29=0,0,"Error")</f>
        <v>0</v>
      </c>
      <c r="C59" s="1212">
        <f>IF(C58-C29=0,0,"Error")</f>
        <v>0</v>
      </c>
      <c r="D59" s="1212">
        <f>IF(D58-D29=0,0,"Error")</f>
        <v>0</v>
      </c>
      <c r="E59" s="1212">
        <f>IF(E58-E29=0,0,"Error")</f>
        <v>0</v>
      </c>
    </row>
    <row r="60" spans="1:5" ht="13.5" hidden="1" thickBot="1" x14ac:dyDescent="0.25">
      <c r="A60" s="1335" t="s">
        <v>200</v>
      </c>
      <c r="B60" s="2636"/>
      <c r="C60" s="2619"/>
      <c r="D60" s="2619"/>
      <c r="E60" s="2620"/>
    </row>
    <row r="61" spans="1:5" ht="13.5" hidden="1" thickBot="1" x14ac:dyDescent="0.25">
      <c r="A61" s="1197" t="s">
        <v>14</v>
      </c>
      <c r="B61" s="2613"/>
      <c r="C61" s="2614"/>
      <c r="D61" s="2614"/>
      <c r="E61" s="2615"/>
    </row>
    <row r="62" spans="1:5" ht="13.5" hidden="1" thickBot="1" x14ac:dyDescent="0.25">
      <c r="A62" s="1197" t="s">
        <v>15</v>
      </c>
      <c r="B62" s="2392"/>
      <c r="C62" s="2393"/>
      <c r="D62" s="2393"/>
      <c r="E62" s="2394"/>
    </row>
    <row r="63" spans="1:5" ht="13.5" hidden="1" thickBot="1" x14ac:dyDescent="0.25">
      <c r="A63" s="2395"/>
      <c r="B63" s="1198">
        <v>2018</v>
      </c>
      <c r="C63" s="1198">
        <v>2019</v>
      </c>
      <c r="D63" s="1198">
        <v>2020</v>
      </c>
      <c r="E63" s="1198">
        <v>2021</v>
      </c>
    </row>
    <row r="64" spans="1:5" ht="13.5" hidden="1" thickBot="1" x14ac:dyDescent="0.25">
      <c r="A64" s="2396"/>
      <c r="B64" s="1199" t="s">
        <v>7</v>
      </c>
      <c r="C64" s="1199" t="s">
        <v>8</v>
      </c>
      <c r="D64" s="1199" t="s">
        <v>8</v>
      </c>
      <c r="E64" s="1199" t="s">
        <v>8</v>
      </c>
    </row>
    <row r="65" spans="1:5" ht="13.5" hidden="1" thickBot="1" x14ac:dyDescent="0.25">
      <c r="A65" s="1197" t="s">
        <v>16</v>
      </c>
      <c r="B65" s="1197"/>
      <c r="C65" s="1197"/>
      <c r="D65" s="1197"/>
      <c r="E65" s="1197"/>
    </row>
    <row r="66" spans="1:5" ht="13.5" hidden="1" thickBot="1" x14ac:dyDescent="0.25">
      <c r="A66" s="1197" t="s">
        <v>17</v>
      </c>
      <c r="B66" s="1200">
        <f>B95</f>
        <v>0</v>
      </c>
      <c r="C66" s="1200">
        <f t="shared" ref="C66:E66" si="7">C95</f>
        <v>0</v>
      </c>
      <c r="D66" s="1200">
        <f t="shared" si="7"/>
        <v>0</v>
      </c>
      <c r="E66" s="1200">
        <f t="shared" si="7"/>
        <v>0</v>
      </c>
    </row>
    <row r="67" spans="1:5" ht="13.5" hidden="1" thickBot="1" x14ac:dyDescent="0.25">
      <c r="A67" s="1197" t="s">
        <v>18</v>
      </c>
      <c r="B67" s="1200" t="e">
        <f>B66/B65</f>
        <v>#DIV/0!</v>
      </c>
      <c r="C67" s="1200" t="e">
        <f>C66/C65</f>
        <v>#DIV/0!</v>
      </c>
      <c r="D67" s="1200" t="e">
        <f>D66/D65</f>
        <v>#DIV/0!</v>
      </c>
      <c r="E67" s="1200" t="e">
        <f>E66/E65</f>
        <v>#DIV/0!</v>
      </c>
    </row>
    <row r="68" spans="1:5" ht="13.5" hidden="1" thickBot="1" x14ac:dyDescent="0.25">
      <c r="A68" s="1197" t="s">
        <v>19</v>
      </c>
      <c r="B68" s="1202"/>
      <c r="C68" s="1203" t="e">
        <f>C65/B65-1</f>
        <v>#DIV/0!</v>
      </c>
      <c r="D68" s="1203" t="e">
        <f>D65/C65-1</f>
        <v>#DIV/0!</v>
      </c>
      <c r="E68" s="1203" t="e">
        <f>E65/D65-1</f>
        <v>#DIV/0!</v>
      </c>
    </row>
    <row r="69" spans="1:5" ht="13.5" hidden="1" thickBot="1" x14ac:dyDescent="0.25">
      <c r="A69" s="1197" t="s">
        <v>21</v>
      </c>
      <c r="B69" s="1202"/>
      <c r="C69" s="1203" t="e">
        <f>C66/B66-1</f>
        <v>#DIV/0!</v>
      </c>
      <c r="D69" s="1203" t="e">
        <f t="shared" ref="D69:E70" si="8">D66/C66-1</f>
        <v>#DIV/0!</v>
      </c>
      <c r="E69" s="1203" t="e">
        <f t="shared" si="8"/>
        <v>#DIV/0!</v>
      </c>
    </row>
    <row r="70" spans="1:5" ht="13.5" hidden="1" thickBot="1" x14ac:dyDescent="0.25">
      <c r="A70" s="1197" t="s">
        <v>22</v>
      </c>
      <c r="B70" s="1202"/>
      <c r="C70" s="1203" t="e">
        <f>C67/B67-1</f>
        <v>#DIV/0!</v>
      </c>
      <c r="D70" s="1203" t="e">
        <f t="shared" si="8"/>
        <v>#DIV/0!</v>
      </c>
      <c r="E70" s="1203" t="e">
        <f t="shared" si="8"/>
        <v>#DIV/0!</v>
      </c>
    </row>
    <row r="71" spans="1:5" ht="13.5" hidden="1" thickBot="1" x14ac:dyDescent="0.25">
      <c r="A71" s="2397" t="s">
        <v>142</v>
      </c>
      <c r="B71" s="2398"/>
      <c r="C71" s="2398"/>
      <c r="D71" s="2398"/>
      <c r="E71" s="2399"/>
    </row>
    <row r="72" spans="1:5" ht="13.5" hidden="1" thickBot="1" x14ac:dyDescent="0.25">
      <c r="A72" s="2395"/>
      <c r="B72" s="1198">
        <v>2018</v>
      </c>
      <c r="C72" s="1198">
        <v>2019</v>
      </c>
      <c r="D72" s="1198">
        <v>2020</v>
      </c>
      <c r="E72" s="1198">
        <v>2021</v>
      </c>
    </row>
    <row r="73" spans="1:5" ht="13.5" hidden="1" thickBot="1" x14ac:dyDescent="0.25">
      <c r="A73" s="2396"/>
      <c r="B73" s="1199" t="s">
        <v>7</v>
      </c>
      <c r="C73" s="1199" t="s">
        <v>8</v>
      </c>
      <c r="D73" s="1199" t="s">
        <v>8</v>
      </c>
      <c r="E73" s="1199" t="s">
        <v>8</v>
      </c>
    </row>
    <row r="74" spans="1:5" ht="13.5" hidden="1" thickBot="1" x14ac:dyDescent="0.25">
      <c r="A74" s="1204" t="s">
        <v>23</v>
      </c>
      <c r="B74" s="1205"/>
      <c r="C74" s="1205"/>
      <c r="D74" s="1205"/>
      <c r="E74" s="1205"/>
    </row>
    <row r="75" spans="1:5" ht="13.5" hidden="1" thickBot="1" x14ac:dyDescent="0.25">
      <c r="A75" s="1206" t="s">
        <v>175</v>
      </c>
      <c r="B75" s="1207"/>
      <c r="C75" s="1208"/>
      <c r="D75" s="1208"/>
      <c r="E75" s="1208"/>
    </row>
    <row r="76" spans="1:5" ht="13.5" hidden="1" thickBot="1" x14ac:dyDescent="0.25">
      <c r="A76" s="1206" t="s">
        <v>176</v>
      </c>
      <c r="B76" s="1207"/>
      <c r="C76" s="1208"/>
      <c r="D76" s="1208"/>
      <c r="E76" s="1208"/>
    </row>
    <row r="77" spans="1:5" ht="24.75" hidden="1" thickBot="1" x14ac:dyDescent="0.25">
      <c r="A77" s="1204" t="s">
        <v>24</v>
      </c>
      <c r="B77" s="1205"/>
      <c r="C77" s="1205"/>
      <c r="D77" s="1205"/>
      <c r="E77" s="1205"/>
    </row>
    <row r="78" spans="1:5" ht="13.5" hidden="1" thickBot="1" x14ac:dyDescent="0.25">
      <c r="A78" s="1206" t="s">
        <v>175</v>
      </c>
      <c r="B78" s="1207"/>
      <c r="C78" s="1205"/>
      <c r="D78" s="1205"/>
      <c r="E78" s="1205"/>
    </row>
    <row r="79" spans="1:5" ht="13.5" hidden="1" thickBot="1" x14ac:dyDescent="0.25">
      <c r="A79" s="1206" t="s">
        <v>176</v>
      </c>
      <c r="B79" s="1207"/>
      <c r="C79" s="1205"/>
      <c r="D79" s="1205"/>
      <c r="E79" s="1205"/>
    </row>
    <row r="80" spans="1:5" ht="13.5" hidden="1" thickBot="1" x14ac:dyDescent="0.25">
      <c r="A80" s="1204" t="s">
        <v>25</v>
      </c>
      <c r="B80" s="1207">
        <v>0</v>
      </c>
      <c r="C80" s="1205">
        <v>0</v>
      </c>
      <c r="D80" s="1205">
        <v>0</v>
      </c>
      <c r="E80" s="1205">
        <v>0</v>
      </c>
    </row>
    <row r="81" spans="1:5" ht="13.5" hidden="1" thickBot="1" x14ac:dyDescent="0.25">
      <c r="A81" s="1206" t="s">
        <v>175</v>
      </c>
      <c r="B81" s="1207"/>
      <c r="C81" s="1205"/>
      <c r="D81" s="1205"/>
      <c r="E81" s="1205"/>
    </row>
    <row r="82" spans="1:5" ht="13.5" hidden="1" thickBot="1" x14ac:dyDescent="0.25">
      <c r="A82" s="1206" t="s">
        <v>176</v>
      </c>
      <c r="B82" s="1207"/>
      <c r="C82" s="1205"/>
      <c r="D82" s="1205"/>
      <c r="E82" s="1205"/>
    </row>
    <row r="83" spans="1:5" ht="13.5" hidden="1" thickBot="1" x14ac:dyDescent="0.25">
      <c r="A83" s="1204" t="s">
        <v>26</v>
      </c>
      <c r="B83" s="1207"/>
      <c r="C83" s="1205"/>
      <c r="D83" s="1205"/>
      <c r="E83" s="1205"/>
    </row>
    <row r="84" spans="1:5" ht="13.5" hidden="1" thickBot="1" x14ac:dyDescent="0.25">
      <c r="A84" s="1206" t="s">
        <v>175</v>
      </c>
      <c r="B84" s="1207"/>
      <c r="C84" s="1205"/>
      <c r="D84" s="1205"/>
      <c r="E84" s="1205"/>
    </row>
    <row r="85" spans="1:5" ht="13.5" hidden="1" thickBot="1" x14ac:dyDescent="0.25">
      <c r="A85" s="1206" t="s">
        <v>176</v>
      </c>
      <c r="B85" s="1207"/>
      <c r="C85" s="1205"/>
      <c r="D85" s="1205"/>
      <c r="E85" s="1205"/>
    </row>
    <row r="86" spans="1:5" ht="13.5" hidden="1" thickBot="1" x14ac:dyDescent="0.25">
      <c r="A86" s="1204" t="s">
        <v>27</v>
      </c>
      <c r="B86" s="1207"/>
      <c r="C86" s="1205"/>
      <c r="D86" s="1205"/>
      <c r="E86" s="1205"/>
    </row>
    <row r="87" spans="1:5" ht="13.5" hidden="1" thickBot="1" x14ac:dyDescent="0.25">
      <c r="A87" s="1206" t="s">
        <v>175</v>
      </c>
      <c r="B87" s="1207"/>
      <c r="C87" s="1205"/>
      <c r="D87" s="1205"/>
      <c r="E87" s="1205"/>
    </row>
    <row r="88" spans="1:5" ht="13.5" hidden="1" thickBot="1" x14ac:dyDescent="0.25">
      <c r="A88" s="1206" t="s">
        <v>176</v>
      </c>
      <c r="B88" s="1207"/>
      <c r="C88" s="1205"/>
      <c r="D88" s="1205"/>
      <c r="E88" s="1205"/>
    </row>
    <row r="89" spans="1:5" ht="13.5" hidden="1" thickBot="1" x14ac:dyDescent="0.25">
      <c r="A89" s="1204" t="s">
        <v>28</v>
      </c>
      <c r="B89" s="1207"/>
      <c r="C89" s="1205"/>
      <c r="D89" s="1205"/>
      <c r="E89" s="1205"/>
    </row>
    <row r="90" spans="1:5" ht="13.5" hidden="1" thickBot="1" x14ac:dyDescent="0.25">
      <c r="A90" s="1206" t="s">
        <v>175</v>
      </c>
      <c r="B90" s="1207"/>
      <c r="C90" s="1205"/>
      <c r="D90" s="1205"/>
      <c r="E90" s="1205"/>
    </row>
    <row r="91" spans="1:5" ht="13.5" hidden="1" thickBot="1" x14ac:dyDescent="0.25">
      <c r="A91" s="1206" t="s">
        <v>176</v>
      </c>
      <c r="B91" s="1207"/>
      <c r="C91" s="1205"/>
      <c r="D91" s="1205"/>
      <c r="E91" s="1205"/>
    </row>
    <row r="92" spans="1:5" ht="24.75" hidden="1" thickBot="1" x14ac:dyDescent="0.25">
      <c r="A92" s="1204" t="s">
        <v>29</v>
      </c>
      <c r="B92" s="1207"/>
      <c r="C92" s="1205"/>
      <c r="D92" s="1205"/>
      <c r="E92" s="1205"/>
    </row>
    <row r="93" spans="1:5" ht="13.5" hidden="1" thickBot="1" x14ac:dyDescent="0.25">
      <c r="A93" s="1206" t="s">
        <v>175</v>
      </c>
      <c r="B93" s="1207"/>
      <c r="C93" s="1205"/>
      <c r="D93" s="1205"/>
      <c r="E93" s="1205"/>
    </row>
    <row r="94" spans="1:5" ht="13.5" hidden="1" thickBot="1" x14ac:dyDescent="0.25">
      <c r="A94" s="1206" t="s">
        <v>176</v>
      </c>
      <c r="B94" s="1207"/>
      <c r="C94" s="1205"/>
      <c r="D94" s="1205"/>
      <c r="E94" s="1205"/>
    </row>
    <row r="95" spans="1:5" ht="13.5" hidden="1" thickBot="1" x14ac:dyDescent="0.25">
      <c r="A95" s="1334" t="s">
        <v>51</v>
      </c>
      <c r="B95" s="1207">
        <f>B92+B89+B86+B83+B80+B77+B74</f>
        <v>0</v>
      </c>
      <c r="C95" s="1207">
        <f t="shared" ref="C95:E95" si="9">C92+C89+C86+C83+C80+C77+C74</f>
        <v>0</v>
      </c>
      <c r="D95" s="1207">
        <f t="shared" si="9"/>
        <v>0</v>
      </c>
      <c r="E95" s="1207">
        <f t="shared" si="9"/>
        <v>0</v>
      </c>
    </row>
    <row r="96" spans="1:5" ht="13.5" hidden="1" thickBot="1" x14ac:dyDescent="0.25">
      <c r="A96" s="1223" t="s">
        <v>31</v>
      </c>
      <c r="B96" s="1212">
        <f>IF(B95-B66=0,0,"Error")</f>
        <v>0</v>
      </c>
      <c r="C96" s="1212">
        <f>IF(C95-C66=0,0,"Error")</f>
        <v>0</v>
      </c>
      <c r="D96" s="1212">
        <f>IF(D95-D66=0,0,"Error")</f>
        <v>0</v>
      </c>
      <c r="E96" s="1212">
        <f>IF(E95-E66=0,0,"Error")</f>
        <v>0</v>
      </c>
    </row>
    <row r="97" spans="1:5" ht="13.5" hidden="1" thickBot="1" x14ac:dyDescent="0.25">
      <c r="A97" s="1335" t="s">
        <v>201</v>
      </c>
      <c r="B97" s="2636"/>
      <c r="C97" s="2619"/>
      <c r="D97" s="2619"/>
      <c r="E97" s="2620"/>
    </row>
    <row r="98" spans="1:5" ht="13.5" hidden="1" thickBot="1" x14ac:dyDescent="0.25">
      <c r="A98" s="1197" t="s">
        <v>14</v>
      </c>
      <c r="B98" s="2613"/>
      <c r="C98" s="2614"/>
      <c r="D98" s="2614"/>
      <c r="E98" s="2615"/>
    </row>
    <row r="99" spans="1:5" ht="13.5" hidden="1" thickBot="1" x14ac:dyDescent="0.25">
      <c r="A99" s="1197" t="s">
        <v>15</v>
      </c>
      <c r="B99" s="2392"/>
      <c r="C99" s="2393"/>
      <c r="D99" s="2393"/>
      <c r="E99" s="2394"/>
    </row>
    <row r="100" spans="1:5" ht="13.5" hidden="1" thickBot="1" x14ac:dyDescent="0.25">
      <c r="A100" s="2395"/>
      <c r="B100" s="1198">
        <v>2018</v>
      </c>
      <c r="C100" s="1198">
        <v>2019</v>
      </c>
      <c r="D100" s="1198">
        <v>2020</v>
      </c>
      <c r="E100" s="1198">
        <v>2021</v>
      </c>
    </row>
    <row r="101" spans="1:5" ht="13.5" hidden="1" thickBot="1" x14ac:dyDescent="0.25">
      <c r="A101" s="2396"/>
      <c r="B101" s="1199" t="s">
        <v>7</v>
      </c>
      <c r="C101" s="1199" t="s">
        <v>8</v>
      </c>
      <c r="D101" s="1199" t="s">
        <v>8</v>
      </c>
      <c r="E101" s="1199" t="s">
        <v>8</v>
      </c>
    </row>
    <row r="102" spans="1:5" ht="13.5" hidden="1" thickBot="1" x14ac:dyDescent="0.25">
      <c r="A102" s="1197" t="s">
        <v>16</v>
      </c>
      <c r="B102" s="1336"/>
      <c r="C102" s="1336"/>
      <c r="D102" s="1336"/>
      <c r="E102" s="1336"/>
    </row>
    <row r="103" spans="1:5" ht="13.5" hidden="1" thickBot="1" x14ac:dyDescent="0.25">
      <c r="A103" s="1197" t="s">
        <v>17</v>
      </c>
      <c r="B103" s="1200">
        <f>B132</f>
        <v>0</v>
      </c>
      <c r="C103" s="1200">
        <f t="shared" ref="C103:E103" si="10">C132</f>
        <v>0</v>
      </c>
      <c r="D103" s="1200">
        <f t="shared" si="10"/>
        <v>0</v>
      </c>
      <c r="E103" s="1200">
        <f t="shared" si="10"/>
        <v>0</v>
      </c>
    </row>
    <row r="104" spans="1:5" ht="13.5" hidden="1" thickBot="1" x14ac:dyDescent="0.25">
      <c r="A104" s="1197" t="s">
        <v>18</v>
      </c>
      <c r="B104" s="1200" t="e">
        <f>B103/B102</f>
        <v>#DIV/0!</v>
      </c>
      <c r="C104" s="1200" t="e">
        <f>C103/C102</f>
        <v>#DIV/0!</v>
      </c>
      <c r="D104" s="1200" t="e">
        <f>D103/D102</f>
        <v>#DIV/0!</v>
      </c>
      <c r="E104" s="1200" t="e">
        <f>E103/E102</f>
        <v>#DIV/0!</v>
      </c>
    </row>
    <row r="105" spans="1:5" ht="13.5" hidden="1" thickBot="1" x14ac:dyDescent="0.25">
      <c r="A105" s="1197" t="s">
        <v>19</v>
      </c>
      <c r="B105" s="1202"/>
      <c r="C105" s="1203" t="e">
        <f>C102/B102-1</f>
        <v>#DIV/0!</v>
      </c>
      <c r="D105" s="1203" t="e">
        <f>D102/C102-1</f>
        <v>#DIV/0!</v>
      </c>
      <c r="E105" s="1203" t="e">
        <f>E102/D102-1</f>
        <v>#DIV/0!</v>
      </c>
    </row>
    <row r="106" spans="1:5" ht="13.5" hidden="1" thickBot="1" x14ac:dyDescent="0.25">
      <c r="A106" s="1197" t="s">
        <v>21</v>
      </c>
      <c r="B106" s="1202"/>
      <c r="C106" s="1203" t="e">
        <f>C103/B103-1</f>
        <v>#DIV/0!</v>
      </c>
      <c r="D106" s="1203" t="e">
        <f t="shared" ref="D106:E107" si="11">D103/C103-1</f>
        <v>#DIV/0!</v>
      </c>
      <c r="E106" s="1203" t="e">
        <f t="shared" si="11"/>
        <v>#DIV/0!</v>
      </c>
    </row>
    <row r="107" spans="1:5" ht="13.5" hidden="1" thickBot="1" x14ac:dyDescent="0.25">
      <c r="A107" s="1197" t="s">
        <v>22</v>
      </c>
      <c r="B107" s="1202"/>
      <c r="C107" s="1203" t="e">
        <f>C104/B104-1</f>
        <v>#DIV/0!</v>
      </c>
      <c r="D107" s="1203" t="e">
        <f t="shared" si="11"/>
        <v>#DIV/0!</v>
      </c>
      <c r="E107" s="1203" t="e">
        <f t="shared" si="11"/>
        <v>#DIV/0!</v>
      </c>
    </row>
    <row r="108" spans="1:5" ht="13.5" hidden="1" thickBot="1" x14ac:dyDescent="0.25">
      <c r="A108" s="2397" t="s">
        <v>142</v>
      </c>
      <c r="B108" s="2398"/>
      <c r="C108" s="2398"/>
      <c r="D108" s="2398"/>
      <c r="E108" s="2399"/>
    </row>
    <row r="109" spans="1:5" ht="13.5" hidden="1" thickBot="1" x14ac:dyDescent="0.25">
      <c r="A109" s="2395"/>
      <c r="B109" s="1198">
        <v>2018</v>
      </c>
      <c r="C109" s="1198">
        <v>2019</v>
      </c>
      <c r="D109" s="1198">
        <v>2020</v>
      </c>
      <c r="E109" s="1198">
        <v>2021</v>
      </c>
    </row>
    <row r="110" spans="1:5" ht="13.5" hidden="1" thickBot="1" x14ac:dyDescent="0.25">
      <c r="A110" s="2396"/>
      <c r="B110" s="1199" t="s">
        <v>7</v>
      </c>
      <c r="C110" s="1199" t="s">
        <v>8</v>
      </c>
      <c r="D110" s="1199" t="s">
        <v>8</v>
      </c>
      <c r="E110" s="1199" t="s">
        <v>8</v>
      </c>
    </row>
    <row r="111" spans="1:5" ht="13.5" hidden="1" thickBot="1" x14ac:dyDescent="0.25">
      <c r="A111" s="1204" t="s">
        <v>23</v>
      </c>
      <c r="B111" s="1205"/>
      <c r="C111" s="1205"/>
      <c r="D111" s="1205"/>
      <c r="E111" s="1205"/>
    </row>
    <row r="112" spans="1:5" ht="13.5" hidden="1" thickBot="1" x14ac:dyDescent="0.25">
      <c r="A112" s="1206" t="s">
        <v>175</v>
      </c>
      <c r="B112" s="1207"/>
      <c r="C112" s="1208"/>
      <c r="D112" s="1208"/>
      <c r="E112" s="1208"/>
    </row>
    <row r="113" spans="1:5" ht="13.5" hidden="1" thickBot="1" x14ac:dyDescent="0.25">
      <c r="A113" s="1206" t="s">
        <v>176</v>
      </c>
      <c r="B113" s="1207"/>
      <c r="C113" s="1208"/>
      <c r="D113" s="1208"/>
      <c r="E113" s="1208"/>
    </row>
    <row r="114" spans="1:5" ht="24.75" hidden="1" thickBot="1" x14ac:dyDescent="0.25">
      <c r="A114" s="1204" t="s">
        <v>24</v>
      </c>
      <c r="B114" s="1205"/>
      <c r="C114" s="1205"/>
      <c r="D114" s="1205"/>
      <c r="E114" s="1205"/>
    </row>
    <row r="115" spans="1:5" ht="13.5" hidden="1" thickBot="1" x14ac:dyDescent="0.25">
      <c r="A115" s="1206" t="s">
        <v>175</v>
      </c>
      <c r="B115" s="1207"/>
      <c r="C115" s="1205"/>
      <c r="D115" s="1205"/>
      <c r="E115" s="1205"/>
    </row>
    <row r="116" spans="1:5" ht="13.5" hidden="1" thickBot="1" x14ac:dyDescent="0.25">
      <c r="A116" s="1206" t="s">
        <v>176</v>
      </c>
      <c r="B116" s="1207"/>
      <c r="C116" s="1205"/>
      <c r="D116" s="1205"/>
      <c r="E116" s="1205"/>
    </row>
    <row r="117" spans="1:5" ht="13.5" hidden="1" thickBot="1" x14ac:dyDescent="0.25">
      <c r="A117" s="1204" t="s">
        <v>25</v>
      </c>
      <c r="B117" s="1337">
        <v>0</v>
      </c>
      <c r="C117" s="1338">
        <v>0</v>
      </c>
      <c r="D117" s="1338">
        <v>0</v>
      </c>
      <c r="E117" s="1338">
        <v>0</v>
      </c>
    </row>
    <row r="118" spans="1:5" ht="13.5" hidden="1" thickBot="1" x14ac:dyDescent="0.25">
      <c r="A118" s="1206" t="s">
        <v>175</v>
      </c>
      <c r="B118" s="1207"/>
      <c r="C118" s="1205"/>
      <c r="D118" s="1205"/>
      <c r="E118" s="1205"/>
    </row>
    <row r="119" spans="1:5" ht="13.5" hidden="1" thickBot="1" x14ac:dyDescent="0.25">
      <c r="A119" s="1206" t="s">
        <v>176</v>
      </c>
      <c r="B119" s="1207"/>
      <c r="C119" s="1205"/>
      <c r="D119" s="1205"/>
      <c r="E119" s="1205"/>
    </row>
    <row r="120" spans="1:5" ht="13.5" hidden="1" thickBot="1" x14ac:dyDescent="0.25">
      <c r="A120" s="1204" t="s">
        <v>26</v>
      </c>
      <c r="B120" s="1207"/>
      <c r="C120" s="1205"/>
      <c r="D120" s="1205"/>
      <c r="E120" s="1205"/>
    </row>
    <row r="121" spans="1:5" ht="13.5" hidden="1" thickBot="1" x14ac:dyDescent="0.25">
      <c r="A121" s="1206" t="s">
        <v>175</v>
      </c>
      <c r="B121" s="1207"/>
      <c r="C121" s="1205"/>
      <c r="D121" s="1205"/>
      <c r="E121" s="1205"/>
    </row>
    <row r="122" spans="1:5" ht="13.5" hidden="1" thickBot="1" x14ac:dyDescent="0.25">
      <c r="A122" s="1206" t="s">
        <v>176</v>
      </c>
      <c r="B122" s="1207"/>
      <c r="C122" s="1205"/>
      <c r="D122" s="1205"/>
      <c r="E122" s="1205"/>
    </row>
    <row r="123" spans="1:5" ht="13.5" hidden="1" thickBot="1" x14ac:dyDescent="0.25">
      <c r="A123" s="1204" t="s">
        <v>27</v>
      </c>
      <c r="B123" s="1207"/>
      <c r="C123" s="1205"/>
      <c r="D123" s="1205"/>
      <c r="E123" s="1205"/>
    </row>
    <row r="124" spans="1:5" ht="13.5" hidden="1" thickBot="1" x14ac:dyDescent="0.25">
      <c r="A124" s="1206" t="s">
        <v>175</v>
      </c>
      <c r="B124" s="1207"/>
      <c r="C124" s="1205"/>
      <c r="D124" s="1205"/>
      <c r="E124" s="1205"/>
    </row>
    <row r="125" spans="1:5" ht="13.5" hidden="1" thickBot="1" x14ac:dyDescent="0.25">
      <c r="A125" s="1206" t="s">
        <v>176</v>
      </c>
      <c r="B125" s="1207"/>
      <c r="C125" s="1205"/>
      <c r="D125" s="1205"/>
      <c r="E125" s="1205"/>
    </row>
    <row r="126" spans="1:5" ht="13.5" hidden="1" thickBot="1" x14ac:dyDescent="0.25">
      <c r="A126" s="1204" t="s">
        <v>28</v>
      </c>
      <c r="B126" s="1207">
        <v>0</v>
      </c>
      <c r="C126" s="1205">
        <v>0</v>
      </c>
      <c r="D126" s="1205">
        <v>0</v>
      </c>
      <c r="E126" s="1205">
        <v>0</v>
      </c>
    </row>
    <row r="127" spans="1:5" ht="13.5" hidden="1" thickBot="1" x14ac:dyDescent="0.25">
      <c r="A127" s="1206" t="s">
        <v>175</v>
      </c>
      <c r="B127" s="1207"/>
      <c r="C127" s="1205"/>
      <c r="D127" s="1205"/>
      <c r="E127" s="1205"/>
    </row>
    <row r="128" spans="1:5" ht="13.5" hidden="1" thickBot="1" x14ac:dyDescent="0.25">
      <c r="A128" s="1206" t="s">
        <v>176</v>
      </c>
      <c r="B128" s="1207"/>
      <c r="C128" s="1205"/>
      <c r="D128" s="1205"/>
      <c r="E128" s="1205"/>
    </row>
    <row r="129" spans="1:5" ht="24.75" hidden="1" thickBot="1" x14ac:dyDescent="0.25">
      <c r="A129" s="1204" t="s">
        <v>29</v>
      </c>
      <c r="B129" s="1207"/>
      <c r="C129" s="1205"/>
      <c r="D129" s="1205"/>
      <c r="E129" s="1205"/>
    </row>
    <row r="130" spans="1:5" ht="13.5" hidden="1" thickBot="1" x14ac:dyDescent="0.25">
      <c r="A130" s="1206" t="s">
        <v>175</v>
      </c>
      <c r="B130" s="1207"/>
      <c r="C130" s="1205"/>
      <c r="D130" s="1205"/>
      <c r="E130" s="1205"/>
    </row>
    <row r="131" spans="1:5" ht="13.5" hidden="1" thickBot="1" x14ac:dyDescent="0.25">
      <c r="A131" s="1206" t="s">
        <v>176</v>
      </c>
      <c r="B131" s="1207"/>
      <c r="C131" s="1205"/>
      <c r="D131" s="1205"/>
      <c r="E131" s="1205"/>
    </row>
    <row r="132" spans="1:5" ht="13.5" hidden="1" thickBot="1" x14ac:dyDescent="0.25">
      <c r="A132" s="1334" t="s">
        <v>51</v>
      </c>
      <c r="B132" s="1207">
        <f>B129+B126+B123+B120+B117+B114+B111</f>
        <v>0</v>
      </c>
      <c r="C132" s="1207">
        <f t="shared" ref="C132:E132" si="12">C129+C126+C123+C120+C117+C114+C111</f>
        <v>0</v>
      </c>
      <c r="D132" s="1207">
        <f t="shared" si="12"/>
        <v>0</v>
      </c>
      <c r="E132" s="1207">
        <f t="shared" si="12"/>
        <v>0</v>
      </c>
    </row>
    <row r="133" spans="1:5" ht="13.5" hidden="1" thickBot="1" x14ac:dyDescent="0.25">
      <c r="A133" s="1223" t="s">
        <v>31</v>
      </c>
      <c r="B133" s="1212">
        <f>IF(B132-B103=0,0,"Error")</f>
        <v>0</v>
      </c>
      <c r="C133" s="1212">
        <f>IF(C132-C103=0,0,"Error")</f>
        <v>0</v>
      </c>
      <c r="D133" s="1212">
        <f>IF(D132-D103=0,0,"Error")</f>
        <v>0</v>
      </c>
      <c r="E133" s="1212">
        <f>IF(E132-E103=0,0,"Error")</f>
        <v>0</v>
      </c>
    </row>
    <row r="134" spans="1:5" ht="13.5" thickBot="1" x14ac:dyDescent="0.25">
      <c r="A134" s="2400" t="s">
        <v>38</v>
      </c>
      <c r="B134" s="2401"/>
      <c r="C134" s="2401"/>
      <c r="D134" s="2401"/>
      <c r="E134" s="2402"/>
    </row>
    <row r="135" spans="1:5" ht="13.5" thickBot="1" x14ac:dyDescent="0.25">
      <c r="A135" s="2400" t="s">
        <v>39</v>
      </c>
      <c r="B135" s="2401"/>
      <c r="C135" s="2401"/>
      <c r="D135" s="2401"/>
      <c r="E135" s="2402"/>
    </row>
    <row r="136" spans="1:5" ht="13.5" thickBot="1" x14ac:dyDescent="0.25">
      <c r="A136" s="1196" t="s">
        <v>52</v>
      </c>
      <c r="B136" s="2630"/>
      <c r="C136" s="2631"/>
      <c r="D136" s="2632"/>
      <c r="E136" s="2633"/>
    </row>
    <row r="137" spans="1:5" ht="34.5" thickBot="1" x14ac:dyDescent="0.25">
      <c r="A137" s="1196" t="s">
        <v>76</v>
      </c>
      <c r="B137" s="1196"/>
      <c r="C137" s="1214" t="s">
        <v>180</v>
      </c>
      <c r="D137" s="2634" t="s">
        <v>484</v>
      </c>
      <c r="E137" s="2635"/>
    </row>
    <row r="138" spans="1:5" ht="13.5" thickBot="1" x14ac:dyDescent="0.25">
      <c r="A138" s="1215"/>
      <c r="B138" s="2385"/>
      <c r="C138" s="2386"/>
      <c r="D138" s="2387"/>
      <c r="E138" s="2388"/>
    </row>
    <row r="139" spans="1:5" ht="23.25" customHeight="1" thickBot="1" x14ac:dyDescent="0.25">
      <c r="A139" s="1197" t="s">
        <v>14</v>
      </c>
      <c r="B139" s="2613" t="s">
        <v>1394</v>
      </c>
      <c r="C139" s="2614"/>
      <c r="D139" s="2614"/>
      <c r="E139" s="2615"/>
    </row>
    <row r="140" spans="1:5" ht="13.5" thickBot="1" x14ac:dyDescent="0.25">
      <c r="A140" s="1197" t="s">
        <v>15</v>
      </c>
      <c r="B140" s="2392" t="s">
        <v>111</v>
      </c>
      <c r="C140" s="2393"/>
      <c r="D140" s="2393"/>
      <c r="E140" s="2394"/>
    </row>
    <row r="141" spans="1:5" x14ac:dyDescent="0.2">
      <c r="A141" s="2395"/>
      <c r="B141" s="1198">
        <v>2020</v>
      </c>
      <c r="C141" s="1198">
        <v>2021</v>
      </c>
      <c r="D141" s="1198">
        <v>2022</v>
      </c>
      <c r="E141" s="1198">
        <v>2023</v>
      </c>
    </row>
    <row r="142" spans="1:5" ht="13.5" thickBot="1" x14ac:dyDescent="0.25">
      <c r="A142" s="2396"/>
      <c r="B142" s="1199" t="s">
        <v>7</v>
      </c>
      <c r="C142" s="1199" t="s">
        <v>8</v>
      </c>
      <c r="D142" s="1199" t="s">
        <v>8</v>
      </c>
      <c r="E142" s="1199" t="s">
        <v>8</v>
      </c>
    </row>
    <row r="143" spans="1:5" ht="13.5" thickBot="1" x14ac:dyDescent="0.25">
      <c r="A143" s="1197" t="s">
        <v>16</v>
      </c>
      <c r="B143" s="1200">
        <v>20</v>
      </c>
      <c r="C143" s="1200">
        <v>20</v>
      </c>
      <c r="D143" s="1200">
        <v>20</v>
      </c>
      <c r="E143" s="1200">
        <v>20</v>
      </c>
    </row>
    <row r="144" spans="1:5" ht="13.5" thickBot="1" x14ac:dyDescent="0.25">
      <c r="A144" s="1197" t="s">
        <v>17</v>
      </c>
      <c r="B144" s="1200">
        <v>16000</v>
      </c>
      <c r="C144" s="1200">
        <v>10000</v>
      </c>
      <c r="D144" s="1200">
        <v>10000</v>
      </c>
      <c r="E144" s="1200">
        <v>20000</v>
      </c>
    </row>
    <row r="145" spans="1:5" ht="13.5" thickBot="1" x14ac:dyDescent="0.25">
      <c r="A145" s="1197" t="s">
        <v>18</v>
      </c>
      <c r="B145" s="1200">
        <f>B144/B143</f>
        <v>800</v>
      </c>
      <c r="C145" s="1200">
        <f t="shared" ref="C145:E145" si="13">C144/C143</f>
        <v>500</v>
      </c>
      <c r="D145" s="1200">
        <f t="shared" si="13"/>
        <v>500</v>
      </c>
      <c r="E145" s="1200">
        <f t="shared" si="13"/>
        <v>1000</v>
      </c>
    </row>
    <row r="146" spans="1:5" ht="13.5" thickBot="1" x14ac:dyDescent="0.25">
      <c r="A146" s="1197" t="s">
        <v>19</v>
      </c>
      <c r="B146" s="1202" t="s">
        <v>20</v>
      </c>
      <c r="C146" s="1203">
        <f>C143/B143-1</f>
        <v>0</v>
      </c>
      <c r="D146" s="1203">
        <f t="shared" ref="D146:E148" si="14">D143/C143-1</f>
        <v>0</v>
      </c>
      <c r="E146" s="1203">
        <f t="shared" si="14"/>
        <v>0</v>
      </c>
    </row>
    <row r="147" spans="1:5" ht="13.5" thickBot="1" x14ac:dyDescent="0.25">
      <c r="A147" s="1197" t="s">
        <v>21</v>
      </c>
      <c r="B147" s="1202" t="s">
        <v>20</v>
      </c>
      <c r="C147" s="1203">
        <f>C144/B144-1</f>
        <v>-0.375</v>
      </c>
      <c r="D147" s="1203">
        <f t="shared" si="14"/>
        <v>0</v>
      </c>
      <c r="E147" s="1203">
        <f t="shared" si="14"/>
        <v>1</v>
      </c>
    </row>
    <row r="148" spans="1:5" ht="13.5" thickBot="1" x14ac:dyDescent="0.25">
      <c r="A148" s="1197" t="s">
        <v>22</v>
      </c>
      <c r="B148" s="1202" t="s">
        <v>20</v>
      </c>
      <c r="C148" s="1203">
        <f>C145/B145-1</f>
        <v>-0.375</v>
      </c>
      <c r="D148" s="1203">
        <f t="shared" si="14"/>
        <v>0</v>
      </c>
      <c r="E148" s="1203">
        <f t="shared" si="14"/>
        <v>1</v>
      </c>
    </row>
    <row r="149" spans="1:5" ht="13.5" thickBot="1" x14ac:dyDescent="0.25">
      <c r="A149" s="2397" t="s">
        <v>126</v>
      </c>
      <c r="B149" s="2398"/>
      <c r="C149" s="2398"/>
      <c r="D149" s="2398"/>
      <c r="E149" s="2399"/>
    </row>
    <row r="150" spans="1:5" x14ac:dyDescent="0.2">
      <c r="A150" s="2395"/>
      <c r="B150" s="1198">
        <v>2020</v>
      </c>
      <c r="C150" s="1198">
        <v>2021</v>
      </c>
      <c r="D150" s="1198">
        <v>2022</v>
      </c>
      <c r="E150" s="1198">
        <v>2023</v>
      </c>
    </row>
    <row r="151" spans="1:5" ht="13.5" thickBot="1" x14ac:dyDescent="0.25">
      <c r="A151" s="2396"/>
      <c r="B151" s="1199" t="s">
        <v>7</v>
      </c>
      <c r="C151" s="1199" t="s">
        <v>8</v>
      </c>
      <c r="D151" s="1199" t="s">
        <v>8</v>
      </c>
      <c r="E151" s="1199" t="s">
        <v>8</v>
      </c>
    </row>
    <row r="152" spans="1:5" ht="13.5" thickBot="1" x14ac:dyDescent="0.25">
      <c r="A152" s="1204" t="s">
        <v>41</v>
      </c>
      <c r="B152" s="1205">
        <f>B153+B154+B155+B156</f>
        <v>0</v>
      </c>
      <c r="C152" s="1205">
        <f t="shared" ref="C152:E152" si="15">C153+C154+C155+C156</f>
        <v>10000</v>
      </c>
      <c r="D152" s="1205">
        <f t="shared" si="15"/>
        <v>10000</v>
      </c>
      <c r="E152" s="1205">
        <f t="shared" si="15"/>
        <v>20000</v>
      </c>
    </row>
    <row r="153" spans="1:5" ht="13.5" thickBot="1" x14ac:dyDescent="0.25">
      <c r="A153" s="1206" t="s">
        <v>175</v>
      </c>
      <c r="B153" s="1205">
        <v>0</v>
      </c>
      <c r="C153" s="1205">
        <v>10000</v>
      </c>
      <c r="D153" s="1205">
        <v>10000</v>
      </c>
      <c r="E153" s="1205">
        <v>20000</v>
      </c>
    </row>
    <row r="154" spans="1:5" ht="13.5" thickBot="1" x14ac:dyDescent="0.25">
      <c r="A154" s="1206" t="s">
        <v>185</v>
      </c>
      <c r="B154" s="1205"/>
      <c r="C154" s="1205"/>
      <c r="D154" s="1205"/>
      <c r="E154" s="1205"/>
    </row>
    <row r="155" spans="1:5" ht="13.5" thickBot="1" x14ac:dyDescent="0.25">
      <c r="A155" s="1206" t="s">
        <v>186</v>
      </c>
      <c r="B155" s="1205"/>
      <c r="C155" s="1205"/>
      <c r="D155" s="1205"/>
      <c r="E155" s="1205"/>
    </row>
    <row r="156" spans="1:5" ht="13.5" thickBot="1" x14ac:dyDescent="0.25">
      <c r="A156" s="1206" t="s">
        <v>187</v>
      </c>
      <c r="B156" s="1205"/>
      <c r="C156" s="1205"/>
      <c r="D156" s="1205"/>
      <c r="E156" s="1205"/>
    </row>
    <row r="157" spans="1:5" ht="13.5" thickBot="1" x14ac:dyDescent="0.25">
      <c r="A157" s="1204" t="s">
        <v>42</v>
      </c>
      <c r="B157" s="1207">
        <f>B158+B159+B160+B161</f>
        <v>16000</v>
      </c>
      <c r="C157" s="1207">
        <f t="shared" ref="C157:E157" si="16">C158+C159+C160+C161</f>
        <v>0</v>
      </c>
      <c r="D157" s="1207">
        <f t="shared" si="16"/>
        <v>0</v>
      </c>
      <c r="E157" s="1207">
        <f t="shared" si="16"/>
        <v>0</v>
      </c>
    </row>
    <row r="158" spans="1:5" ht="13.5" thickBot="1" x14ac:dyDescent="0.25">
      <c r="A158" s="1206" t="s">
        <v>175</v>
      </c>
      <c r="B158" s="1207">
        <v>16000</v>
      </c>
      <c r="C158" s="1205">
        <v>0</v>
      </c>
      <c r="D158" s="1205">
        <v>0</v>
      </c>
      <c r="E158" s="1205">
        <v>0</v>
      </c>
    </row>
    <row r="159" spans="1:5" ht="13.5" thickBot="1" x14ac:dyDescent="0.25">
      <c r="A159" s="1206" t="s">
        <v>185</v>
      </c>
      <c r="B159" s="1207"/>
      <c r="C159" s="1205"/>
      <c r="D159" s="1205"/>
      <c r="E159" s="1205"/>
    </row>
    <row r="160" spans="1:5" ht="13.5" thickBot="1" x14ac:dyDescent="0.25">
      <c r="A160" s="1206" t="s">
        <v>186</v>
      </c>
      <c r="B160" s="1207"/>
      <c r="C160" s="1205"/>
      <c r="D160" s="1205"/>
      <c r="E160" s="1205"/>
    </row>
    <row r="161" spans="1:5" ht="13.5" thickBot="1" x14ac:dyDescent="0.25">
      <c r="A161" s="1206" t="s">
        <v>187</v>
      </c>
      <c r="B161" s="1207"/>
      <c r="C161" s="1205"/>
      <c r="D161" s="1205"/>
      <c r="E161" s="1205"/>
    </row>
    <row r="162" spans="1:5" ht="13.5" thickBot="1" x14ac:dyDescent="0.25">
      <c r="A162" s="1284" t="s">
        <v>30</v>
      </c>
      <c r="B162" s="1207">
        <f>B152+B157</f>
        <v>16000</v>
      </c>
      <c r="C162" s="1207">
        <f t="shared" ref="C162:E162" si="17">C152+C157</f>
        <v>10000</v>
      </c>
      <c r="D162" s="1207">
        <f t="shared" si="17"/>
        <v>10000</v>
      </c>
      <c r="E162" s="1207">
        <f t="shared" si="17"/>
        <v>20000</v>
      </c>
    </row>
    <row r="163" spans="1:5" ht="34.5" thickBot="1" x14ac:dyDescent="0.25">
      <c r="A163" s="1196" t="s">
        <v>32</v>
      </c>
      <c r="B163" s="1196" t="s">
        <v>204</v>
      </c>
      <c r="C163" s="1214" t="s">
        <v>180</v>
      </c>
      <c r="D163" s="2387" t="s">
        <v>484</v>
      </c>
      <c r="E163" s="2388"/>
    </row>
    <row r="164" spans="1:5" ht="13.5" thickBot="1" x14ac:dyDescent="0.25">
      <c r="A164" s="1197" t="s">
        <v>14</v>
      </c>
      <c r="B164" s="2637" t="s">
        <v>1395</v>
      </c>
      <c r="C164" s="2638"/>
      <c r="D164" s="2638"/>
      <c r="E164" s="2639"/>
    </row>
    <row r="165" spans="1:5" ht="13.5" thickBot="1" x14ac:dyDescent="0.25">
      <c r="A165" s="1197" t="s">
        <v>15</v>
      </c>
      <c r="B165" s="2392" t="s">
        <v>111</v>
      </c>
      <c r="C165" s="2393"/>
      <c r="D165" s="2393"/>
      <c r="E165" s="2394"/>
    </row>
    <row r="166" spans="1:5" x14ac:dyDescent="0.2">
      <c r="A166" s="2395"/>
      <c r="B166" s="1198">
        <v>2020</v>
      </c>
      <c r="C166" s="1198">
        <v>2021</v>
      </c>
      <c r="D166" s="1198">
        <v>2022</v>
      </c>
      <c r="E166" s="1198">
        <v>2023</v>
      </c>
    </row>
    <row r="167" spans="1:5" ht="13.5" thickBot="1" x14ac:dyDescent="0.25">
      <c r="A167" s="2396"/>
      <c r="B167" s="1199" t="s">
        <v>7</v>
      </c>
      <c r="C167" s="1199" t="s">
        <v>8</v>
      </c>
      <c r="D167" s="1199" t="s">
        <v>8</v>
      </c>
      <c r="E167" s="1199" t="s">
        <v>8</v>
      </c>
    </row>
    <row r="168" spans="1:5" ht="13.5" thickBot="1" x14ac:dyDescent="0.25">
      <c r="A168" s="1197" t="s">
        <v>16</v>
      </c>
      <c r="B168" s="1202">
        <v>0</v>
      </c>
      <c r="C168" s="1202">
        <v>20</v>
      </c>
      <c r="D168" s="1202">
        <v>20</v>
      </c>
      <c r="E168" s="1202">
        <v>20</v>
      </c>
    </row>
    <row r="169" spans="1:5" ht="13.5" thickBot="1" x14ac:dyDescent="0.25">
      <c r="A169" s="1197" t="s">
        <v>17</v>
      </c>
      <c r="B169" s="1200">
        <v>0</v>
      </c>
      <c r="C169" s="1200">
        <v>5000</v>
      </c>
      <c r="D169" s="1200">
        <v>6000</v>
      </c>
      <c r="E169" s="1200">
        <v>6000</v>
      </c>
    </row>
    <row r="170" spans="1:5" ht="13.5" thickBot="1" x14ac:dyDescent="0.25">
      <c r="A170" s="1197" t="s">
        <v>18</v>
      </c>
      <c r="B170" s="1200" t="e">
        <f>B169/B168</f>
        <v>#DIV/0!</v>
      </c>
      <c r="C170" s="1200">
        <f t="shared" ref="C170:E170" si="18">C169/C168</f>
        <v>250</v>
      </c>
      <c r="D170" s="1200">
        <f t="shared" si="18"/>
        <v>300</v>
      </c>
      <c r="E170" s="1200">
        <f t="shared" si="18"/>
        <v>300</v>
      </c>
    </row>
    <row r="171" spans="1:5" ht="13.5" thickBot="1" x14ac:dyDescent="0.25">
      <c r="A171" s="1197" t="s">
        <v>19</v>
      </c>
      <c r="B171" s="1202" t="s">
        <v>20</v>
      </c>
      <c r="C171" s="1203" t="e">
        <f>C168/B168-1</f>
        <v>#DIV/0!</v>
      </c>
      <c r="D171" s="1203">
        <f t="shared" ref="D171:E173" si="19">D168/C168-1</f>
        <v>0</v>
      </c>
      <c r="E171" s="1203">
        <f t="shared" si="19"/>
        <v>0</v>
      </c>
    </row>
    <row r="172" spans="1:5" ht="13.5" thickBot="1" x14ac:dyDescent="0.25">
      <c r="A172" s="1197" t="s">
        <v>21</v>
      </c>
      <c r="B172" s="1202" t="s">
        <v>20</v>
      </c>
      <c r="C172" s="1203" t="e">
        <f>C169/B169-1</f>
        <v>#DIV/0!</v>
      </c>
      <c r="D172" s="1203">
        <f t="shared" si="19"/>
        <v>0.19999999999999996</v>
      </c>
      <c r="E172" s="1203">
        <f t="shared" si="19"/>
        <v>0</v>
      </c>
    </row>
    <row r="173" spans="1:5" ht="13.5" thickBot="1" x14ac:dyDescent="0.25">
      <c r="A173" s="1197" t="s">
        <v>22</v>
      </c>
      <c r="B173" s="1202" t="s">
        <v>20</v>
      </c>
      <c r="C173" s="1203" t="e">
        <f>C170/B170-1</f>
        <v>#DIV/0!</v>
      </c>
      <c r="D173" s="1203">
        <f t="shared" si="19"/>
        <v>0.19999999999999996</v>
      </c>
      <c r="E173" s="1203">
        <f t="shared" si="19"/>
        <v>0</v>
      </c>
    </row>
    <row r="174" spans="1:5" ht="13.5" thickBot="1" x14ac:dyDescent="0.25">
      <c r="A174" s="2397" t="s">
        <v>145</v>
      </c>
      <c r="B174" s="2398"/>
      <c r="C174" s="2398"/>
      <c r="D174" s="2398"/>
      <c r="E174" s="2399"/>
    </row>
    <row r="175" spans="1:5" x14ac:dyDescent="0.2">
      <c r="A175" s="2395"/>
      <c r="B175" s="1198">
        <v>2020</v>
      </c>
      <c r="C175" s="1198">
        <v>2021</v>
      </c>
      <c r="D175" s="1198">
        <v>2022</v>
      </c>
      <c r="E175" s="1198">
        <v>2023</v>
      </c>
    </row>
    <row r="176" spans="1:5" ht="13.5" thickBot="1" x14ac:dyDescent="0.25">
      <c r="A176" s="2396"/>
      <c r="B176" s="1199" t="s">
        <v>7</v>
      </c>
      <c r="C176" s="1199" t="s">
        <v>8</v>
      </c>
      <c r="D176" s="1199" t="s">
        <v>8</v>
      </c>
      <c r="E176" s="1199" t="s">
        <v>8</v>
      </c>
    </row>
    <row r="177" spans="1:5" ht="13.5" thickBot="1" x14ac:dyDescent="0.25">
      <c r="A177" s="1204" t="s">
        <v>41</v>
      </c>
      <c r="B177" s="1205">
        <f>B178+B179+B180+B181</f>
        <v>0</v>
      </c>
      <c r="C177" s="1205">
        <f t="shared" ref="C177:E177" si="20">C178+C179+C180+C181</f>
        <v>0</v>
      </c>
      <c r="D177" s="1205">
        <f t="shared" si="20"/>
        <v>0</v>
      </c>
      <c r="E177" s="1205">
        <f t="shared" si="20"/>
        <v>0</v>
      </c>
    </row>
    <row r="178" spans="1:5" ht="13.5" thickBot="1" x14ac:dyDescent="0.25">
      <c r="A178" s="1206" t="s">
        <v>175</v>
      </c>
      <c r="B178" s="1205"/>
      <c r="C178" s="1205"/>
      <c r="D178" s="1205"/>
      <c r="E178" s="1205"/>
    </row>
    <row r="179" spans="1:5" ht="13.5" thickBot="1" x14ac:dyDescent="0.25">
      <c r="A179" s="1206" t="s">
        <v>185</v>
      </c>
      <c r="B179" s="1205"/>
      <c r="C179" s="1205"/>
      <c r="D179" s="1205"/>
      <c r="E179" s="1205"/>
    </row>
    <row r="180" spans="1:5" ht="13.5" thickBot="1" x14ac:dyDescent="0.25">
      <c r="A180" s="1206" t="s">
        <v>186</v>
      </c>
      <c r="B180" s="1205"/>
      <c r="C180" s="1205"/>
      <c r="D180" s="1205"/>
      <c r="E180" s="1205"/>
    </row>
    <row r="181" spans="1:5" ht="13.5" thickBot="1" x14ac:dyDescent="0.25">
      <c r="A181" s="1206" t="s">
        <v>187</v>
      </c>
      <c r="B181" s="1205"/>
      <c r="C181" s="1205"/>
      <c r="D181" s="1205"/>
      <c r="E181" s="1205"/>
    </row>
    <row r="182" spans="1:5" ht="13.5" thickBot="1" x14ac:dyDescent="0.25">
      <c r="A182" s="1204" t="s">
        <v>42</v>
      </c>
      <c r="B182" s="1207">
        <f>B183+B184+B185+B186</f>
        <v>0</v>
      </c>
      <c r="C182" s="1207">
        <f t="shared" ref="C182:E182" si="21">C183+C184+C185+C186</f>
        <v>5000</v>
      </c>
      <c r="D182" s="1207">
        <f t="shared" si="21"/>
        <v>6000</v>
      </c>
      <c r="E182" s="1207">
        <f t="shared" si="21"/>
        <v>6000</v>
      </c>
    </row>
    <row r="183" spans="1:5" ht="13.5" thickBot="1" x14ac:dyDescent="0.25">
      <c r="A183" s="1206" t="s">
        <v>175</v>
      </c>
      <c r="B183" s="1207">
        <v>0</v>
      </c>
      <c r="C183" s="1327">
        <v>5000</v>
      </c>
      <c r="D183" s="1205">
        <v>6000</v>
      </c>
      <c r="E183" s="1205">
        <v>6000</v>
      </c>
    </row>
    <row r="184" spans="1:5" ht="13.5" thickBot="1" x14ac:dyDescent="0.25">
      <c r="A184" s="1206" t="s">
        <v>185</v>
      </c>
      <c r="B184" s="1207"/>
      <c r="C184" s="1205"/>
      <c r="D184" s="1205"/>
      <c r="E184" s="1205"/>
    </row>
    <row r="185" spans="1:5" ht="13.5" thickBot="1" x14ac:dyDescent="0.25">
      <c r="A185" s="1206" t="s">
        <v>186</v>
      </c>
      <c r="B185" s="1207"/>
      <c r="C185" s="1205"/>
      <c r="D185" s="1205"/>
      <c r="E185" s="1205"/>
    </row>
    <row r="186" spans="1:5" ht="13.5" thickBot="1" x14ac:dyDescent="0.25">
      <c r="A186" s="1206" t="s">
        <v>187</v>
      </c>
      <c r="B186" s="1207"/>
      <c r="C186" s="1205"/>
      <c r="D186" s="1205"/>
      <c r="E186" s="1205"/>
    </row>
    <row r="187" spans="1:5" ht="13.5" thickBot="1" x14ac:dyDescent="0.25">
      <c r="A187" s="1284" t="s">
        <v>189</v>
      </c>
      <c r="B187" s="1207">
        <f>B177+B182</f>
        <v>0</v>
      </c>
      <c r="C187" s="1207">
        <f t="shared" ref="C187:E187" si="22">C177+C182</f>
        <v>5000</v>
      </c>
      <c r="D187" s="1207">
        <f t="shared" si="22"/>
        <v>6000</v>
      </c>
      <c r="E187" s="1207">
        <f t="shared" si="22"/>
        <v>6000</v>
      </c>
    </row>
    <row r="188" spans="1:5" ht="34.5" hidden="1" thickBot="1" x14ac:dyDescent="0.25">
      <c r="A188" s="1196" t="s">
        <v>69</v>
      </c>
      <c r="B188" s="1339"/>
      <c r="C188" s="1340" t="s">
        <v>180</v>
      </c>
      <c r="D188" s="1341"/>
      <c r="E188" s="1342"/>
    </row>
    <row r="189" spans="1:5" ht="13.5" hidden="1" thickBot="1" x14ac:dyDescent="0.25">
      <c r="A189" s="1197" t="s">
        <v>14</v>
      </c>
      <c r="B189" s="2613"/>
      <c r="C189" s="2614"/>
      <c r="D189" s="2614"/>
      <c r="E189" s="2615"/>
    </row>
    <row r="190" spans="1:5" ht="13.5" hidden="1" thickBot="1" x14ac:dyDescent="0.25">
      <c r="A190" s="1197" t="s">
        <v>15</v>
      </c>
      <c r="B190" s="2392"/>
      <c r="C190" s="2393"/>
      <c r="D190" s="2393"/>
      <c r="E190" s="2394"/>
    </row>
    <row r="191" spans="1:5" hidden="1" x14ac:dyDescent="0.2">
      <c r="A191" s="2395"/>
      <c r="B191" s="1198">
        <v>2018</v>
      </c>
      <c r="C191" s="1198">
        <v>2019</v>
      </c>
      <c r="D191" s="1198">
        <v>2020</v>
      </c>
      <c r="E191" s="1198">
        <v>2021</v>
      </c>
    </row>
    <row r="192" spans="1:5" ht="13.5" hidden="1" thickBot="1" x14ac:dyDescent="0.25">
      <c r="A192" s="2396"/>
      <c r="B192" s="1199" t="s">
        <v>7</v>
      </c>
      <c r="C192" s="1199" t="s">
        <v>8</v>
      </c>
      <c r="D192" s="1199" t="s">
        <v>8</v>
      </c>
      <c r="E192" s="1199" t="s">
        <v>8</v>
      </c>
    </row>
    <row r="193" spans="1:5" ht="13.5" hidden="1" thickBot="1" x14ac:dyDescent="0.25">
      <c r="A193" s="1197" t="s">
        <v>16</v>
      </c>
      <c r="B193" s="1197"/>
      <c r="C193" s="1197"/>
      <c r="D193" s="1197"/>
      <c r="E193" s="1197"/>
    </row>
    <row r="194" spans="1:5" ht="13.5" hidden="1" thickBot="1" x14ac:dyDescent="0.25">
      <c r="A194" s="1197" t="s">
        <v>17</v>
      </c>
      <c r="B194" s="1200">
        <f>B212</f>
        <v>0</v>
      </c>
      <c r="C194" s="1200">
        <f t="shared" ref="C194:E194" si="23">C212</f>
        <v>0</v>
      </c>
      <c r="D194" s="1200">
        <f t="shared" si="23"/>
        <v>0</v>
      </c>
      <c r="E194" s="1200">
        <f t="shared" si="23"/>
        <v>0</v>
      </c>
    </row>
    <row r="195" spans="1:5" ht="13.5" hidden="1" thickBot="1" x14ac:dyDescent="0.25">
      <c r="A195" s="1197" t="s">
        <v>18</v>
      </c>
      <c r="B195" s="1200" t="e">
        <f>B194/B193</f>
        <v>#DIV/0!</v>
      </c>
      <c r="C195" s="1200" t="e">
        <f t="shared" ref="C195:E195" si="24">C194/C193</f>
        <v>#DIV/0!</v>
      </c>
      <c r="D195" s="1200" t="e">
        <f t="shared" si="24"/>
        <v>#DIV/0!</v>
      </c>
      <c r="E195" s="1200" t="e">
        <f t="shared" si="24"/>
        <v>#DIV/0!</v>
      </c>
    </row>
    <row r="196" spans="1:5" ht="13.5" hidden="1" thickBot="1" x14ac:dyDescent="0.25">
      <c r="A196" s="1197" t="s">
        <v>19</v>
      </c>
      <c r="B196" s="1202" t="s">
        <v>20</v>
      </c>
      <c r="C196" s="1203" t="e">
        <f>C193/B193-1</f>
        <v>#DIV/0!</v>
      </c>
      <c r="D196" s="1203" t="e">
        <f t="shared" ref="D196:E198" si="25">D193/C193-1</f>
        <v>#DIV/0!</v>
      </c>
      <c r="E196" s="1203" t="e">
        <f t="shared" si="25"/>
        <v>#DIV/0!</v>
      </c>
    </row>
    <row r="197" spans="1:5" ht="13.5" hidden="1" thickBot="1" x14ac:dyDescent="0.25">
      <c r="A197" s="1197" t="s">
        <v>21</v>
      </c>
      <c r="B197" s="1202" t="s">
        <v>20</v>
      </c>
      <c r="C197" s="1203" t="e">
        <f>C194/B194-1</f>
        <v>#DIV/0!</v>
      </c>
      <c r="D197" s="1203" t="e">
        <f t="shared" si="25"/>
        <v>#DIV/0!</v>
      </c>
      <c r="E197" s="1203" t="e">
        <f t="shared" si="25"/>
        <v>#DIV/0!</v>
      </c>
    </row>
    <row r="198" spans="1:5" ht="13.5" hidden="1" thickBot="1" x14ac:dyDescent="0.25">
      <c r="A198" s="1197" t="s">
        <v>22</v>
      </c>
      <c r="B198" s="1202" t="s">
        <v>20</v>
      </c>
      <c r="C198" s="1203" t="e">
        <f>C195/B195-1</f>
        <v>#DIV/0!</v>
      </c>
      <c r="D198" s="1203" t="e">
        <f t="shared" si="25"/>
        <v>#DIV/0!</v>
      </c>
      <c r="E198" s="1203" t="e">
        <f t="shared" si="25"/>
        <v>#DIV/0!</v>
      </c>
    </row>
    <row r="199" spans="1:5" ht="13.5" hidden="1" thickBot="1" x14ac:dyDescent="0.25">
      <c r="A199" s="2397" t="s">
        <v>197</v>
      </c>
      <c r="B199" s="2398"/>
      <c r="C199" s="2398"/>
      <c r="D199" s="2398"/>
      <c r="E199" s="2399"/>
    </row>
    <row r="200" spans="1:5" hidden="1" x14ac:dyDescent="0.2">
      <c r="A200" s="2395"/>
      <c r="B200" s="1198">
        <v>2018</v>
      </c>
      <c r="C200" s="1198">
        <v>2019</v>
      </c>
      <c r="D200" s="1198">
        <v>2020</v>
      </c>
      <c r="E200" s="1198">
        <v>2021</v>
      </c>
    </row>
    <row r="201" spans="1:5" ht="13.5" hidden="1" thickBot="1" x14ac:dyDescent="0.25">
      <c r="A201" s="2396"/>
      <c r="B201" s="1199" t="s">
        <v>7</v>
      </c>
      <c r="C201" s="1199" t="s">
        <v>8</v>
      </c>
      <c r="D201" s="1199" t="s">
        <v>8</v>
      </c>
      <c r="E201" s="1199" t="s">
        <v>8</v>
      </c>
    </row>
    <row r="202" spans="1:5" ht="13.5" hidden="1" thickBot="1" x14ac:dyDescent="0.25">
      <c r="A202" s="1204" t="s">
        <v>41</v>
      </c>
      <c r="B202" s="1205">
        <f>B203+B204+B205+B206</f>
        <v>0</v>
      </c>
      <c r="C202" s="1205">
        <f t="shared" ref="C202:E202" si="26">C203+C204+C205+C206</f>
        <v>0</v>
      </c>
      <c r="D202" s="1205">
        <f t="shared" si="26"/>
        <v>0</v>
      </c>
      <c r="E202" s="1205">
        <f t="shared" si="26"/>
        <v>0</v>
      </c>
    </row>
    <row r="203" spans="1:5" ht="13.5" hidden="1" thickBot="1" x14ac:dyDescent="0.25">
      <c r="A203" s="1206" t="s">
        <v>175</v>
      </c>
      <c r="B203" s="1205"/>
      <c r="C203" s="1205"/>
      <c r="D203" s="1205"/>
      <c r="E203" s="1205"/>
    </row>
    <row r="204" spans="1:5" ht="13.5" hidden="1" thickBot="1" x14ac:dyDescent="0.25">
      <c r="A204" s="1206" t="s">
        <v>185</v>
      </c>
      <c r="B204" s="1205"/>
      <c r="C204" s="1205"/>
      <c r="D204" s="1205"/>
      <c r="E204" s="1205"/>
    </row>
    <row r="205" spans="1:5" ht="13.5" hidden="1" thickBot="1" x14ac:dyDescent="0.25">
      <c r="A205" s="1206" t="s">
        <v>186</v>
      </c>
      <c r="B205" s="1205"/>
      <c r="C205" s="1205"/>
      <c r="D205" s="1205"/>
      <c r="E205" s="1205"/>
    </row>
    <row r="206" spans="1:5" ht="13.5" hidden="1" thickBot="1" x14ac:dyDescent="0.25">
      <c r="A206" s="1206" t="s">
        <v>187</v>
      </c>
      <c r="B206" s="1205"/>
      <c r="C206" s="1205"/>
      <c r="D206" s="1205"/>
      <c r="E206" s="1205"/>
    </row>
    <row r="207" spans="1:5" ht="13.5" hidden="1" thickBot="1" x14ac:dyDescent="0.25">
      <c r="A207" s="1204" t="s">
        <v>42</v>
      </c>
      <c r="B207" s="1207">
        <f>B208+B209+B210+B211</f>
        <v>0</v>
      </c>
      <c r="C207" s="1207">
        <f t="shared" ref="C207:E207" si="27">C208+C209+C210+C211</f>
        <v>0</v>
      </c>
      <c r="D207" s="1207">
        <f t="shared" si="27"/>
        <v>0</v>
      </c>
      <c r="E207" s="1207">
        <f t="shared" si="27"/>
        <v>0</v>
      </c>
    </row>
    <row r="208" spans="1:5" ht="13.5" hidden="1" thickBot="1" x14ac:dyDescent="0.25">
      <c r="A208" s="1206" t="s">
        <v>175</v>
      </c>
      <c r="B208" s="1207"/>
      <c r="C208" s="1205"/>
      <c r="D208" s="1205"/>
      <c r="E208" s="1205"/>
    </row>
    <row r="209" spans="1:5" ht="13.5" hidden="1" thickBot="1" x14ac:dyDescent="0.25">
      <c r="A209" s="1206" t="s">
        <v>185</v>
      </c>
      <c r="B209" s="1207"/>
      <c r="C209" s="1205"/>
      <c r="D209" s="1205"/>
      <c r="E209" s="1205"/>
    </row>
    <row r="210" spans="1:5" ht="13.5" hidden="1" thickBot="1" x14ac:dyDescent="0.25">
      <c r="A210" s="1206" t="s">
        <v>186</v>
      </c>
      <c r="B210" s="1207"/>
      <c r="C210" s="1205"/>
      <c r="D210" s="1205"/>
      <c r="E210" s="1205"/>
    </row>
    <row r="211" spans="1:5" ht="13.5" hidden="1" thickBot="1" x14ac:dyDescent="0.25">
      <c r="A211" s="1206" t="s">
        <v>187</v>
      </c>
      <c r="B211" s="1207"/>
      <c r="C211" s="1205"/>
      <c r="D211" s="1205"/>
      <c r="E211" s="1205"/>
    </row>
    <row r="212" spans="1:5" ht="13.5" hidden="1" thickBot="1" x14ac:dyDescent="0.25">
      <c r="A212" s="1216" t="s">
        <v>198</v>
      </c>
      <c r="B212" s="1207">
        <f>B202+B207</f>
        <v>0</v>
      </c>
      <c r="C212" s="1207">
        <f t="shared" ref="C212:E212" si="28">C202+C207</f>
        <v>0</v>
      </c>
      <c r="D212" s="1207">
        <f t="shared" si="28"/>
        <v>0</v>
      </c>
      <c r="E212" s="1207">
        <f t="shared" si="28"/>
        <v>0</v>
      </c>
    </row>
    <row r="213" spans="1:5" ht="13.5" thickBot="1" x14ac:dyDescent="0.25">
      <c r="A213" s="1218"/>
      <c r="B213" s="1219"/>
      <c r="C213" s="1219"/>
      <c r="D213" s="1219"/>
      <c r="E213" s="1219"/>
    </row>
    <row r="214" spans="1:5" ht="24.75" thickBot="1" x14ac:dyDescent="0.25">
      <c r="A214" s="1189" t="s">
        <v>53</v>
      </c>
      <c r="B214" s="1220">
        <f>+B144+B66+B29+B169+B103+B194</f>
        <v>56500</v>
      </c>
      <c r="C214" s="1220">
        <f>+C144+C66+C29+C169+C103+C194</f>
        <v>55500</v>
      </c>
      <c r="D214" s="1220">
        <f>+D144+D66+D29+D169+D103+D194</f>
        <v>56500</v>
      </c>
      <c r="E214" s="1220">
        <f>+E144+E66+E29+E169+E103+E194</f>
        <v>66500</v>
      </c>
    </row>
    <row r="215" spans="1:5" ht="24.75" thickBot="1" x14ac:dyDescent="0.25">
      <c r="A215" s="1189" t="s">
        <v>54</v>
      </c>
      <c r="B215" s="1220">
        <f>+B212+B132+B95+B58+B187+B162</f>
        <v>56500</v>
      </c>
      <c r="C215" s="1220">
        <f>+C212+C132+C95+C58+C187+C162</f>
        <v>55500</v>
      </c>
      <c r="D215" s="1220">
        <f>+D212+D132+D95+D58+D187+D162</f>
        <v>56500</v>
      </c>
      <c r="E215" s="1220">
        <f>+E212+E132+E95+E58+E187+E162</f>
        <v>66500</v>
      </c>
    </row>
    <row r="216" spans="1:5" ht="13.5" thickBot="1" x14ac:dyDescent="0.25">
      <c r="A216" s="1204" t="s">
        <v>23</v>
      </c>
      <c r="B216" s="1221">
        <f>B217+B218</f>
        <v>13500</v>
      </c>
      <c r="C216" s="1221">
        <f t="shared" ref="C216:E216" si="29">C217+C218</f>
        <v>13500</v>
      </c>
      <c r="D216" s="1221">
        <f t="shared" si="29"/>
        <v>13500</v>
      </c>
      <c r="E216" s="1221">
        <f t="shared" si="29"/>
        <v>13500</v>
      </c>
    </row>
    <row r="217" spans="1:5" ht="13.5" thickBot="1" x14ac:dyDescent="0.25">
      <c r="A217" s="1206" t="s">
        <v>175</v>
      </c>
      <c r="B217" s="1207">
        <f>B38+B75+B112</f>
        <v>13500</v>
      </c>
      <c r="C217" s="1207">
        <f t="shared" ref="B217:E218" si="30">C38+C75+C112</f>
        <v>13500</v>
      </c>
      <c r="D217" s="1207">
        <f t="shared" si="30"/>
        <v>13500</v>
      </c>
      <c r="E217" s="1207">
        <f t="shared" si="30"/>
        <v>13500</v>
      </c>
    </row>
    <row r="218" spans="1:5" ht="13.5" thickBot="1" x14ac:dyDescent="0.25">
      <c r="A218" s="1206" t="s">
        <v>193</v>
      </c>
      <c r="B218" s="1207">
        <f t="shared" si="30"/>
        <v>0</v>
      </c>
      <c r="C218" s="1207">
        <f t="shared" si="30"/>
        <v>0</v>
      </c>
      <c r="D218" s="1207">
        <f t="shared" si="30"/>
        <v>0</v>
      </c>
      <c r="E218" s="1207">
        <f t="shared" si="30"/>
        <v>0</v>
      </c>
    </row>
    <row r="219" spans="1:5" ht="24.75" thickBot="1" x14ac:dyDescent="0.25">
      <c r="A219" s="1204" t="s">
        <v>24</v>
      </c>
      <c r="B219" s="1221">
        <f>B220+B221</f>
        <v>2100</v>
      </c>
      <c r="C219" s="1221">
        <f t="shared" ref="C219:E219" si="31">C220+C221</f>
        <v>2100</v>
      </c>
      <c r="D219" s="1221">
        <f t="shared" si="31"/>
        <v>2100</v>
      </c>
      <c r="E219" s="1221">
        <f t="shared" si="31"/>
        <v>2100</v>
      </c>
    </row>
    <row r="220" spans="1:5" ht="13.5" thickBot="1" x14ac:dyDescent="0.25">
      <c r="A220" s="1206" t="s">
        <v>175</v>
      </c>
      <c r="B220" s="1205">
        <f>B41+B78+B115</f>
        <v>2100</v>
      </c>
      <c r="C220" s="1205">
        <f>C41+C78+C115</f>
        <v>2100</v>
      </c>
      <c r="D220" s="1205">
        <f>D41+D78+D115</f>
        <v>2100</v>
      </c>
      <c r="E220" s="1205">
        <f>E41+E78+E115</f>
        <v>2100</v>
      </c>
    </row>
    <row r="221" spans="1:5" ht="13.5" thickBot="1" x14ac:dyDescent="0.25">
      <c r="A221" s="1206" t="s">
        <v>193</v>
      </c>
      <c r="B221" s="1207">
        <f>B42+B79+B113</f>
        <v>0</v>
      </c>
      <c r="C221" s="1207">
        <f>C42+C79+C113</f>
        <v>0</v>
      </c>
      <c r="D221" s="1207">
        <f>D42+D79+D113</f>
        <v>0</v>
      </c>
      <c r="E221" s="1207">
        <f>E42+E79+E113</f>
        <v>0</v>
      </c>
    </row>
    <row r="222" spans="1:5" ht="13.5" thickBot="1" x14ac:dyDescent="0.25">
      <c r="A222" s="1204" t="s">
        <v>25</v>
      </c>
      <c r="B222" s="1221">
        <f>B223+B224</f>
        <v>24900</v>
      </c>
      <c r="C222" s="1221">
        <f t="shared" ref="C222:E222" si="32">C223+C224</f>
        <v>24900</v>
      </c>
      <c r="D222" s="1221">
        <f t="shared" si="32"/>
        <v>24900</v>
      </c>
      <c r="E222" s="1221">
        <f t="shared" si="32"/>
        <v>24900</v>
      </c>
    </row>
    <row r="223" spans="1:5" ht="13.5" thickBot="1" x14ac:dyDescent="0.25">
      <c r="A223" s="1206" t="s">
        <v>175</v>
      </c>
      <c r="B223" s="1207">
        <f t="shared" ref="B223:E224" si="33">B44+B81+B118</f>
        <v>24900</v>
      </c>
      <c r="C223" s="1207">
        <f t="shared" si="33"/>
        <v>24900</v>
      </c>
      <c r="D223" s="1207">
        <f t="shared" si="33"/>
        <v>24900</v>
      </c>
      <c r="E223" s="1207">
        <f t="shared" si="33"/>
        <v>24900</v>
      </c>
    </row>
    <row r="224" spans="1:5" ht="13.5" thickBot="1" x14ac:dyDescent="0.25">
      <c r="A224" s="1206" t="s">
        <v>193</v>
      </c>
      <c r="B224" s="1207">
        <f t="shared" si="33"/>
        <v>0</v>
      </c>
      <c r="C224" s="1207">
        <f t="shared" si="33"/>
        <v>0</v>
      </c>
      <c r="D224" s="1207">
        <f t="shared" si="33"/>
        <v>0</v>
      </c>
      <c r="E224" s="1207">
        <f t="shared" si="33"/>
        <v>0</v>
      </c>
    </row>
    <row r="225" spans="1:5" ht="13.5" thickBot="1" x14ac:dyDescent="0.25">
      <c r="A225" s="1204" t="s">
        <v>26</v>
      </c>
      <c r="B225" s="1221">
        <f>B226+B227</f>
        <v>0</v>
      </c>
      <c r="C225" s="1221">
        <f t="shared" ref="C225:E225" si="34">C226+C227</f>
        <v>0</v>
      </c>
      <c r="D225" s="1221">
        <f t="shared" si="34"/>
        <v>0</v>
      </c>
      <c r="E225" s="1221">
        <f t="shared" si="34"/>
        <v>0</v>
      </c>
    </row>
    <row r="226" spans="1:5" ht="13.5" thickBot="1" x14ac:dyDescent="0.25">
      <c r="A226" s="1206" t="s">
        <v>175</v>
      </c>
      <c r="B226" s="1205">
        <f t="shared" ref="B226:E227" si="35">B47+B84+B121</f>
        <v>0</v>
      </c>
      <c r="C226" s="1205">
        <f t="shared" si="35"/>
        <v>0</v>
      </c>
      <c r="D226" s="1205">
        <f t="shared" si="35"/>
        <v>0</v>
      </c>
      <c r="E226" s="1205">
        <f t="shared" si="35"/>
        <v>0</v>
      </c>
    </row>
    <row r="227" spans="1:5" ht="13.5" thickBot="1" x14ac:dyDescent="0.25">
      <c r="A227" s="1206" t="s">
        <v>193</v>
      </c>
      <c r="B227" s="1207">
        <f t="shared" si="35"/>
        <v>0</v>
      </c>
      <c r="C227" s="1207">
        <f t="shared" si="35"/>
        <v>0</v>
      </c>
      <c r="D227" s="1207">
        <f t="shared" si="35"/>
        <v>0</v>
      </c>
      <c r="E227" s="1207">
        <f t="shared" si="35"/>
        <v>0</v>
      </c>
    </row>
    <row r="228" spans="1:5" ht="13.5" thickBot="1" x14ac:dyDescent="0.25">
      <c r="A228" s="1204" t="s">
        <v>27</v>
      </c>
      <c r="B228" s="1221">
        <f>B229+B230</f>
        <v>0</v>
      </c>
      <c r="C228" s="1221">
        <f t="shared" ref="C228:E228" si="36">C229+C230</f>
        <v>0</v>
      </c>
      <c r="D228" s="1221">
        <f t="shared" si="36"/>
        <v>0</v>
      </c>
      <c r="E228" s="1221">
        <f t="shared" si="36"/>
        <v>0</v>
      </c>
    </row>
    <row r="229" spans="1:5" ht="13.5" thickBot="1" x14ac:dyDescent="0.25">
      <c r="A229" s="1206" t="s">
        <v>175</v>
      </c>
      <c r="B229" s="1205">
        <f t="shared" ref="B229:E230" si="37">B50+B87+B124</f>
        <v>0</v>
      </c>
      <c r="C229" s="1205">
        <f t="shared" si="37"/>
        <v>0</v>
      </c>
      <c r="D229" s="1205">
        <f t="shared" si="37"/>
        <v>0</v>
      </c>
      <c r="E229" s="1205">
        <f t="shared" si="37"/>
        <v>0</v>
      </c>
    </row>
    <row r="230" spans="1:5" ht="13.5" thickBot="1" x14ac:dyDescent="0.25">
      <c r="A230" s="1206" t="s">
        <v>193</v>
      </c>
      <c r="B230" s="1207">
        <f t="shared" si="37"/>
        <v>0</v>
      </c>
      <c r="C230" s="1207">
        <f t="shared" si="37"/>
        <v>0</v>
      </c>
      <c r="D230" s="1207">
        <f t="shared" si="37"/>
        <v>0</v>
      </c>
      <c r="E230" s="1207">
        <f t="shared" si="37"/>
        <v>0</v>
      </c>
    </row>
    <row r="231" spans="1:5" ht="13.5" thickBot="1" x14ac:dyDescent="0.25">
      <c r="A231" s="1204" t="s">
        <v>28</v>
      </c>
      <c r="B231" s="1221">
        <f>B232+B233</f>
        <v>0</v>
      </c>
      <c r="C231" s="1221">
        <f>C232+C233</f>
        <v>0</v>
      </c>
      <c r="D231" s="1221">
        <f t="shared" ref="D231:E231" si="38">D232+D233</f>
        <v>0</v>
      </c>
      <c r="E231" s="1221">
        <f t="shared" si="38"/>
        <v>0</v>
      </c>
    </row>
    <row r="232" spans="1:5" ht="13.5" thickBot="1" x14ac:dyDescent="0.25">
      <c r="A232" s="1206" t="s">
        <v>175</v>
      </c>
      <c r="B232" s="1205">
        <f t="shared" ref="B232:E233" si="39">B53+B90+B127</f>
        <v>0</v>
      </c>
      <c r="C232" s="1205">
        <f t="shared" si="39"/>
        <v>0</v>
      </c>
      <c r="D232" s="1205">
        <f t="shared" si="39"/>
        <v>0</v>
      </c>
      <c r="E232" s="1205">
        <f t="shared" si="39"/>
        <v>0</v>
      </c>
    </row>
    <row r="233" spans="1:5" ht="13.5" thickBot="1" x14ac:dyDescent="0.25">
      <c r="A233" s="1206" t="s">
        <v>193</v>
      </c>
      <c r="B233" s="1207">
        <f t="shared" si="39"/>
        <v>0</v>
      </c>
      <c r="C233" s="1207">
        <f t="shared" si="39"/>
        <v>0</v>
      </c>
      <c r="D233" s="1207">
        <f t="shared" si="39"/>
        <v>0</v>
      </c>
      <c r="E233" s="1207">
        <f t="shared" si="39"/>
        <v>0</v>
      </c>
    </row>
    <row r="234" spans="1:5" ht="24.75" thickBot="1" x14ac:dyDescent="0.25">
      <c r="A234" s="1204" t="s">
        <v>29</v>
      </c>
      <c r="B234" s="1221">
        <f>B92+B55</f>
        <v>0</v>
      </c>
      <c r="C234" s="1221">
        <f>C92+C55</f>
        <v>0</v>
      </c>
      <c r="D234" s="1221">
        <f>D92+D55</f>
        <v>0</v>
      </c>
      <c r="E234" s="1221">
        <f>E92+E55</f>
        <v>0</v>
      </c>
    </row>
    <row r="235" spans="1:5" ht="13.5" thickBot="1" x14ac:dyDescent="0.25">
      <c r="A235" s="1206" t="s">
        <v>175</v>
      </c>
      <c r="B235" s="1205">
        <f t="shared" ref="B235:E236" si="40">B56+B93+B130</f>
        <v>0</v>
      </c>
      <c r="C235" s="1205">
        <f t="shared" si="40"/>
        <v>0</v>
      </c>
      <c r="D235" s="1205">
        <f t="shared" si="40"/>
        <v>0</v>
      </c>
      <c r="E235" s="1205">
        <f t="shared" si="40"/>
        <v>0</v>
      </c>
    </row>
    <row r="236" spans="1:5" ht="13.5" thickBot="1" x14ac:dyDescent="0.25">
      <c r="A236" s="1206" t="s">
        <v>193</v>
      </c>
      <c r="B236" s="1207">
        <f t="shared" si="40"/>
        <v>0</v>
      </c>
      <c r="C236" s="1207">
        <f t="shared" si="40"/>
        <v>0</v>
      </c>
      <c r="D236" s="1207">
        <f t="shared" si="40"/>
        <v>0</v>
      </c>
      <c r="E236" s="1207">
        <f t="shared" si="40"/>
        <v>0</v>
      </c>
    </row>
    <row r="237" spans="1:5" ht="13.5" thickBot="1" x14ac:dyDescent="0.25">
      <c r="A237" s="1204" t="s">
        <v>55</v>
      </c>
      <c r="B237" s="1221">
        <f>B238+B239+B240+B241</f>
        <v>0</v>
      </c>
      <c r="C237" s="1221">
        <f t="shared" ref="C237:E237" si="41">C238+C239+C240+C241</f>
        <v>10000</v>
      </c>
      <c r="D237" s="1221">
        <f t="shared" si="41"/>
        <v>10000</v>
      </c>
      <c r="E237" s="1221">
        <f t="shared" si="41"/>
        <v>20000</v>
      </c>
    </row>
    <row r="238" spans="1:5" ht="13.5" thickBot="1" x14ac:dyDescent="0.25">
      <c r="A238" s="1206" t="s">
        <v>175</v>
      </c>
      <c r="B238" s="1205">
        <f t="shared" ref="B238:E241" si="42">B153+B178+B203</f>
        <v>0</v>
      </c>
      <c r="C238" s="1205">
        <f t="shared" si="42"/>
        <v>10000</v>
      </c>
      <c r="D238" s="1205">
        <f t="shared" si="42"/>
        <v>10000</v>
      </c>
      <c r="E238" s="1205">
        <f t="shared" si="42"/>
        <v>20000</v>
      </c>
    </row>
    <row r="239" spans="1:5" ht="13.5" thickBot="1" x14ac:dyDescent="0.25">
      <c r="A239" s="1206" t="s">
        <v>194</v>
      </c>
      <c r="B239" s="1205">
        <f t="shared" si="42"/>
        <v>0</v>
      </c>
      <c r="C239" s="1205">
        <f t="shared" si="42"/>
        <v>0</v>
      </c>
      <c r="D239" s="1205">
        <f t="shared" si="42"/>
        <v>0</v>
      </c>
      <c r="E239" s="1205">
        <f t="shared" si="42"/>
        <v>0</v>
      </c>
    </row>
    <row r="240" spans="1:5" ht="13.5" thickBot="1" x14ac:dyDescent="0.25">
      <c r="A240" s="1206" t="s">
        <v>186</v>
      </c>
      <c r="B240" s="1205">
        <f t="shared" si="42"/>
        <v>0</v>
      </c>
      <c r="C240" s="1205">
        <f t="shared" si="42"/>
        <v>0</v>
      </c>
      <c r="D240" s="1205">
        <f t="shared" si="42"/>
        <v>0</v>
      </c>
      <c r="E240" s="1205">
        <f t="shared" si="42"/>
        <v>0</v>
      </c>
    </row>
    <row r="241" spans="1:5" ht="13.5" thickBot="1" x14ac:dyDescent="0.25">
      <c r="A241" s="1206" t="s">
        <v>187</v>
      </c>
      <c r="B241" s="1205">
        <f t="shared" si="42"/>
        <v>0</v>
      </c>
      <c r="C241" s="1205">
        <f t="shared" si="42"/>
        <v>0</v>
      </c>
      <c r="D241" s="1205">
        <f t="shared" si="42"/>
        <v>0</v>
      </c>
      <c r="E241" s="1205">
        <f t="shared" si="42"/>
        <v>0</v>
      </c>
    </row>
    <row r="242" spans="1:5" ht="13.5" thickBot="1" x14ac:dyDescent="0.25">
      <c r="A242" s="1204" t="s">
        <v>56</v>
      </c>
      <c r="B242" s="1221">
        <f>B243+B244+B245+B246</f>
        <v>16000</v>
      </c>
      <c r="C242" s="1221">
        <f t="shared" ref="C242:E242" si="43">C243+C244+C245+C246</f>
        <v>5000</v>
      </c>
      <c r="D242" s="1221">
        <f t="shared" si="43"/>
        <v>6000</v>
      </c>
      <c r="E242" s="1221">
        <f t="shared" si="43"/>
        <v>6000</v>
      </c>
    </row>
    <row r="243" spans="1:5" ht="13.5" thickBot="1" x14ac:dyDescent="0.25">
      <c r="A243" s="1206" t="s">
        <v>175</v>
      </c>
      <c r="B243" s="1205">
        <f>B158+B183</f>
        <v>16000</v>
      </c>
      <c r="C243" s="1205">
        <f t="shared" ref="C243:E246" si="44">C158+C183+C208</f>
        <v>5000</v>
      </c>
      <c r="D243" s="1205">
        <f t="shared" si="44"/>
        <v>6000</v>
      </c>
      <c r="E243" s="1205">
        <f t="shared" si="44"/>
        <v>6000</v>
      </c>
    </row>
    <row r="244" spans="1:5" ht="13.5" thickBot="1" x14ac:dyDescent="0.25">
      <c r="A244" s="1206" t="s">
        <v>194</v>
      </c>
      <c r="B244" s="1205">
        <f>B159+B184+B209</f>
        <v>0</v>
      </c>
      <c r="C244" s="1205">
        <f t="shared" si="44"/>
        <v>0</v>
      </c>
      <c r="D244" s="1205">
        <f t="shared" si="44"/>
        <v>0</v>
      </c>
      <c r="E244" s="1205">
        <f t="shared" si="44"/>
        <v>0</v>
      </c>
    </row>
    <row r="245" spans="1:5" ht="13.5" thickBot="1" x14ac:dyDescent="0.25">
      <c r="A245" s="1206" t="s">
        <v>186</v>
      </c>
      <c r="B245" s="1205">
        <f>B160+B185+B210</f>
        <v>0</v>
      </c>
      <c r="C245" s="1205">
        <f t="shared" si="44"/>
        <v>0</v>
      </c>
      <c r="D245" s="1205">
        <f t="shared" si="44"/>
        <v>0</v>
      </c>
      <c r="E245" s="1205">
        <f t="shared" si="44"/>
        <v>0</v>
      </c>
    </row>
    <row r="246" spans="1:5" ht="13.5" thickBot="1" x14ac:dyDescent="0.25">
      <c r="A246" s="1206" t="s">
        <v>187</v>
      </c>
      <c r="B246" s="1205">
        <f>B161+B186+B211</f>
        <v>0</v>
      </c>
      <c r="C246" s="1205">
        <f t="shared" si="44"/>
        <v>0</v>
      </c>
      <c r="D246" s="1205">
        <f t="shared" si="44"/>
        <v>0</v>
      </c>
      <c r="E246" s="1205">
        <f t="shared" si="44"/>
        <v>0</v>
      </c>
    </row>
    <row r="247" spans="1:5" ht="13.5" thickBot="1" x14ac:dyDescent="0.25">
      <c r="A247" s="1223" t="s">
        <v>31</v>
      </c>
      <c r="B247" s="1212">
        <f>IF(B215-B214=0,0,"Error")</f>
        <v>0</v>
      </c>
      <c r="C247" s="1212">
        <f>IF(C215-C214=0,0,"Error")</f>
        <v>0</v>
      </c>
      <c r="D247" s="1212">
        <f>IF(D215-D214=0,0,"Error")</f>
        <v>0</v>
      </c>
      <c r="E247" s="1212">
        <f>IF(E215-E214=0,0,"Error")</f>
        <v>0</v>
      </c>
    </row>
  </sheetData>
  <mergeCells count="53">
    <mergeCell ref="A19:E19"/>
    <mergeCell ref="A1:E1"/>
    <mergeCell ref="A2:E2"/>
    <mergeCell ref="A3:E3"/>
    <mergeCell ref="B5:E5"/>
    <mergeCell ref="B6:E6"/>
    <mergeCell ref="B7:E7"/>
    <mergeCell ref="A8:E8"/>
    <mergeCell ref="A9:E11"/>
    <mergeCell ref="B12:E12"/>
    <mergeCell ref="A13:A14"/>
    <mergeCell ref="B18:E18"/>
    <mergeCell ref="A63:A64"/>
    <mergeCell ref="A21:E21"/>
    <mergeCell ref="A22:E22"/>
    <mergeCell ref="B23:E23"/>
    <mergeCell ref="B24:E24"/>
    <mergeCell ref="B25:E25"/>
    <mergeCell ref="A26:A27"/>
    <mergeCell ref="A34:E34"/>
    <mergeCell ref="A35:A36"/>
    <mergeCell ref="B60:E60"/>
    <mergeCell ref="B61:E61"/>
    <mergeCell ref="B62:E62"/>
    <mergeCell ref="D137:E137"/>
    <mergeCell ref="A71:E71"/>
    <mergeCell ref="A72:A73"/>
    <mergeCell ref="B97:E97"/>
    <mergeCell ref="B98:E98"/>
    <mergeCell ref="B99:E99"/>
    <mergeCell ref="A100:A101"/>
    <mergeCell ref="A108:E108"/>
    <mergeCell ref="A109:A110"/>
    <mergeCell ref="A134:E134"/>
    <mergeCell ref="A135:E135"/>
    <mergeCell ref="B136:E136"/>
    <mergeCell ref="A175:A176"/>
    <mergeCell ref="B138:E138"/>
    <mergeCell ref="B139:E139"/>
    <mergeCell ref="B140:E140"/>
    <mergeCell ref="A141:A142"/>
    <mergeCell ref="A149:E149"/>
    <mergeCell ref="A150:A151"/>
    <mergeCell ref="D163:E163"/>
    <mergeCell ref="B164:E164"/>
    <mergeCell ref="B165:E165"/>
    <mergeCell ref="A166:A167"/>
    <mergeCell ref="A174:E174"/>
    <mergeCell ref="B189:E189"/>
    <mergeCell ref="B190:E190"/>
    <mergeCell ref="A191:A192"/>
    <mergeCell ref="A199:E199"/>
    <mergeCell ref="A200:A201"/>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9"/>
  <sheetViews>
    <sheetView zoomScaleNormal="100" workbookViewId="0">
      <selection activeCell="G37" sqref="G37"/>
    </sheetView>
  </sheetViews>
  <sheetFormatPr defaultRowHeight="12.75" x14ac:dyDescent="0.2"/>
  <cols>
    <col min="1" max="1" width="28.5703125" style="1179" customWidth="1"/>
    <col min="2" max="5" width="11.7109375" style="1179" customWidth="1"/>
    <col min="6" max="16384" width="9.140625" style="1179"/>
  </cols>
  <sheetData>
    <row r="1" spans="1:6" ht="15.75" x14ac:dyDescent="0.25">
      <c r="A1" s="2435" t="s">
        <v>1396</v>
      </c>
      <c r="B1" s="2435"/>
      <c r="C1" s="2435"/>
      <c r="D1" s="2435"/>
      <c r="E1" s="2435"/>
    </row>
    <row r="2" spans="1:6" ht="33.75" customHeight="1" x14ac:dyDescent="0.25">
      <c r="A2" s="2436" t="s">
        <v>842</v>
      </c>
      <c r="B2" s="2436"/>
      <c r="C2" s="2436"/>
      <c r="D2" s="2436"/>
      <c r="E2" s="2436"/>
      <c r="F2" s="1180"/>
    </row>
    <row r="3" spans="1:6" ht="15" x14ac:dyDescent="0.25">
      <c r="A3" s="2437" t="s">
        <v>882</v>
      </c>
      <c r="B3" s="2437"/>
      <c r="C3" s="2437"/>
      <c r="D3" s="2437"/>
      <c r="E3" s="2437"/>
      <c r="F3" s="1181"/>
    </row>
    <row r="4" spans="1:6" ht="13.5" thickBot="1" x14ac:dyDescent="0.25"/>
    <row r="5" spans="1:6" ht="13.5" thickBot="1" x14ac:dyDescent="0.25">
      <c r="A5" s="1182" t="s">
        <v>0</v>
      </c>
      <c r="B5" s="2641" t="s">
        <v>1396</v>
      </c>
      <c r="C5" s="2641"/>
      <c r="D5" s="2641"/>
      <c r="E5" s="2641"/>
    </row>
    <row r="6" spans="1:6" ht="13.5" thickBot="1" x14ac:dyDescent="0.25">
      <c r="A6" s="1182" t="s">
        <v>1</v>
      </c>
      <c r="B6" s="2439" t="s">
        <v>1397</v>
      </c>
      <c r="C6" s="2440"/>
      <c r="D6" s="2440"/>
      <c r="E6" s="2441"/>
    </row>
    <row r="7" spans="1:6" ht="13.5" thickBot="1" x14ac:dyDescent="0.25">
      <c r="A7" s="1182" t="s">
        <v>3</v>
      </c>
      <c r="B7" s="2432" t="s">
        <v>843</v>
      </c>
      <c r="C7" s="2433"/>
      <c r="D7" s="2433"/>
      <c r="E7" s="2434"/>
    </row>
    <row r="8" spans="1:6" ht="13.5" thickBot="1" x14ac:dyDescent="0.25">
      <c r="A8" s="2413" t="s">
        <v>4</v>
      </c>
      <c r="B8" s="2414"/>
      <c r="C8" s="2414"/>
      <c r="D8" s="2414"/>
      <c r="E8" s="2415"/>
    </row>
    <row r="9" spans="1:6" ht="13.5" thickBot="1" x14ac:dyDescent="0.25">
      <c r="A9" s="2598" t="s">
        <v>1398</v>
      </c>
      <c r="B9" s="2599"/>
      <c r="C9" s="2599"/>
      <c r="D9" s="2599"/>
      <c r="E9" s="2600"/>
    </row>
    <row r="10" spans="1:6" ht="13.5" thickBot="1" x14ac:dyDescent="0.25">
      <c r="A10" s="2598"/>
      <c r="B10" s="2599"/>
      <c r="C10" s="2599"/>
      <c r="D10" s="2599"/>
      <c r="E10" s="2600"/>
    </row>
    <row r="11" spans="1:6" ht="13.5" thickBot="1" x14ac:dyDescent="0.25">
      <c r="A11" s="2598"/>
      <c r="B11" s="2599"/>
      <c r="C11" s="2599"/>
      <c r="D11" s="2599"/>
      <c r="E11" s="2600"/>
    </row>
    <row r="12" spans="1:6" ht="13.5" thickBot="1" x14ac:dyDescent="0.25">
      <c r="A12" s="1183" t="s">
        <v>5</v>
      </c>
      <c r="B12" s="2425" t="s">
        <v>1399</v>
      </c>
      <c r="C12" s="2426"/>
      <c r="D12" s="2426"/>
      <c r="E12" s="2427"/>
    </row>
    <row r="13" spans="1:6" x14ac:dyDescent="0.2">
      <c r="A13" s="2395" t="s">
        <v>6</v>
      </c>
      <c r="B13" s="1184">
        <v>2020</v>
      </c>
      <c r="C13" s="1184">
        <v>2021</v>
      </c>
      <c r="D13" s="1184">
        <v>2022</v>
      </c>
      <c r="E13" s="1184">
        <v>2023</v>
      </c>
    </row>
    <row r="14" spans="1:6" ht="13.5" thickBot="1" x14ac:dyDescent="0.25">
      <c r="A14" s="2396"/>
      <c r="B14" s="1185" t="s">
        <v>7</v>
      </c>
      <c r="C14" s="1185" t="s">
        <v>8</v>
      </c>
      <c r="D14" s="1185" t="s">
        <v>8</v>
      </c>
      <c r="E14" s="1185" t="s">
        <v>8</v>
      </c>
    </row>
    <row r="15" spans="1:6" ht="23.25" thickBot="1" x14ac:dyDescent="0.25">
      <c r="A15" s="1197" t="s">
        <v>1400</v>
      </c>
      <c r="B15" s="1320">
        <v>4</v>
      </c>
      <c r="C15" s="1320">
        <v>10</v>
      </c>
      <c r="D15" s="1320">
        <v>10</v>
      </c>
      <c r="E15" s="1320">
        <v>10</v>
      </c>
    </row>
    <row r="16" spans="1:6" ht="13.5" thickBot="1" x14ac:dyDescent="0.25">
      <c r="A16" s="1197" t="s">
        <v>1401</v>
      </c>
      <c r="B16" s="1320">
        <v>6</v>
      </c>
      <c r="C16" s="1320">
        <v>15</v>
      </c>
      <c r="D16" s="1320">
        <v>15</v>
      </c>
      <c r="E16" s="1320">
        <v>15</v>
      </c>
    </row>
    <row r="17" spans="1:5" ht="13.5" thickBot="1" x14ac:dyDescent="0.25">
      <c r="A17" s="1197" t="s">
        <v>1402</v>
      </c>
      <c r="B17" s="1320">
        <v>3</v>
      </c>
      <c r="C17" s="1320">
        <v>15</v>
      </c>
      <c r="D17" s="1320">
        <v>15</v>
      </c>
      <c r="E17" s="1320">
        <v>15</v>
      </c>
    </row>
    <row r="18" spans="1:5" ht="13.5" thickBot="1" x14ac:dyDescent="0.25">
      <c r="A18" s="1189" t="s">
        <v>9</v>
      </c>
      <c r="B18" s="2601"/>
      <c r="C18" s="2602"/>
      <c r="D18" s="2602"/>
      <c r="E18" s="2603"/>
    </row>
    <row r="19" spans="1:5" ht="13.5" thickBot="1" x14ac:dyDescent="0.25">
      <c r="A19" s="2613" t="s">
        <v>10</v>
      </c>
      <c r="B19" s="2614"/>
      <c r="C19" s="2614"/>
      <c r="D19" s="2614"/>
      <c r="E19" s="2615"/>
    </row>
    <row r="20" spans="1:5" ht="13.5" thickBot="1" x14ac:dyDescent="0.25">
      <c r="A20" s="1197" t="s">
        <v>79</v>
      </c>
      <c r="B20" s="1345" t="s">
        <v>64</v>
      </c>
      <c r="C20" s="1331" t="s">
        <v>65</v>
      </c>
      <c r="D20" s="1331" t="s">
        <v>65</v>
      </c>
      <c r="E20" s="1331" t="s">
        <v>65</v>
      </c>
    </row>
    <row r="21" spans="1:5" ht="23.25" thickBot="1" x14ac:dyDescent="0.25">
      <c r="A21" s="1197" t="s">
        <v>63</v>
      </c>
      <c r="B21" s="1332" t="s">
        <v>64</v>
      </c>
      <c r="C21" s="1331" t="s">
        <v>65</v>
      </c>
      <c r="D21" s="1331" t="s">
        <v>65</v>
      </c>
      <c r="E21" s="1331" t="s">
        <v>65</v>
      </c>
    </row>
    <row r="22" spans="1:5" ht="13.5" thickBot="1" x14ac:dyDescent="0.25">
      <c r="A22" s="2404" t="s">
        <v>11</v>
      </c>
      <c r="B22" s="2405"/>
      <c r="C22" s="2405"/>
      <c r="D22" s="2405"/>
      <c r="E22" s="2406"/>
    </row>
    <row r="23" spans="1:5" ht="13.5" thickBot="1" x14ac:dyDescent="0.25">
      <c r="A23" s="2400" t="s">
        <v>12</v>
      </c>
      <c r="B23" s="2401"/>
      <c r="C23" s="2401"/>
      <c r="D23" s="2401"/>
      <c r="E23" s="2402"/>
    </row>
    <row r="24" spans="1:5" ht="13.5" thickBot="1" x14ac:dyDescent="0.25">
      <c r="A24" s="1196" t="s">
        <v>13</v>
      </c>
      <c r="B24" s="2618" t="s">
        <v>1403</v>
      </c>
      <c r="C24" s="2619"/>
      <c r="D24" s="2619"/>
      <c r="E24" s="2620"/>
    </row>
    <row r="25" spans="1:5" ht="13.5" thickBot="1" x14ac:dyDescent="0.25">
      <c r="A25" s="1197" t="s">
        <v>14</v>
      </c>
      <c r="B25" s="2637" t="s">
        <v>1403</v>
      </c>
      <c r="C25" s="2638"/>
      <c r="D25" s="2638"/>
      <c r="E25" s="2639"/>
    </row>
    <row r="26" spans="1:5" ht="13.5" thickBot="1" x14ac:dyDescent="0.25">
      <c r="A26" s="1197" t="s">
        <v>15</v>
      </c>
      <c r="B26" s="2392" t="s">
        <v>1404</v>
      </c>
      <c r="C26" s="2393"/>
      <c r="D26" s="2393"/>
      <c r="E26" s="2394"/>
    </row>
    <row r="27" spans="1:5" x14ac:dyDescent="0.2">
      <c r="A27" s="2395"/>
      <c r="B27" s="1198">
        <v>2020</v>
      </c>
      <c r="C27" s="1198">
        <v>2021</v>
      </c>
      <c r="D27" s="1198">
        <v>2022</v>
      </c>
      <c r="E27" s="1198">
        <v>2023</v>
      </c>
    </row>
    <row r="28" spans="1:5" ht="13.5" thickBot="1" x14ac:dyDescent="0.25">
      <c r="A28" s="2396"/>
      <c r="B28" s="1199" t="s">
        <v>7</v>
      </c>
      <c r="C28" s="1199" t="s">
        <v>8</v>
      </c>
      <c r="D28" s="1199" t="s">
        <v>8</v>
      </c>
      <c r="E28" s="1199" t="s">
        <v>8</v>
      </c>
    </row>
    <row r="29" spans="1:5" ht="13.5" thickBot="1" x14ac:dyDescent="0.25">
      <c r="A29" s="1197" t="s">
        <v>16</v>
      </c>
      <c r="B29" s="1200">
        <v>13</v>
      </c>
      <c r="C29" s="1200">
        <v>40</v>
      </c>
      <c r="D29" s="1200">
        <v>40</v>
      </c>
      <c r="E29" s="1200">
        <v>40</v>
      </c>
    </row>
    <row r="30" spans="1:5" ht="13.5" thickBot="1" x14ac:dyDescent="0.25">
      <c r="A30" s="1197" t="s">
        <v>17</v>
      </c>
      <c r="B30" s="1200">
        <f>B59</f>
        <v>26600</v>
      </c>
      <c r="C30" s="1200">
        <f>C59</f>
        <v>26500</v>
      </c>
      <c r="D30" s="1200">
        <f t="shared" ref="D30:E30" si="0">D59</f>
        <v>26500</v>
      </c>
      <c r="E30" s="1200">
        <f t="shared" si="0"/>
        <v>26500</v>
      </c>
    </row>
    <row r="31" spans="1:5" ht="13.5" thickBot="1" x14ac:dyDescent="0.25">
      <c r="A31" s="1197" t="s">
        <v>18</v>
      </c>
      <c r="B31" s="1200">
        <f>B30/B29</f>
        <v>2046.1538461538462</v>
      </c>
      <c r="C31" s="1200">
        <f t="shared" ref="C31:E31" si="1">C30/C29</f>
        <v>662.5</v>
      </c>
      <c r="D31" s="1200">
        <f t="shared" si="1"/>
        <v>662.5</v>
      </c>
      <c r="E31" s="1200">
        <f t="shared" si="1"/>
        <v>662.5</v>
      </c>
    </row>
    <row r="32" spans="1:5" ht="13.5" thickBot="1" x14ac:dyDescent="0.25">
      <c r="A32" s="1197" t="s">
        <v>19</v>
      </c>
      <c r="B32" s="1202" t="s">
        <v>20</v>
      </c>
      <c r="C32" s="1203">
        <f>C29/B29-1</f>
        <v>2.0769230769230771</v>
      </c>
      <c r="D32" s="1203">
        <f t="shared" ref="D32:E34" si="2">D29/C29-1</f>
        <v>0</v>
      </c>
      <c r="E32" s="1203">
        <f t="shared" si="2"/>
        <v>0</v>
      </c>
    </row>
    <row r="33" spans="1:5" ht="13.5" thickBot="1" x14ac:dyDescent="0.25">
      <c r="A33" s="1197" t="s">
        <v>21</v>
      </c>
      <c r="B33" s="1202" t="s">
        <v>20</v>
      </c>
      <c r="C33" s="1203">
        <f>C30/B30-1</f>
        <v>-3.7593984962406291E-3</v>
      </c>
      <c r="D33" s="1203">
        <f t="shared" si="2"/>
        <v>0</v>
      </c>
      <c r="E33" s="1203">
        <f t="shared" si="2"/>
        <v>0</v>
      </c>
    </row>
    <row r="34" spans="1:5" ht="13.5" thickBot="1" x14ac:dyDescent="0.25">
      <c r="A34" s="1197" t="s">
        <v>22</v>
      </c>
      <c r="B34" s="1202" t="s">
        <v>20</v>
      </c>
      <c r="C34" s="1203">
        <f>C31/B31-1</f>
        <v>-0.67622180451127822</v>
      </c>
      <c r="D34" s="1203">
        <f t="shared" si="2"/>
        <v>0</v>
      </c>
      <c r="E34" s="1203">
        <f t="shared" si="2"/>
        <v>0</v>
      </c>
    </row>
    <row r="35" spans="1:5" ht="13.5" thickBot="1" x14ac:dyDescent="0.25">
      <c r="A35" s="2397" t="s">
        <v>123</v>
      </c>
      <c r="B35" s="2398"/>
      <c r="C35" s="2398"/>
      <c r="D35" s="2398"/>
      <c r="E35" s="2399"/>
    </row>
    <row r="36" spans="1:5" x14ac:dyDescent="0.2">
      <c r="A36" s="2395"/>
      <c r="B36" s="1198">
        <v>2020</v>
      </c>
      <c r="C36" s="1198">
        <v>2021</v>
      </c>
      <c r="D36" s="1198">
        <v>2022</v>
      </c>
      <c r="E36" s="1198">
        <v>2023</v>
      </c>
    </row>
    <row r="37" spans="1:5" ht="13.5" thickBot="1" x14ac:dyDescent="0.25">
      <c r="A37" s="2396"/>
      <c r="B37" s="1199" t="s">
        <v>7</v>
      </c>
      <c r="C37" s="1199" t="s">
        <v>8</v>
      </c>
      <c r="D37" s="1199" t="s">
        <v>8</v>
      </c>
      <c r="E37" s="1199" t="s">
        <v>8</v>
      </c>
    </row>
    <row r="38" spans="1:5" ht="13.5" thickBot="1" x14ac:dyDescent="0.25">
      <c r="A38" s="1204" t="s">
        <v>23</v>
      </c>
      <c r="B38" s="1205">
        <f>B39+B40</f>
        <v>16600</v>
      </c>
      <c r="C38" s="1205">
        <f>C39+C40</f>
        <v>16600</v>
      </c>
      <c r="D38" s="1205">
        <f t="shared" ref="D38:E38" si="3">D39+D40</f>
        <v>16600</v>
      </c>
      <c r="E38" s="1205">
        <f t="shared" si="3"/>
        <v>16600</v>
      </c>
    </row>
    <row r="39" spans="1:5" ht="13.5" thickBot="1" x14ac:dyDescent="0.25">
      <c r="A39" s="1206" t="s">
        <v>175</v>
      </c>
      <c r="B39" s="1326">
        <v>16600</v>
      </c>
      <c r="C39" s="1326">
        <v>16600</v>
      </c>
      <c r="D39" s="1326">
        <v>16600</v>
      </c>
      <c r="E39" s="1326">
        <v>16600</v>
      </c>
    </row>
    <row r="40" spans="1:5" ht="13.5" thickBot="1" x14ac:dyDescent="0.25">
      <c r="A40" s="1206" t="s">
        <v>176</v>
      </c>
      <c r="B40" s="1207"/>
      <c r="C40" s="1207"/>
      <c r="D40" s="1207"/>
      <c r="E40" s="1207"/>
    </row>
    <row r="41" spans="1:5" ht="24.75" thickBot="1" x14ac:dyDescent="0.25">
      <c r="A41" s="1204" t="s">
        <v>24</v>
      </c>
      <c r="B41" s="1205">
        <f>B42+B43</f>
        <v>1000</v>
      </c>
      <c r="C41" s="1205">
        <f>C42+C43</f>
        <v>1000</v>
      </c>
      <c r="D41" s="1205">
        <f t="shared" ref="D41:E41" si="4">D42+D43</f>
        <v>1000</v>
      </c>
      <c r="E41" s="1205">
        <f t="shared" si="4"/>
        <v>1000</v>
      </c>
    </row>
    <row r="42" spans="1:5" ht="13.5" thickBot="1" x14ac:dyDescent="0.25">
      <c r="A42" s="1206" t="s">
        <v>175</v>
      </c>
      <c r="B42" s="1326">
        <v>1000</v>
      </c>
      <c r="C42" s="1326">
        <v>1000</v>
      </c>
      <c r="D42" s="1326">
        <v>1000</v>
      </c>
      <c r="E42" s="1326">
        <v>1000</v>
      </c>
    </row>
    <row r="43" spans="1:5" ht="13.5" thickBot="1" x14ac:dyDescent="0.25">
      <c r="A43" s="1206" t="s">
        <v>176</v>
      </c>
      <c r="B43" s="1207"/>
      <c r="C43" s="1205"/>
      <c r="D43" s="1205"/>
      <c r="E43" s="1205"/>
    </row>
    <row r="44" spans="1:5" ht="13.5" thickBot="1" x14ac:dyDescent="0.25">
      <c r="A44" s="1204" t="s">
        <v>25</v>
      </c>
      <c r="B44" s="1207">
        <f>B45+B46</f>
        <v>8900</v>
      </c>
      <c r="C44" s="1205">
        <f>C45+C46</f>
        <v>8900</v>
      </c>
      <c r="D44" s="1205">
        <f t="shared" ref="D44:E44" si="5">D45+D46</f>
        <v>8900</v>
      </c>
      <c r="E44" s="1205">
        <f t="shared" si="5"/>
        <v>8900</v>
      </c>
    </row>
    <row r="45" spans="1:5" ht="13.5" thickBot="1" x14ac:dyDescent="0.25">
      <c r="A45" s="1206" t="s">
        <v>175</v>
      </c>
      <c r="B45" s="1326">
        <v>8900</v>
      </c>
      <c r="C45" s="1326">
        <v>8900</v>
      </c>
      <c r="D45" s="1326">
        <v>8900</v>
      </c>
      <c r="E45" s="1326">
        <v>8900</v>
      </c>
    </row>
    <row r="46" spans="1:5" ht="13.5" thickBot="1" x14ac:dyDescent="0.25">
      <c r="A46" s="1206" t="s">
        <v>176</v>
      </c>
      <c r="B46" s="1207"/>
      <c r="C46" s="1205"/>
      <c r="D46" s="1205"/>
      <c r="E46" s="1205"/>
    </row>
    <row r="47" spans="1:5" ht="13.5" thickBot="1" x14ac:dyDescent="0.25">
      <c r="A47" s="1204" t="s">
        <v>26</v>
      </c>
      <c r="B47" s="1207"/>
      <c r="C47" s="1205"/>
      <c r="D47" s="1205"/>
      <c r="E47" s="1205"/>
    </row>
    <row r="48" spans="1:5" ht="13.5" thickBot="1" x14ac:dyDescent="0.25">
      <c r="A48" s="1206" t="s">
        <v>175</v>
      </c>
      <c r="B48" s="1207"/>
      <c r="C48" s="1205"/>
      <c r="D48" s="1205"/>
      <c r="E48" s="1205"/>
    </row>
    <row r="49" spans="1:5" ht="13.5" thickBot="1" x14ac:dyDescent="0.25">
      <c r="A49" s="1206" t="s">
        <v>176</v>
      </c>
      <c r="B49" s="1207"/>
      <c r="C49" s="1205"/>
      <c r="D49" s="1205"/>
      <c r="E49" s="1205"/>
    </row>
    <row r="50" spans="1:5" ht="13.5" thickBot="1" x14ac:dyDescent="0.25">
      <c r="A50" s="1204" t="s">
        <v>27</v>
      </c>
      <c r="B50" s="1207"/>
      <c r="C50" s="1205"/>
      <c r="D50" s="1205"/>
      <c r="E50" s="1205"/>
    </row>
    <row r="51" spans="1:5" ht="13.5" thickBot="1" x14ac:dyDescent="0.25">
      <c r="A51" s="1206" t="s">
        <v>175</v>
      </c>
      <c r="B51" s="1207"/>
      <c r="C51" s="1205"/>
      <c r="D51" s="1205"/>
      <c r="E51" s="1205"/>
    </row>
    <row r="52" spans="1:5" ht="13.5" thickBot="1" x14ac:dyDescent="0.25">
      <c r="A52" s="1206" t="s">
        <v>176</v>
      </c>
      <c r="B52" s="1207"/>
      <c r="C52" s="1205"/>
      <c r="D52" s="1205"/>
      <c r="E52" s="1205"/>
    </row>
    <row r="53" spans="1:5" ht="13.5" thickBot="1" x14ac:dyDescent="0.25">
      <c r="A53" s="1204" t="s">
        <v>28</v>
      </c>
      <c r="B53" s="1207">
        <f>B54+B55</f>
        <v>0</v>
      </c>
      <c r="C53" s="1205">
        <f t="shared" ref="C53:E53" si="6">C54+C55</f>
        <v>0</v>
      </c>
      <c r="D53" s="1205">
        <f t="shared" si="6"/>
        <v>0</v>
      </c>
      <c r="E53" s="1205">
        <f t="shared" si="6"/>
        <v>0</v>
      </c>
    </row>
    <row r="54" spans="1:5" ht="13.5" thickBot="1" x14ac:dyDescent="0.25">
      <c r="A54" s="1206" t="s">
        <v>175</v>
      </c>
      <c r="B54" s="1326"/>
      <c r="C54" s="1205">
        <v>0</v>
      </c>
      <c r="D54" s="1327">
        <v>0</v>
      </c>
      <c r="E54" s="1327">
        <v>0</v>
      </c>
    </row>
    <row r="55" spans="1:5" ht="13.5" thickBot="1" x14ac:dyDescent="0.25">
      <c r="A55" s="1206" t="s">
        <v>176</v>
      </c>
      <c r="B55" s="1207"/>
      <c r="C55" s="1205"/>
      <c r="D55" s="1205"/>
      <c r="E55" s="1205"/>
    </row>
    <row r="56" spans="1:5" ht="24.75" thickBot="1" x14ac:dyDescent="0.25">
      <c r="A56" s="1204" t="s">
        <v>29</v>
      </c>
      <c r="B56" s="1207">
        <f>B57</f>
        <v>100</v>
      </c>
      <c r="C56" s="1207">
        <f t="shared" ref="C56:E56" si="7">C57</f>
        <v>0</v>
      </c>
      <c r="D56" s="1207">
        <f t="shared" si="7"/>
        <v>0</v>
      </c>
      <c r="E56" s="1207">
        <f t="shared" si="7"/>
        <v>0</v>
      </c>
    </row>
    <row r="57" spans="1:5" ht="13.5" thickBot="1" x14ac:dyDescent="0.25">
      <c r="A57" s="1206" t="s">
        <v>175</v>
      </c>
      <c r="B57" s="1207">
        <v>100</v>
      </c>
      <c r="C57" s="1210"/>
      <c r="D57" s="1210"/>
      <c r="E57" s="1210"/>
    </row>
    <row r="58" spans="1:5" ht="13.5" thickBot="1" x14ac:dyDescent="0.25">
      <c r="A58" s="1206" t="s">
        <v>176</v>
      </c>
      <c r="B58" s="1207"/>
      <c r="C58" s="1209"/>
      <c r="D58" s="1210"/>
      <c r="E58" s="1210"/>
    </row>
    <row r="59" spans="1:5" ht="13.5" thickBot="1" x14ac:dyDescent="0.25">
      <c r="A59" s="1216" t="s">
        <v>30</v>
      </c>
      <c r="B59" s="1207">
        <f>B56+B53+B50+B47+B44+B41+B38</f>
        <v>26600</v>
      </c>
      <c r="C59" s="1207">
        <f t="shared" ref="C59:E59" si="8">C56+C53+C50+C47+C44+C41+C38</f>
        <v>26500</v>
      </c>
      <c r="D59" s="1207">
        <f t="shared" si="8"/>
        <v>26500</v>
      </c>
      <c r="E59" s="1207">
        <f t="shared" si="8"/>
        <v>26500</v>
      </c>
    </row>
    <row r="60" spans="1:5" ht="13.5" thickBot="1" x14ac:dyDescent="0.25">
      <c r="A60" s="1223" t="s">
        <v>31</v>
      </c>
      <c r="B60" s="1212">
        <f>IF(B59-B30=0,0,"Error")</f>
        <v>0</v>
      </c>
      <c r="C60" s="1212">
        <f>IF(C59-C30=0,0,"Error")</f>
        <v>0</v>
      </c>
      <c r="D60" s="1212">
        <f>IF(D59-D30=0,0,"Error")</f>
        <v>0</v>
      </c>
      <c r="E60" s="1212">
        <f>IF(E59-E30=0,0,"Error")</f>
        <v>0</v>
      </c>
    </row>
    <row r="61" spans="1:5" ht="13.5" hidden="1" thickBot="1" x14ac:dyDescent="0.25">
      <c r="A61" s="1335" t="s">
        <v>200</v>
      </c>
      <c r="B61" s="2636"/>
      <c r="C61" s="2619"/>
      <c r="D61" s="2619"/>
      <c r="E61" s="2620"/>
    </row>
    <row r="62" spans="1:5" ht="13.5" hidden="1" thickBot="1" x14ac:dyDescent="0.25">
      <c r="A62" s="1197" t="s">
        <v>14</v>
      </c>
      <c r="B62" s="2613"/>
      <c r="C62" s="2614"/>
      <c r="D62" s="2614"/>
      <c r="E62" s="2615"/>
    </row>
    <row r="63" spans="1:5" ht="13.5" hidden="1" thickBot="1" x14ac:dyDescent="0.25">
      <c r="A63" s="1197" t="s">
        <v>15</v>
      </c>
      <c r="B63" s="2392"/>
      <c r="C63" s="2393"/>
      <c r="D63" s="2393"/>
      <c r="E63" s="2394"/>
    </row>
    <row r="64" spans="1:5" ht="13.5" hidden="1" thickBot="1" x14ac:dyDescent="0.25">
      <c r="A64" s="2395"/>
      <c r="B64" s="1198">
        <v>2018</v>
      </c>
      <c r="C64" s="1198">
        <v>2019</v>
      </c>
      <c r="D64" s="1198">
        <v>2020</v>
      </c>
      <c r="E64" s="1198">
        <v>2021</v>
      </c>
    </row>
    <row r="65" spans="1:5" ht="13.5" hidden="1" thickBot="1" x14ac:dyDescent="0.25">
      <c r="A65" s="2396"/>
      <c r="B65" s="1199" t="s">
        <v>7</v>
      </c>
      <c r="C65" s="1199" t="s">
        <v>8</v>
      </c>
      <c r="D65" s="1199" t="s">
        <v>8</v>
      </c>
      <c r="E65" s="1199" t="s">
        <v>8</v>
      </c>
    </row>
    <row r="66" spans="1:5" ht="13.5" hidden="1" thickBot="1" x14ac:dyDescent="0.25">
      <c r="A66" s="1197" t="s">
        <v>16</v>
      </c>
      <c r="B66" s="1197"/>
      <c r="C66" s="1197"/>
      <c r="D66" s="1197"/>
      <c r="E66" s="1197"/>
    </row>
    <row r="67" spans="1:5" ht="13.5" hidden="1" thickBot="1" x14ac:dyDescent="0.25">
      <c r="A67" s="1197" t="s">
        <v>17</v>
      </c>
      <c r="B67" s="1200">
        <f>B96</f>
        <v>0</v>
      </c>
      <c r="C67" s="1200">
        <f t="shared" ref="C67:E67" si="9">C96</f>
        <v>0</v>
      </c>
      <c r="D67" s="1200">
        <f t="shared" si="9"/>
        <v>0</v>
      </c>
      <c r="E67" s="1200">
        <f t="shared" si="9"/>
        <v>0</v>
      </c>
    </row>
    <row r="68" spans="1:5" ht="13.5" hidden="1" thickBot="1" x14ac:dyDescent="0.25">
      <c r="A68" s="1197" t="s">
        <v>18</v>
      </c>
      <c r="B68" s="1200" t="e">
        <f>B67/B66</f>
        <v>#DIV/0!</v>
      </c>
      <c r="C68" s="1200" t="e">
        <f>C67/C66</f>
        <v>#DIV/0!</v>
      </c>
      <c r="D68" s="1200" t="e">
        <f>D67/D66</f>
        <v>#DIV/0!</v>
      </c>
      <c r="E68" s="1200" t="e">
        <f>E67/E66</f>
        <v>#DIV/0!</v>
      </c>
    </row>
    <row r="69" spans="1:5" ht="13.5" hidden="1" thickBot="1" x14ac:dyDescent="0.25">
      <c r="A69" s="1197" t="s">
        <v>19</v>
      </c>
      <c r="B69" s="1202"/>
      <c r="C69" s="1203" t="e">
        <f>C66/B66-1</f>
        <v>#DIV/0!</v>
      </c>
      <c r="D69" s="1203" t="e">
        <f>D66/C66-1</f>
        <v>#DIV/0!</v>
      </c>
      <c r="E69" s="1203" t="e">
        <f>E66/D66-1</f>
        <v>#DIV/0!</v>
      </c>
    </row>
    <row r="70" spans="1:5" ht="13.5" hidden="1" thickBot="1" x14ac:dyDescent="0.25">
      <c r="A70" s="1197" t="s">
        <v>21</v>
      </c>
      <c r="B70" s="1202"/>
      <c r="C70" s="1203" t="e">
        <f>C67/B67-1</f>
        <v>#DIV/0!</v>
      </c>
      <c r="D70" s="1203" t="e">
        <f t="shared" ref="D70:E71" si="10">D67/C67-1</f>
        <v>#DIV/0!</v>
      </c>
      <c r="E70" s="1203" t="e">
        <f t="shared" si="10"/>
        <v>#DIV/0!</v>
      </c>
    </row>
    <row r="71" spans="1:5" ht="13.5" hidden="1" thickBot="1" x14ac:dyDescent="0.25">
      <c r="A71" s="1197" t="s">
        <v>22</v>
      </c>
      <c r="B71" s="1202"/>
      <c r="C71" s="1203" t="e">
        <f>C68/B68-1</f>
        <v>#DIV/0!</v>
      </c>
      <c r="D71" s="1203" t="e">
        <f t="shared" si="10"/>
        <v>#DIV/0!</v>
      </c>
      <c r="E71" s="1203" t="e">
        <f t="shared" si="10"/>
        <v>#DIV/0!</v>
      </c>
    </row>
    <row r="72" spans="1:5" ht="13.5" hidden="1" thickBot="1" x14ac:dyDescent="0.25">
      <c r="A72" s="2397" t="s">
        <v>142</v>
      </c>
      <c r="B72" s="2398"/>
      <c r="C72" s="2398"/>
      <c r="D72" s="2398"/>
      <c r="E72" s="2399"/>
    </row>
    <row r="73" spans="1:5" ht="13.5" hidden="1" thickBot="1" x14ac:dyDescent="0.25">
      <c r="A73" s="2395"/>
      <c r="B73" s="1198">
        <v>2018</v>
      </c>
      <c r="C73" s="1198">
        <v>2019</v>
      </c>
      <c r="D73" s="1198">
        <v>2020</v>
      </c>
      <c r="E73" s="1198">
        <v>2021</v>
      </c>
    </row>
    <row r="74" spans="1:5" ht="13.5" hidden="1" thickBot="1" x14ac:dyDescent="0.25">
      <c r="A74" s="2396"/>
      <c r="B74" s="1199" t="s">
        <v>7</v>
      </c>
      <c r="C74" s="1199" t="s">
        <v>8</v>
      </c>
      <c r="D74" s="1199" t="s">
        <v>8</v>
      </c>
      <c r="E74" s="1199" t="s">
        <v>8</v>
      </c>
    </row>
    <row r="75" spans="1:5" ht="13.5" hidden="1" thickBot="1" x14ac:dyDescent="0.25">
      <c r="A75" s="1204" t="s">
        <v>23</v>
      </c>
      <c r="B75" s="1205"/>
      <c r="C75" s="1205"/>
      <c r="D75" s="1205"/>
      <c r="E75" s="1205"/>
    </row>
    <row r="76" spans="1:5" ht="13.5" hidden="1" thickBot="1" x14ac:dyDescent="0.25">
      <c r="A76" s="1206" t="s">
        <v>175</v>
      </c>
      <c r="B76" s="1207"/>
      <c r="C76" s="1208"/>
      <c r="D76" s="1208"/>
      <c r="E76" s="1208"/>
    </row>
    <row r="77" spans="1:5" ht="13.5" hidden="1" thickBot="1" x14ac:dyDescent="0.25">
      <c r="A77" s="1206" t="s">
        <v>176</v>
      </c>
      <c r="B77" s="1207"/>
      <c r="C77" s="1208"/>
      <c r="D77" s="1208"/>
      <c r="E77" s="1208"/>
    </row>
    <row r="78" spans="1:5" ht="24.75" hidden="1" thickBot="1" x14ac:dyDescent="0.25">
      <c r="A78" s="1204" t="s">
        <v>24</v>
      </c>
      <c r="B78" s="1205"/>
      <c r="C78" s="1205"/>
      <c r="D78" s="1205"/>
      <c r="E78" s="1205"/>
    </row>
    <row r="79" spans="1:5" ht="13.5" hidden="1" thickBot="1" x14ac:dyDescent="0.25">
      <c r="A79" s="1206" t="s">
        <v>175</v>
      </c>
      <c r="B79" s="1207"/>
      <c r="C79" s="1205"/>
      <c r="D79" s="1205"/>
      <c r="E79" s="1205"/>
    </row>
    <row r="80" spans="1:5" ht="13.5" hidden="1" thickBot="1" x14ac:dyDescent="0.25">
      <c r="A80" s="1206" t="s">
        <v>176</v>
      </c>
      <c r="B80" s="1207"/>
      <c r="C80" s="1205"/>
      <c r="D80" s="1205"/>
      <c r="E80" s="1205"/>
    </row>
    <row r="81" spans="1:5" ht="13.5" hidden="1" thickBot="1" x14ac:dyDescent="0.25">
      <c r="A81" s="1204" t="s">
        <v>25</v>
      </c>
      <c r="B81" s="1207">
        <v>0</v>
      </c>
      <c r="C81" s="1205">
        <v>0</v>
      </c>
      <c r="D81" s="1205">
        <v>0</v>
      </c>
      <c r="E81" s="1205">
        <v>0</v>
      </c>
    </row>
    <row r="82" spans="1:5" ht="13.5" hidden="1" thickBot="1" x14ac:dyDescent="0.25">
      <c r="A82" s="1206" t="s">
        <v>175</v>
      </c>
      <c r="B82" s="1207"/>
      <c r="C82" s="1205"/>
      <c r="D82" s="1205"/>
      <c r="E82" s="1205"/>
    </row>
    <row r="83" spans="1:5" ht="13.5" hidden="1" thickBot="1" x14ac:dyDescent="0.25">
      <c r="A83" s="1206" t="s">
        <v>176</v>
      </c>
      <c r="B83" s="1207"/>
      <c r="C83" s="1205"/>
      <c r="D83" s="1205"/>
      <c r="E83" s="1205"/>
    </row>
    <row r="84" spans="1:5" ht="13.5" hidden="1" thickBot="1" x14ac:dyDescent="0.25">
      <c r="A84" s="1204" t="s">
        <v>26</v>
      </c>
      <c r="B84" s="1207"/>
      <c r="C84" s="1205"/>
      <c r="D84" s="1205"/>
      <c r="E84" s="1205"/>
    </row>
    <row r="85" spans="1:5" ht="13.5" hidden="1" thickBot="1" x14ac:dyDescent="0.25">
      <c r="A85" s="1206" t="s">
        <v>175</v>
      </c>
      <c r="B85" s="1207"/>
      <c r="C85" s="1205"/>
      <c r="D85" s="1205"/>
      <c r="E85" s="1205"/>
    </row>
    <row r="86" spans="1:5" ht="13.5" hidden="1" thickBot="1" x14ac:dyDescent="0.25">
      <c r="A86" s="1206" t="s">
        <v>176</v>
      </c>
      <c r="B86" s="1207"/>
      <c r="C86" s="1205"/>
      <c r="D86" s="1205"/>
      <c r="E86" s="1205"/>
    </row>
    <row r="87" spans="1:5" ht="13.5" hidden="1" thickBot="1" x14ac:dyDescent="0.25">
      <c r="A87" s="1204" t="s">
        <v>27</v>
      </c>
      <c r="B87" s="1207"/>
      <c r="C87" s="1205"/>
      <c r="D87" s="1205"/>
      <c r="E87" s="1205"/>
    </row>
    <row r="88" spans="1:5" ht="13.5" hidden="1" thickBot="1" x14ac:dyDescent="0.25">
      <c r="A88" s="1206" t="s">
        <v>175</v>
      </c>
      <c r="B88" s="1207"/>
      <c r="C88" s="1205"/>
      <c r="D88" s="1205"/>
      <c r="E88" s="1205"/>
    </row>
    <row r="89" spans="1:5" ht="13.5" hidden="1" thickBot="1" x14ac:dyDescent="0.25">
      <c r="A89" s="1206" t="s">
        <v>176</v>
      </c>
      <c r="B89" s="1207"/>
      <c r="C89" s="1205"/>
      <c r="D89" s="1205"/>
      <c r="E89" s="1205"/>
    </row>
    <row r="90" spans="1:5" ht="13.5" hidden="1" thickBot="1" x14ac:dyDescent="0.25">
      <c r="A90" s="1204" t="s">
        <v>28</v>
      </c>
      <c r="B90" s="1207"/>
      <c r="C90" s="1205"/>
      <c r="D90" s="1205"/>
      <c r="E90" s="1205"/>
    </row>
    <row r="91" spans="1:5" ht="13.5" hidden="1" thickBot="1" x14ac:dyDescent="0.25">
      <c r="A91" s="1206" t="s">
        <v>175</v>
      </c>
      <c r="B91" s="1207"/>
      <c r="C91" s="1205"/>
      <c r="D91" s="1205"/>
      <c r="E91" s="1205"/>
    </row>
    <row r="92" spans="1:5" ht="13.5" hidden="1" thickBot="1" x14ac:dyDescent="0.25">
      <c r="A92" s="1206" t="s">
        <v>176</v>
      </c>
      <c r="B92" s="1207"/>
      <c r="C92" s="1205"/>
      <c r="D92" s="1205"/>
      <c r="E92" s="1205"/>
    </row>
    <row r="93" spans="1:5" ht="24.75" hidden="1" thickBot="1" x14ac:dyDescent="0.25">
      <c r="A93" s="1204" t="s">
        <v>29</v>
      </c>
      <c r="B93" s="1207"/>
      <c r="C93" s="1205"/>
      <c r="D93" s="1205"/>
      <c r="E93" s="1205"/>
    </row>
    <row r="94" spans="1:5" ht="13.5" hidden="1" thickBot="1" x14ac:dyDescent="0.25">
      <c r="A94" s="1206" t="s">
        <v>175</v>
      </c>
      <c r="B94" s="1207"/>
      <c r="C94" s="1205"/>
      <c r="D94" s="1205"/>
      <c r="E94" s="1205"/>
    </row>
    <row r="95" spans="1:5" ht="13.5" hidden="1" thickBot="1" x14ac:dyDescent="0.25">
      <c r="A95" s="1206" t="s">
        <v>176</v>
      </c>
      <c r="B95" s="1207"/>
      <c r="C95" s="1205"/>
      <c r="D95" s="1205"/>
      <c r="E95" s="1205"/>
    </row>
    <row r="96" spans="1:5" ht="13.5" hidden="1" thickBot="1" x14ac:dyDescent="0.25">
      <c r="A96" s="1334" t="s">
        <v>51</v>
      </c>
      <c r="B96" s="1207">
        <f>B93+B90+B87+B84+B81+B78+B75</f>
        <v>0</v>
      </c>
      <c r="C96" s="1207">
        <f t="shared" ref="C96:E96" si="11">C93+C90+C87+C84+C81+C78+C75</f>
        <v>0</v>
      </c>
      <c r="D96" s="1207">
        <f t="shared" si="11"/>
        <v>0</v>
      </c>
      <c r="E96" s="1207">
        <f t="shared" si="11"/>
        <v>0</v>
      </c>
    </row>
    <row r="97" spans="1:5" ht="13.5" hidden="1" thickBot="1" x14ac:dyDescent="0.25">
      <c r="A97" s="1223" t="s">
        <v>31</v>
      </c>
      <c r="B97" s="1212">
        <f>IF(B96-B67=0,0,"Error")</f>
        <v>0</v>
      </c>
      <c r="C97" s="1212">
        <f>IF(C96-C67=0,0,"Error")</f>
        <v>0</v>
      </c>
      <c r="D97" s="1212">
        <f>IF(D96-D67=0,0,"Error")</f>
        <v>0</v>
      </c>
      <c r="E97" s="1212">
        <f>IF(E96-E67=0,0,"Error")</f>
        <v>0</v>
      </c>
    </row>
    <row r="98" spans="1:5" ht="13.5" hidden="1" thickBot="1" x14ac:dyDescent="0.25">
      <c r="A98" s="1335" t="s">
        <v>201</v>
      </c>
      <c r="B98" s="2636"/>
      <c r="C98" s="2619"/>
      <c r="D98" s="2619"/>
      <c r="E98" s="2620"/>
    </row>
    <row r="99" spans="1:5" ht="13.5" hidden="1" thickBot="1" x14ac:dyDescent="0.25">
      <c r="A99" s="1197" t="s">
        <v>14</v>
      </c>
      <c r="B99" s="2613"/>
      <c r="C99" s="2614"/>
      <c r="D99" s="2614"/>
      <c r="E99" s="2615"/>
    </row>
    <row r="100" spans="1:5" ht="13.5" hidden="1" thickBot="1" x14ac:dyDescent="0.25">
      <c r="A100" s="1197" t="s">
        <v>15</v>
      </c>
      <c r="B100" s="2392"/>
      <c r="C100" s="2393"/>
      <c r="D100" s="2393"/>
      <c r="E100" s="2394"/>
    </row>
    <row r="101" spans="1:5" ht="13.5" hidden="1" thickBot="1" x14ac:dyDescent="0.25">
      <c r="A101" s="2395"/>
      <c r="B101" s="1198">
        <v>2018</v>
      </c>
      <c r="C101" s="1198">
        <v>2019</v>
      </c>
      <c r="D101" s="1198">
        <v>2020</v>
      </c>
      <c r="E101" s="1198">
        <v>2021</v>
      </c>
    </row>
    <row r="102" spans="1:5" ht="13.5" hidden="1" thickBot="1" x14ac:dyDescent="0.25">
      <c r="A102" s="2396"/>
      <c r="B102" s="1199" t="s">
        <v>7</v>
      </c>
      <c r="C102" s="1199" t="s">
        <v>8</v>
      </c>
      <c r="D102" s="1199" t="s">
        <v>8</v>
      </c>
      <c r="E102" s="1199" t="s">
        <v>8</v>
      </c>
    </row>
    <row r="103" spans="1:5" ht="13.5" hidden="1" thickBot="1" x14ac:dyDescent="0.25">
      <c r="A103" s="1197" t="s">
        <v>16</v>
      </c>
      <c r="B103" s="1336"/>
      <c r="C103" s="1336"/>
      <c r="D103" s="1336"/>
      <c r="E103" s="1336"/>
    </row>
    <row r="104" spans="1:5" ht="13.5" hidden="1" thickBot="1" x14ac:dyDescent="0.25">
      <c r="A104" s="1197" t="s">
        <v>17</v>
      </c>
      <c r="B104" s="1200">
        <f>B133</f>
        <v>0</v>
      </c>
      <c r="C104" s="1200">
        <f t="shared" ref="C104:E104" si="12">C133</f>
        <v>0</v>
      </c>
      <c r="D104" s="1200">
        <f t="shared" si="12"/>
        <v>0</v>
      </c>
      <c r="E104" s="1200">
        <f t="shared" si="12"/>
        <v>0</v>
      </c>
    </row>
    <row r="105" spans="1:5" ht="13.5" hidden="1" thickBot="1" x14ac:dyDescent="0.25">
      <c r="A105" s="1197" t="s">
        <v>18</v>
      </c>
      <c r="B105" s="1200" t="e">
        <f>B104/B103</f>
        <v>#DIV/0!</v>
      </c>
      <c r="C105" s="1200" t="e">
        <f>C104/C103</f>
        <v>#DIV/0!</v>
      </c>
      <c r="D105" s="1200" t="e">
        <f>D104/D103</f>
        <v>#DIV/0!</v>
      </c>
      <c r="E105" s="1200" t="e">
        <f>E104/E103</f>
        <v>#DIV/0!</v>
      </c>
    </row>
    <row r="106" spans="1:5" ht="13.5" hidden="1" thickBot="1" x14ac:dyDescent="0.25">
      <c r="A106" s="1197" t="s">
        <v>19</v>
      </c>
      <c r="B106" s="1202"/>
      <c r="C106" s="1203" t="e">
        <f>C103/B103-1</f>
        <v>#DIV/0!</v>
      </c>
      <c r="D106" s="1203" t="e">
        <f>D103/C103-1</f>
        <v>#DIV/0!</v>
      </c>
      <c r="E106" s="1203" t="e">
        <f>E103/D103-1</f>
        <v>#DIV/0!</v>
      </c>
    </row>
    <row r="107" spans="1:5" ht="13.5" hidden="1" thickBot="1" x14ac:dyDescent="0.25">
      <c r="A107" s="1197" t="s">
        <v>21</v>
      </c>
      <c r="B107" s="1202"/>
      <c r="C107" s="1203" t="e">
        <f>C104/B104-1</f>
        <v>#DIV/0!</v>
      </c>
      <c r="D107" s="1203" t="e">
        <f t="shared" ref="D107:E108" si="13">D104/C104-1</f>
        <v>#DIV/0!</v>
      </c>
      <c r="E107" s="1203" t="e">
        <f t="shared" si="13"/>
        <v>#DIV/0!</v>
      </c>
    </row>
    <row r="108" spans="1:5" ht="13.5" hidden="1" thickBot="1" x14ac:dyDescent="0.25">
      <c r="A108" s="1197" t="s">
        <v>22</v>
      </c>
      <c r="B108" s="1202"/>
      <c r="C108" s="1203" t="e">
        <f>C105/B105-1</f>
        <v>#DIV/0!</v>
      </c>
      <c r="D108" s="1203" t="e">
        <f t="shared" si="13"/>
        <v>#DIV/0!</v>
      </c>
      <c r="E108" s="1203" t="e">
        <f t="shared" si="13"/>
        <v>#DIV/0!</v>
      </c>
    </row>
    <row r="109" spans="1:5" ht="13.5" hidden="1" thickBot="1" x14ac:dyDescent="0.25">
      <c r="A109" s="2397" t="s">
        <v>142</v>
      </c>
      <c r="B109" s="2398"/>
      <c r="C109" s="2398"/>
      <c r="D109" s="2398"/>
      <c r="E109" s="2399"/>
    </row>
    <row r="110" spans="1:5" ht="13.5" hidden="1" thickBot="1" x14ac:dyDescent="0.25">
      <c r="A110" s="2395"/>
      <c r="B110" s="1198">
        <v>2018</v>
      </c>
      <c r="C110" s="1198">
        <v>2019</v>
      </c>
      <c r="D110" s="1198">
        <v>2020</v>
      </c>
      <c r="E110" s="1198">
        <v>2021</v>
      </c>
    </row>
    <row r="111" spans="1:5" ht="13.5" hidden="1" thickBot="1" x14ac:dyDescent="0.25">
      <c r="A111" s="2396"/>
      <c r="B111" s="1199" t="s">
        <v>7</v>
      </c>
      <c r="C111" s="1199" t="s">
        <v>8</v>
      </c>
      <c r="D111" s="1199" t="s">
        <v>8</v>
      </c>
      <c r="E111" s="1199" t="s">
        <v>8</v>
      </c>
    </row>
    <row r="112" spans="1:5" ht="13.5" hidden="1" thickBot="1" x14ac:dyDescent="0.25">
      <c r="A112" s="1204" t="s">
        <v>23</v>
      </c>
      <c r="B112" s="1205"/>
      <c r="C112" s="1205"/>
      <c r="D112" s="1205"/>
      <c r="E112" s="1205"/>
    </row>
    <row r="113" spans="1:5" ht="13.5" hidden="1" thickBot="1" x14ac:dyDescent="0.25">
      <c r="A113" s="1206" t="s">
        <v>175</v>
      </c>
      <c r="B113" s="1207"/>
      <c r="C113" s="1208"/>
      <c r="D113" s="1208"/>
      <c r="E113" s="1208"/>
    </row>
    <row r="114" spans="1:5" ht="13.5" hidden="1" thickBot="1" x14ac:dyDescent="0.25">
      <c r="A114" s="1206" t="s">
        <v>176</v>
      </c>
      <c r="B114" s="1207"/>
      <c r="C114" s="1208"/>
      <c r="D114" s="1208"/>
      <c r="E114" s="1208"/>
    </row>
    <row r="115" spans="1:5" ht="24.75" hidden="1" thickBot="1" x14ac:dyDescent="0.25">
      <c r="A115" s="1204" t="s">
        <v>24</v>
      </c>
      <c r="B115" s="1205"/>
      <c r="C115" s="1205"/>
      <c r="D115" s="1205"/>
      <c r="E115" s="1205"/>
    </row>
    <row r="116" spans="1:5" ht="13.5" hidden="1" thickBot="1" x14ac:dyDescent="0.25">
      <c r="A116" s="1206" t="s">
        <v>175</v>
      </c>
      <c r="B116" s="1207"/>
      <c r="C116" s="1205"/>
      <c r="D116" s="1205"/>
      <c r="E116" s="1205"/>
    </row>
    <row r="117" spans="1:5" ht="13.5" hidden="1" thickBot="1" x14ac:dyDescent="0.25">
      <c r="A117" s="1206" t="s">
        <v>176</v>
      </c>
      <c r="B117" s="1207"/>
      <c r="C117" s="1205"/>
      <c r="D117" s="1205"/>
      <c r="E117" s="1205"/>
    </row>
    <row r="118" spans="1:5" ht="13.5" hidden="1" thickBot="1" x14ac:dyDescent="0.25">
      <c r="A118" s="1204" t="s">
        <v>25</v>
      </c>
      <c r="B118" s="1337">
        <v>0</v>
      </c>
      <c r="C118" s="1338">
        <v>0</v>
      </c>
      <c r="D118" s="1338">
        <v>0</v>
      </c>
      <c r="E118" s="1338">
        <v>0</v>
      </c>
    </row>
    <row r="119" spans="1:5" ht="13.5" hidden="1" thickBot="1" x14ac:dyDescent="0.25">
      <c r="A119" s="1206" t="s">
        <v>175</v>
      </c>
      <c r="B119" s="1207"/>
      <c r="C119" s="1205"/>
      <c r="D119" s="1205"/>
      <c r="E119" s="1205"/>
    </row>
    <row r="120" spans="1:5" ht="13.5" hidden="1" thickBot="1" x14ac:dyDescent="0.25">
      <c r="A120" s="1206" t="s">
        <v>176</v>
      </c>
      <c r="B120" s="1207"/>
      <c r="C120" s="1205"/>
      <c r="D120" s="1205"/>
      <c r="E120" s="1205"/>
    </row>
    <row r="121" spans="1:5" ht="13.5" hidden="1" thickBot="1" x14ac:dyDescent="0.25">
      <c r="A121" s="1204" t="s">
        <v>26</v>
      </c>
      <c r="B121" s="1207"/>
      <c r="C121" s="1205"/>
      <c r="D121" s="1205"/>
      <c r="E121" s="1205"/>
    </row>
    <row r="122" spans="1:5" ht="13.5" hidden="1" thickBot="1" x14ac:dyDescent="0.25">
      <c r="A122" s="1206" t="s">
        <v>175</v>
      </c>
      <c r="B122" s="1207"/>
      <c r="C122" s="1205"/>
      <c r="D122" s="1205"/>
      <c r="E122" s="1205"/>
    </row>
    <row r="123" spans="1:5" ht="13.5" hidden="1" thickBot="1" x14ac:dyDescent="0.25">
      <c r="A123" s="1206" t="s">
        <v>176</v>
      </c>
      <c r="B123" s="1207"/>
      <c r="C123" s="1205"/>
      <c r="D123" s="1205"/>
      <c r="E123" s="1205"/>
    </row>
    <row r="124" spans="1:5" ht="13.5" hidden="1" thickBot="1" x14ac:dyDescent="0.25">
      <c r="A124" s="1204" t="s">
        <v>27</v>
      </c>
      <c r="B124" s="1207"/>
      <c r="C124" s="1205"/>
      <c r="D124" s="1205"/>
      <c r="E124" s="1205"/>
    </row>
    <row r="125" spans="1:5" ht="13.5" hidden="1" thickBot="1" x14ac:dyDescent="0.25">
      <c r="A125" s="1206" t="s">
        <v>175</v>
      </c>
      <c r="B125" s="1207"/>
      <c r="C125" s="1205"/>
      <c r="D125" s="1205"/>
      <c r="E125" s="1205"/>
    </row>
    <row r="126" spans="1:5" ht="13.5" hidden="1" thickBot="1" x14ac:dyDescent="0.25">
      <c r="A126" s="1206" t="s">
        <v>176</v>
      </c>
      <c r="B126" s="1207"/>
      <c r="C126" s="1205"/>
      <c r="D126" s="1205"/>
      <c r="E126" s="1205"/>
    </row>
    <row r="127" spans="1:5" ht="13.5" hidden="1" thickBot="1" x14ac:dyDescent="0.25">
      <c r="A127" s="1204" t="s">
        <v>28</v>
      </c>
      <c r="B127" s="1207">
        <v>0</v>
      </c>
      <c r="C127" s="1205">
        <v>0</v>
      </c>
      <c r="D127" s="1205">
        <v>0</v>
      </c>
      <c r="E127" s="1205">
        <v>0</v>
      </c>
    </row>
    <row r="128" spans="1:5" ht="13.5" hidden="1" thickBot="1" x14ac:dyDescent="0.25">
      <c r="A128" s="1206" t="s">
        <v>175</v>
      </c>
      <c r="B128" s="1207"/>
      <c r="C128" s="1205"/>
      <c r="D128" s="1205"/>
      <c r="E128" s="1205"/>
    </row>
    <row r="129" spans="1:5" ht="13.5" hidden="1" thickBot="1" x14ac:dyDescent="0.25">
      <c r="A129" s="1206" t="s">
        <v>176</v>
      </c>
      <c r="B129" s="1207"/>
      <c r="C129" s="1205"/>
      <c r="D129" s="1205"/>
      <c r="E129" s="1205"/>
    </row>
    <row r="130" spans="1:5" ht="24.75" hidden="1" thickBot="1" x14ac:dyDescent="0.25">
      <c r="A130" s="1204" t="s">
        <v>29</v>
      </c>
      <c r="B130" s="1207"/>
      <c r="C130" s="1205"/>
      <c r="D130" s="1205"/>
      <c r="E130" s="1205"/>
    </row>
    <row r="131" spans="1:5" ht="13.5" hidden="1" thickBot="1" x14ac:dyDescent="0.25">
      <c r="A131" s="1206" t="s">
        <v>175</v>
      </c>
      <c r="B131" s="1207"/>
      <c r="C131" s="1205"/>
      <c r="D131" s="1205"/>
      <c r="E131" s="1205"/>
    </row>
    <row r="132" spans="1:5" ht="13.5" hidden="1" thickBot="1" x14ac:dyDescent="0.25">
      <c r="A132" s="1206" t="s">
        <v>176</v>
      </c>
      <c r="B132" s="1207"/>
      <c r="C132" s="1205"/>
      <c r="D132" s="1205"/>
      <c r="E132" s="1205"/>
    </row>
    <row r="133" spans="1:5" ht="13.5" hidden="1" thickBot="1" x14ac:dyDescent="0.25">
      <c r="A133" s="1334" t="s">
        <v>51</v>
      </c>
      <c r="B133" s="1207">
        <f>B130+B127+B124+B121+B118+B115+B112</f>
        <v>0</v>
      </c>
      <c r="C133" s="1207">
        <f t="shared" ref="C133:E133" si="14">C130+C127+C124+C121+C118+C115+C112</f>
        <v>0</v>
      </c>
      <c r="D133" s="1207">
        <f t="shared" si="14"/>
        <v>0</v>
      </c>
      <c r="E133" s="1207">
        <f t="shared" si="14"/>
        <v>0</v>
      </c>
    </row>
    <row r="134" spans="1:5" ht="13.5" hidden="1" thickBot="1" x14ac:dyDescent="0.25">
      <c r="A134" s="1223" t="s">
        <v>31</v>
      </c>
      <c r="B134" s="1212">
        <f>IF(B133-B104=0,0,"Error")</f>
        <v>0</v>
      </c>
      <c r="C134" s="1212">
        <f>IF(C133-C104=0,0,"Error")</f>
        <v>0</v>
      </c>
      <c r="D134" s="1212">
        <f>IF(D133-D104=0,0,"Error")</f>
        <v>0</v>
      </c>
      <c r="E134" s="1212">
        <f>IF(E133-E104=0,0,"Error")</f>
        <v>0</v>
      </c>
    </row>
    <row r="135" spans="1:5" ht="13.5" thickBot="1" x14ac:dyDescent="0.25">
      <c r="A135" s="2400" t="s">
        <v>38</v>
      </c>
      <c r="B135" s="2401"/>
      <c r="C135" s="2401"/>
      <c r="D135" s="2401"/>
      <c r="E135" s="2402"/>
    </row>
    <row r="136" spans="1:5" ht="13.5" thickBot="1" x14ac:dyDescent="0.25">
      <c r="A136" s="2400" t="s">
        <v>39</v>
      </c>
      <c r="B136" s="2401"/>
      <c r="C136" s="2401"/>
      <c r="D136" s="2401"/>
      <c r="E136" s="2402"/>
    </row>
    <row r="137" spans="1:5" ht="13.5" thickBot="1" x14ac:dyDescent="0.25">
      <c r="A137" s="1196" t="s">
        <v>52</v>
      </c>
      <c r="B137" s="2630" t="s">
        <v>141</v>
      </c>
      <c r="C137" s="2631"/>
      <c r="D137" s="2632"/>
      <c r="E137" s="2633"/>
    </row>
    <row r="138" spans="1:5" ht="34.5" thickBot="1" x14ac:dyDescent="0.25">
      <c r="A138" s="1196" t="s">
        <v>76</v>
      </c>
      <c r="B138" s="1196" t="s">
        <v>141</v>
      </c>
      <c r="C138" s="1214" t="s">
        <v>180</v>
      </c>
      <c r="D138" s="2634" t="s">
        <v>604</v>
      </c>
      <c r="E138" s="2635"/>
    </row>
    <row r="139" spans="1:5" ht="13.5" thickBot="1" x14ac:dyDescent="0.25">
      <c r="A139" s="1215"/>
      <c r="B139" s="2385"/>
      <c r="C139" s="2386"/>
      <c r="D139" s="2387"/>
      <c r="E139" s="2388"/>
    </row>
    <row r="140" spans="1:5" ht="13.5" thickBot="1" x14ac:dyDescent="0.25">
      <c r="A140" s="1197" t="s">
        <v>14</v>
      </c>
      <c r="B140" s="2613" t="s">
        <v>141</v>
      </c>
      <c r="C140" s="2614"/>
      <c r="D140" s="2614"/>
      <c r="E140" s="2615"/>
    </row>
    <row r="141" spans="1:5" ht="13.5" thickBot="1" x14ac:dyDescent="0.25">
      <c r="A141" s="1197" t="s">
        <v>15</v>
      </c>
      <c r="B141" s="2392" t="s">
        <v>1405</v>
      </c>
      <c r="C141" s="2393"/>
      <c r="D141" s="2393"/>
      <c r="E141" s="2394"/>
    </row>
    <row r="142" spans="1:5" x14ac:dyDescent="0.2">
      <c r="A142" s="2395"/>
      <c r="B142" s="1198">
        <v>2020</v>
      </c>
      <c r="C142" s="1198">
        <v>2021</v>
      </c>
      <c r="D142" s="1198">
        <v>2022</v>
      </c>
      <c r="E142" s="1198">
        <v>2023</v>
      </c>
    </row>
    <row r="143" spans="1:5" ht="13.5" thickBot="1" x14ac:dyDescent="0.25">
      <c r="A143" s="2396"/>
      <c r="B143" s="1199" t="s">
        <v>7</v>
      </c>
      <c r="C143" s="1199" t="s">
        <v>8</v>
      </c>
      <c r="D143" s="1199" t="s">
        <v>8</v>
      </c>
      <c r="E143" s="1199" t="s">
        <v>8</v>
      </c>
    </row>
    <row r="144" spans="1:5" ht="13.5" thickBot="1" x14ac:dyDescent="0.25">
      <c r="A144" s="1197" t="s">
        <v>16</v>
      </c>
      <c r="B144" s="1200">
        <v>5</v>
      </c>
      <c r="C144" s="1200">
        <v>0</v>
      </c>
      <c r="D144" s="1200">
        <v>0</v>
      </c>
      <c r="E144" s="1200">
        <v>0</v>
      </c>
    </row>
    <row r="145" spans="1:5" ht="13.5" thickBot="1" x14ac:dyDescent="0.25">
      <c r="A145" s="1197" t="s">
        <v>17</v>
      </c>
      <c r="B145" s="1200">
        <f>B163</f>
        <v>1000</v>
      </c>
      <c r="C145" s="1200">
        <f t="shared" ref="C145:E145" si="15">C163</f>
        <v>0</v>
      </c>
      <c r="D145" s="1200">
        <f t="shared" si="15"/>
        <v>0</v>
      </c>
      <c r="E145" s="1200">
        <f t="shared" si="15"/>
        <v>0</v>
      </c>
    </row>
    <row r="146" spans="1:5" ht="13.5" thickBot="1" x14ac:dyDescent="0.25">
      <c r="A146" s="1197" t="s">
        <v>18</v>
      </c>
      <c r="B146" s="1200">
        <f>B145/B144</f>
        <v>200</v>
      </c>
      <c r="C146" s="1200" t="e">
        <f t="shared" ref="C146:E146" si="16">C145/C144</f>
        <v>#DIV/0!</v>
      </c>
      <c r="D146" s="1200" t="e">
        <f t="shared" si="16"/>
        <v>#DIV/0!</v>
      </c>
      <c r="E146" s="1200" t="e">
        <f t="shared" si="16"/>
        <v>#DIV/0!</v>
      </c>
    </row>
    <row r="147" spans="1:5" ht="13.5" thickBot="1" x14ac:dyDescent="0.25">
      <c r="A147" s="1197" t="s">
        <v>19</v>
      </c>
      <c r="B147" s="1202" t="s">
        <v>20</v>
      </c>
      <c r="C147" s="1203">
        <f>C144/B144-1</f>
        <v>-1</v>
      </c>
      <c r="D147" s="1203" t="e">
        <f t="shared" ref="D147:E149" si="17">D144/C144-1</f>
        <v>#DIV/0!</v>
      </c>
      <c r="E147" s="1203" t="e">
        <f t="shared" si="17"/>
        <v>#DIV/0!</v>
      </c>
    </row>
    <row r="148" spans="1:5" ht="13.5" thickBot="1" x14ac:dyDescent="0.25">
      <c r="A148" s="1197" t="s">
        <v>21</v>
      </c>
      <c r="B148" s="1202" t="s">
        <v>20</v>
      </c>
      <c r="C148" s="1203">
        <f>C145/B145-1</f>
        <v>-1</v>
      </c>
      <c r="D148" s="1203" t="e">
        <f t="shared" si="17"/>
        <v>#DIV/0!</v>
      </c>
      <c r="E148" s="1203" t="e">
        <f t="shared" si="17"/>
        <v>#DIV/0!</v>
      </c>
    </row>
    <row r="149" spans="1:5" ht="13.5" thickBot="1" x14ac:dyDescent="0.25">
      <c r="A149" s="1197" t="s">
        <v>22</v>
      </c>
      <c r="B149" s="1202" t="s">
        <v>20</v>
      </c>
      <c r="C149" s="1203" t="e">
        <f>C146/B146-1</f>
        <v>#DIV/0!</v>
      </c>
      <c r="D149" s="1203" t="e">
        <f t="shared" si="17"/>
        <v>#DIV/0!</v>
      </c>
      <c r="E149" s="1203" t="e">
        <f t="shared" si="17"/>
        <v>#DIV/0!</v>
      </c>
    </row>
    <row r="150" spans="1:5" ht="13.5" thickBot="1" x14ac:dyDescent="0.25">
      <c r="A150" s="2397" t="s">
        <v>126</v>
      </c>
      <c r="B150" s="2398"/>
      <c r="C150" s="2398"/>
      <c r="D150" s="2398"/>
      <c r="E150" s="2399"/>
    </row>
    <row r="151" spans="1:5" x14ac:dyDescent="0.2">
      <c r="A151" s="2395"/>
      <c r="B151" s="1198">
        <v>2020</v>
      </c>
      <c r="C151" s="1198">
        <v>2021</v>
      </c>
      <c r="D151" s="1198">
        <v>2022</v>
      </c>
      <c r="E151" s="1198">
        <v>2023</v>
      </c>
    </row>
    <row r="152" spans="1:5" ht="13.5" thickBot="1" x14ac:dyDescent="0.25">
      <c r="A152" s="2396"/>
      <c r="B152" s="1199" t="s">
        <v>7</v>
      </c>
      <c r="C152" s="1199" t="s">
        <v>8</v>
      </c>
      <c r="D152" s="1199" t="s">
        <v>8</v>
      </c>
      <c r="E152" s="1199" t="s">
        <v>8</v>
      </c>
    </row>
    <row r="153" spans="1:5" ht="13.5" thickBot="1" x14ac:dyDescent="0.25">
      <c r="A153" s="1204" t="s">
        <v>41</v>
      </c>
      <c r="B153" s="1205">
        <f>B154+B155+B156+B157</f>
        <v>0</v>
      </c>
      <c r="C153" s="1205">
        <f t="shared" ref="C153:E153" si="18">C154+C155+C156+C157</f>
        <v>0</v>
      </c>
      <c r="D153" s="1205">
        <f t="shared" si="18"/>
        <v>0</v>
      </c>
      <c r="E153" s="1205">
        <f t="shared" si="18"/>
        <v>0</v>
      </c>
    </row>
    <row r="154" spans="1:5" ht="13.5" thickBot="1" x14ac:dyDescent="0.25">
      <c r="A154" s="1206" t="s">
        <v>175</v>
      </c>
      <c r="B154" s="1205"/>
      <c r="C154" s="1205"/>
      <c r="D154" s="1205"/>
      <c r="E154" s="1205"/>
    </row>
    <row r="155" spans="1:5" ht="13.5" thickBot="1" x14ac:dyDescent="0.25">
      <c r="A155" s="1206" t="s">
        <v>185</v>
      </c>
      <c r="B155" s="1205"/>
      <c r="C155" s="1205"/>
      <c r="D155" s="1205"/>
      <c r="E155" s="1205"/>
    </row>
    <row r="156" spans="1:5" ht="13.5" thickBot="1" x14ac:dyDescent="0.25">
      <c r="A156" s="1206" t="s">
        <v>186</v>
      </c>
      <c r="B156" s="1205"/>
      <c r="C156" s="1205"/>
      <c r="D156" s="1205"/>
      <c r="E156" s="1205"/>
    </row>
    <row r="157" spans="1:5" ht="13.5" thickBot="1" x14ac:dyDescent="0.25">
      <c r="A157" s="1206" t="s">
        <v>187</v>
      </c>
      <c r="B157" s="1205"/>
      <c r="C157" s="1205"/>
      <c r="D157" s="1205"/>
      <c r="E157" s="1205"/>
    </row>
    <row r="158" spans="1:5" ht="13.5" thickBot="1" x14ac:dyDescent="0.25">
      <c r="A158" s="1204" t="s">
        <v>42</v>
      </c>
      <c r="B158" s="1207">
        <f>B159+B160+B161+B162</f>
        <v>1000</v>
      </c>
      <c r="C158" s="1207">
        <f t="shared" ref="C158:E158" si="19">C159+C160+C161+C162</f>
        <v>0</v>
      </c>
      <c r="D158" s="1207">
        <f t="shared" si="19"/>
        <v>0</v>
      </c>
      <c r="E158" s="1207">
        <f t="shared" si="19"/>
        <v>0</v>
      </c>
    </row>
    <row r="159" spans="1:5" ht="13.5" thickBot="1" x14ac:dyDescent="0.25">
      <c r="A159" s="1206" t="s">
        <v>175</v>
      </c>
      <c r="B159" s="1207">
        <v>1000</v>
      </c>
      <c r="C159" s="1205"/>
      <c r="D159" s="1205"/>
      <c r="E159" s="1205"/>
    </row>
    <row r="160" spans="1:5" ht="13.5" thickBot="1" x14ac:dyDescent="0.25">
      <c r="A160" s="1206" t="s">
        <v>185</v>
      </c>
      <c r="B160" s="1207"/>
      <c r="C160" s="1205"/>
      <c r="D160" s="1205"/>
      <c r="E160" s="1205"/>
    </row>
    <row r="161" spans="1:5" ht="13.5" thickBot="1" x14ac:dyDescent="0.25">
      <c r="A161" s="1206" t="s">
        <v>186</v>
      </c>
      <c r="B161" s="1207"/>
      <c r="C161" s="1205"/>
      <c r="D161" s="1205"/>
      <c r="E161" s="1205"/>
    </row>
    <row r="162" spans="1:5" ht="13.5" thickBot="1" x14ac:dyDescent="0.25">
      <c r="A162" s="1206" t="s">
        <v>187</v>
      </c>
      <c r="B162" s="1207"/>
      <c r="C162" s="1205"/>
      <c r="D162" s="1205"/>
      <c r="E162" s="1205"/>
    </row>
    <row r="163" spans="1:5" ht="13.5" thickBot="1" x14ac:dyDescent="0.25">
      <c r="A163" s="1284" t="s">
        <v>30</v>
      </c>
      <c r="B163" s="1207">
        <f>B153+B158</f>
        <v>1000</v>
      </c>
      <c r="C163" s="1207">
        <f t="shared" ref="C163:E163" si="20">C153+C158</f>
        <v>0</v>
      </c>
      <c r="D163" s="1207">
        <f t="shared" si="20"/>
        <v>0</v>
      </c>
      <c r="E163" s="1207">
        <f t="shared" si="20"/>
        <v>0</v>
      </c>
    </row>
    <row r="164" spans="1:5" ht="34.5" thickBot="1" x14ac:dyDescent="0.25">
      <c r="A164" s="1196" t="s">
        <v>32</v>
      </c>
      <c r="B164" s="1196" t="s">
        <v>1406</v>
      </c>
      <c r="C164" s="1214" t="s">
        <v>180</v>
      </c>
      <c r="D164" s="2387" t="s">
        <v>1407</v>
      </c>
      <c r="E164" s="2388"/>
    </row>
    <row r="165" spans="1:5" ht="13.5" thickBot="1" x14ac:dyDescent="0.25">
      <c r="A165" s="1197" t="s">
        <v>14</v>
      </c>
      <c r="B165" s="2613" t="s">
        <v>1406</v>
      </c>
      <c r="C165" s="2614"/>
      <c r="D165" s="2614"/>
      <c r="E165" s="2615"/>
    </row>
    <row r="166" spans="1:5" ht="13.5" thickBot="1" x14ac:dyDescent="0.25">
      <c r="A166" s="1197" t="s">
        <v>15</v>
      </c>
      <c r="B166" s="2392" t="s">
        <v>1408</v>
      </c>
      <c r="C166" s="2393"/>
      <c r="D166" s="2393"/>
      <c r="E166" s="2394"/>
    </row>
    <row r="167" spans="1:5" x14ac:dyDescent="0.2">
      <c r="A167" s="2395"/>
      <c r="B167" s="1198">
        <v>2020</v>
      </c>
      <c r="C167" s="1198">
        <v>2021</v>
      </c>
      <c r="D167" s="1198">
        <v>2022</v>
      </c>
      <c r="E167" s="1198">
        <v>2023</v>
      </c>
    </row>
    <row r="168" spans="1:5" ht="13.5" thickBot="1" x14ac:dyDescent="0.25">
      <c r="A168" s="2396"/>
      <c r="B168" s="1199" t="s">
        <v>7</v>
      </c>
      <c r="C168" s="1199" t="s">
        <v>8</v>
      </c>
      <c r="D168" s="1199" t="s">
        <v>8</v>
      </c>
      <c r="E168" s="1199" t="s">
        <v>8</v>
      </c>
    </row>
    <row r="169" spans="1:5" ht="13.5" thickBot="1" x14ac:dyDescent="0.25">
      <c r="A169" s="1197" t="s">
        <v>16</v>
      </c>
      <c r="B169" s="1197">
        <v>6</v>
      </c>
      <c r="C169" s="1197">
        <v>0</v>
      </c>
      <c r="D169" s="1197">
        <v>0</v>
      </c>
      <c r="E169" s="1197"/>
    </row>
    <row r="170" spans="1:5" ht="13.5" thickBot="1" x14ac:dyDescent="0.25">
      <c r="A170" s="1197" t="s">
        <v>17</v>
      </c>
      <c r="B170" s="1200">
        <f>B188</f>
        <v>1500</v>
      </c>
      <c r="C170" s="1200">
        <f t="shared" ref="C170:D170" si="21">C188</f>
        <v>0</v>
      </c>
      <c r="D170" s="1200">
        <f t="shared" si="21"/>
        <v>0</v>
      </c>
      <c r="E170" s="1200"/>
    </row>
    <row r="171" spans="1:5" ht="13.5" thickBot="1" x14ac:dyDescent="0.25">
      <c r="A171" s="1197" t="s">
        <v>18</v>
      </c>
      <c r="B171" s="1200">
        <f>B170/B169</f>
        <v>250</v>
      </c>
      <c r="C171" s="1200" t="e">
        <f t="shared" ref="C171:E171" si="22">C170/C169</f>
        <v>#DIV/0!</v>
      </c>
      <c r="D171" s="1200" t="e">
        <f t="shared" si="22"/>
        <v>#DIV/0!</v>
      </c>
      <c r="E171" s="1200" t="e">
        <f t="shared" si="22"/>
        <v>#DIV/0!</v>
      </c>
    </row>
    <row r="172" spans="1:5" ht="13.5" thickBot="1" x14ac:dyDescent="0.25">
      <c r="A172" s="1197" t="s">
        <v>19</v>
      </c>
      <c r="B172" s="1202" t="s">
        <v>20</v>
      </c>
      <c r="C172" s="1203">
        <f>C169/B169-1</f>
        <v>-1</v>
      </c>
      <c r="D172" s="1203" t="e">
        <f t="shared" ref="D172:E174" si="23">D169/C169-1</f>
        <v>#DIV/0!</v>
      </c>
      <c r="E172" s="1203" t="e">
        <f t="shared" si="23"/>
        <v>#DIV/0!</v>
      </c>
    </row>
    <row r="173" spans="1:5" ht="13.5" thickBot="1" x14ac:dyDescent="0.25">
      <c r="A173" s="1197" t="s">
        <v>21</v>
      </c>
      <c r="B173" s="1202" t="s">
        <v>20</v>
      </c>
      <c r="C173" s="1203">
        <f>C170/B170-1</f>
        <v>-1</v>
      </c>
      <c r="D173" s="1203" t="e">
        <f t="shared" si="23"/>
        <v>#DIV/0!</v>
      </c>
      <c r="E173" s="1203" t="e">
        <f t="shared" si="23"/>
        <v>#DIV/0!</v>
      </c>
    </row>
    <row r="174" spans="1:5" ht="13.5" thickBot="1" x14ac:dyDescent="0.25">
      <c r="A174" s="1197" t="s">
        <v>22</v>
      </c>
      <c r="B174" s="1202" t="s">
        <v>20</v>
      </c>
      <c r="C174" s="1203" t="e">
        <f>C171/B171-1</f>
        <v>#DIV/0!</v>
      </c>
      <c r="D174" s="1203" t="e">
        <f t="shared" si="23"/>
        <v>#DIV/0!</v>
      </c>
      <c r="E174" s="1203" t="e">
        <f t="shared" si="23"/>
        <v>#DIV/0!</v>
      </c>
    </row>
    <row r="175" spans="1:5" ht="13.5" thickBot="1" x14ac:dyDescent="0.25">
      <c r="A175" s="2397" t="s">
        <v>145</v>
      </c>
      <c r="B175" s="2398"/>
      <c r="C175" s="2398"/>
      <c r="D175" s="2398"/>
      <c r="E175" s="2399"/>
    </row>
    <row r="176" spans="1:5" x14ac:dyDescent="0.2">
      <c r="A176" s="2395"/>
      <c r="B176" s="1198">
        <v>2020</v>
      </c>
      <c r="C176" s="1198">
        <v>2021</v>
      </c>
      <c r="D176" s="1198">
        <v>2022</v>
      </c>
      <c r="E176" s="1198">
        <v>2023</v>
      </c>
    </row>
    <row r="177" spans="1:5" ht="13.5" thickBot="1" x14ac:dyDescent="0.25">
      <c r="A177" s="2396"/>
      <c r="B177" s="1199" t="s">
        <v>7</v>
      </c>
      <c r="C177" s="1199" t="s">
        <v>8</v>
      </c>
      <c r="D177" s="1199" t="s">
        <v>8</v>
      </c>
      <c r="E177" s="1199" t="s">
        <v>8</v>
      </c>
    </row>
    <row r="178" spans="1:5" ht="13.5" thickBot="1" x14ac:dyDescent="0.25">
      <c r="A178" s="1204" t="s">
        <v>41</v>
      </c>
      <c r="B178" s="1205">
        <f>B179+B180+B181+B182</f>
        <v>0</v>
      </c>
      <c r="C178" s="1205">
        <f t="shared" ref="C178:E178" si="24">C179+C180+C181+C182</f>
        <v>0</v>
      </c>
      <c r="D178" s="1205">
        <f t="shared" si="24"/>
        <v>0</v>
      </c>
      <c r="E178" s="1205">
        <f t="shared" si="24"/>
        <v>0</v>
      </c>
    </row>
    <row r="179" spans="1:5" ht="13.5" thickBot="1" x14ac:dyDescent="0.25">
      <c r="A179" s="1206" t="s">
        <v>175</v>
      </c>
      <c r="B179" s="1205"/>
      <c r="C179" s="1205"/>
      <c r="D179" s="1205"/>
      <c r="E179" s="1205"/>
    </row>
    <row r="180" spans="1:5" ht="13.5" thickBot="1" x14ac:dyDescent="0.25">
      <c r="A180" s="1206" t="s">
        <v>185</v>
      </c>
      <c r="B180" s="1205"/>
      <c r="C180" s="1205"/>
      <c r="D180" s="1205"/>
      <c r="E180" s="1205"/>
    </row>
    <row r="181" spans="1:5" ht="13.5" thickBot="1" x14ac:dyDescent="0.25">
      <c r="A181" s="1206" t="s">
        <v>186</v>
      </c>
      <c r="B181" s="1205"/>
      <c r="C181" s="1205"/>
      <c r="D181" s="1205"/>
      <c r="E181" s="1205"/>
    </row>
    <row r="182" spans="1:5" ht="13.5" thickBot="1" x14ac:dyDescent="0.25">
      <c r="A182" s="1206" t="s">
        <v>187</v>
      </c>
      <c r="B182" s="1205"/>
      <c r="C182" s="1205"/>
      <c r="D182" s="1205"/>
      <c r="E182" s="1205"/>
    </row>
    <row r="183" spans="1:5" ht="13.5" thickBot="1" x14ac:dyDescent="0.25">
      <c r="A183" s="1204" t="s">
        <v>42</v>
      </c>
      <c r="B183" s="1207">
        <f>B184+B185+B186+B187</f>
        <v>1500</v>
      </c>
      <c r="C183" s="1207">
        <f t="shared" ref="C183:E183" si="25">C184+C185+C186+C187</f>
        <v>0</v>
      </c>
      <c r="D183" s="1207">
        <f t="shared" si="25"/>
        <v>0</v>
      </c>
      <c r="E183" s="1207">
        <f t="shared" si="25"/>
        <v>0</v>
      </c>
    </row>
    <row r="184" spans="1:5" ht="13.5" thickBot="1" x14ac:dyDescent="0.25">
      <c r="A184" s="1206" t="s">
        <v>175</v>
      </c>
      <c r="B184" s="1207">
        <v>1500</v>
      </c>
      <c r="C184" s="1207"/>
      <c r="D184" s="1207"/>
      <c r="E184" s="1205"/>
    </row>
    <row r="185" spans="1:5" ht="13.5" thickBot="1" x14ac:dyDescent="0.25">
      <c r="A185" s="1206" t="s">
        <v>185</v>
      </c>
      <c r="B185" s="1207"/>
      <c r="C185" s="1205"/>
      <c r="D185" s="1205"/>
      <c r="E185" s="1205"/>
    </row>
    <row r="186" spans="1:5" ht="13.5" thickBot="1" x14ac:dyDescent="0.25">
      <c r="A186" s="1206" t="s">
        <v>186</v>
      </c>
      <c r="B186" s="1207"/>
      <c r="C186" s="1205"/>
      <c r="D186" s="1205"/>
      <c r="E186" s="1205"/>
    </row>
    <row r="187" spans="1:5" ht="13.5" thickBot="1" x14ac:dyDescent="0.25">
      <c r="A187" s="1206" t="s">
        <v>187</v>
      </c>
      <c r="B187" s="1207"/>
      <c r="C187" s="1205"/>
      <c r="D187" s="1205"/>
      <c r="E187" s="1205"/>
    </row>
    <row r="188" spans="1:5" ht="13.5" thickBot="1" x14ac:dyDescent="0.25">
      <c r="A188" s="1284" t="s">
        <v>189</v>
      </c>
      <c r="B188" s="1207">
        <f>B178+B183</f>
        <v>1500</v>
      </c>
      <c r="C188" s="1207">
        <f t="shared" ref="C188:E188" si="26">C178+C183</f>
        <v>0</v>
      </c>
      <c r="D188" s="1207">
        <f t="shared" si="26"/>
        <v>0</v>
      </c>
      <c r="E188" s="1207">
        <f t="shared" si="26"/>
        <v>0</v>
      </c>
    </row>
    <row r="189" spans="1:5" ht="34.5" hidden="1" thickBot="1" x14ac:dyDescent="0.25">
      <c r="A189" s="1196" t="s">
        <v>69</v>
      </c>
      <c r="B189" s="1339"/>
      <c r="C189" s="1340" t="s">
        <v>180</v>
      </c>
      <c r="D189" s="1341"/>
      <c r="E189" s="1342"/>
    </row>
    <row r="190" spans="1:5" ht="13.5" hidden="1" thickBot="1" x14ac:dyDescent="0.25">
      <c r="A190" s="1197" t="s">
        <v>14</v>
      </c>
      <c r="B190" s="2613"/>
      <c r="C190" s="2614"/>
      <c r="D190" s="2614"/>
      <c r="E190" s="2615"/>
    </row>
    <row r="191" spans="1:5" ht="13.5" hidden="1" thickBot="1" x14ac:dyDescent="0.25">
      <c r="A191" s="1197" t="s">
        <v>15</v>
      </c>
      <c r="B191" s="2392"/>
      <c r="C191" s="2393"/>
      <c r="D191" s="2393"/>
      <c r="E191" s="2394"/>
    </row>
    <row r="192" spans="1:5" ht="13.5" hidden="1" thickBot="1" x14ac:dyDescent="0.25">
      <c r="A192" s="2395"/>
      <c r="B192" s="1198">
        <v>2018</v>
      </c>
      <c r="C192" s="1198">
        <v>2019</v>
      </c>
      <c r="D192" s="1198">
        <v>2020</v>
      </c>
      <c r="E192" s="1198">
        <v>2021</v>
      </c>
    </row>
    <row r="193" spans="1:5" ht="13.5" hidden="1" thickBot="1" x14ac:dyDescent="0.25">
      <c r="A193" s="2396"/>
      <c r="B193" s="1199" t="s">
        <v>7</v>
      </c>
      <c r="C193" s="1199" t="s">
        <v>8</v>
      </c>
      <c r="D193" s="1199" t="s">
        <v>8</v>
      </c>
      <c r="E193" s="1199" t="s">
        <v>8</v>
      </c>
    </row>
    <row r="194" spans="1:5" ht="13.5" hidden="1" thickBot="1" x14ac:dyDescent="0.25">
      <c r="A194" s="1197" t="s">
        <v>16</v>
      </c>
      <c r="B194" s="1197"/>
      <c r="C194" s="1197"/>
      <c r="D194" s="1197"/>
      <c r="E194" s="1197"/>
    </row>
    <row r="195" spans="1:5" ht="13.5" hidden="1" thickBot="1" x14ac:dyDescent="0.25">
      <c r="A195" s="1197" t="s">
        <v>17</v>
      </c>
      <c r="B195" s="1200">
        <f>B213</f>
        <v>0</v>
      </c>
      <c r="C195" s="1200">
        <f t="shared" ref="C195:E195" si="27">C213</f>
        <v>0</v>
      </c>
      <c r="D195" s="1200">
        <f t="shared" si="27"/>
        <v>0</v>
      </c>
      <c r="E195" s="1200">
        <f t="shared" si="27"/>
        <v>0</v>
      </c>
    </row>
    <row r="196" spans="1:5" ht="13.5" hidden="1" thickBot="1" x14ac:dyDescent="0.25">
      <c r="A196" s="1197" t="s">
        <v>18</v>
      </c>
      <c r="B196" s="1200" t="e">
        <f>B195/B194</f>
        <v>#DIV/0!</v>
      </c>
      <c r="C196" s="1200" t="e">
        <f t="shared" ref="C196:E196" si="28">C195/C194</f>
        <v>#DIV/0!</v>
      </c>
      <c r="D196" s="1200" t="e">
        <f t="shared" si="28"/>
        <v>#DIV/0!</v>
      </c>
      <c r="E196" s="1200" t="e">
        <f t="shared" si="28"/>
        <v>#DIV/0!</v>
      </c>
    </row>
    <row r="197" spans="1:5" ht="13.5" hidden="1" thickBot="1" x14ac:dyDescent="0.25">
      <c r="A197" s="1197" t="s">
        <v>19</v>
      </c>
      <c r="B197" s="1202" t="s">
        <v>20</v>
      </c>
      <c r="C197" s="1203" t="e">
        <f>C194/B194-1</f>
        <v>#DIV/0!</v>
      </c>
      <c r="D197" s="1203" t="e">
        <f t="shared" ref="D197:E199" si="29">D194/C194-1</f>
        <v>#DIV/0!</v>
      </c>
      <c r="E197" s="1203" t="e">
        <f t="shared" si="29"/>
        <v>#DIV/0!</v>
      </c>
    </row>
    <row r="198" spans="1:5" ht="13.5" hidden="1" thickBot="1" x14ac:dyDescent="0.25">
      <c r="A198" s="1197" t="s">
        <v>21</v>
      </c>
      <c r="B198" s="1202" t="s">
        <v>20</v>
      </c>
      <c r="C198" s="1203" t="e">
        <f>C195/B195-1</f>
        <v>#DIV/0!</v>
      </c>
      <c r="D198" s="1203" t="e">
        <f t="shared" si="29"/>
        <v>#DIV/0!</v>
      </c>
      <c r="E198" s="1203" t="e">
        <f t="shared" si="29"/>
        <v>#DIV/0!</v>
      </c>
    </row>
    <row r="199" spans="1:5" ht="13.5" hidden="1" thickBot="1" x14ac:dyDescent="0.25">
      <c r="A199" s="1197" t="s">
        <v>22</v>
      </c>
      <c r="B199" s="1202" t="s">
        <v>20</v>
      </c>
      <c r="C199" s="1203" t="e">
        <f>C196/B196-1</f>
        <v>#DIV/0!</v>
      </c>
      <c r="D199" s="1203" t="e">
        <f t="shared" si="29"/>
        <v>#DIV/0!</v>
      </c>
      <c r="E199" s="1203" t="e">
        <f t="shared" si="29"/>
        <v>#DIV/0!</v>
      </c>
    </row>
    <row r="200" spans="1:5" ht="13.5" hidden="1" thickBot="1" x14ac:dyDescent="0.25">
      <c r="A200" s="2397" t="s">
        <v>197</v>
      </c>
      <c r="B200" s="2398"/>
      <c r="C200" s="2398"/>
      <c r="D200" s="2398"/>
      <c r="E200" s="2399"/>
    </row>
    <row r="201" spans="1:5" ht="13.5" hidden="1" thickBot="1" x14ac:dyDescent="0.25">
      <c r="A201" s="2395"/>
      <c r="B201" s="1198">
        <v>2018</v>
      </c>
      <c r="C201" s="1198">
        <v>2019</v>
      </c>
      <c r="D201" s="1198">
        <v>2020</v>
      </c>
      <c r="E201" s="1198">
        <v>2021</v>
      </c>
    </row>
    <row r="202" spans="1:5" ht="13.5" hidden="1" thickBot="1" x14ac:dyDescent="0.25">
      <c r="A202" s="2396"/>
      <c r="B202" s="1199" t="s">
        <v>7</v>
      </c>
      <c r="C202" s="1199" t="s">
        <v>8</v>
      </c>
      <c r="D202" s="1199" t="s">
        <v>8</v>
      </c>
      <c r="E202" s="1199" t="s">
        <v>8</v>
      </c>
    </row>
    <row r="203" spans="1:5" ht="13.5" hidden="1" thickBot="1" x14ac:dyDescent="0.25">
      <c r="A203" s="1204" t="s">
        <v>41</v>
      </c>
      <c r="B203" s="1205">
        <f>B204+B205+B206+B207</f>
        <v>0</v>
      </c>
      <c r="C203" s="1205">
        <f t="shared" ref="C203:E203" si="30">C204+C205+C206+C207</f>
        <v>0</v>
      </c>
      <c r="D203" s="1205">
        <f t="shared" si="30"/>
        <v>0</v>
      </c>
      <c r="E203" s="1205">
        <f t="shared" si="30"/>
        <v>0</v>
      </c>
    </row>
    <row r="204" spans="1:5" ht="13.5" hidden="1" thickBot="1" x14ac:dyDescent="0.25">
      <c r="A204" s="1206" t="s">
        <v>175</v>
      </c>
      <c r="B204" s="1205"/>
      <c r="C204" s="1205"/>
      <c r="D204" s="1205"/>
      <c r="E204" s="1205"/>
    </row>
    <row r="205" spans="1:5" ht="13.5" hidden="1" thickBot="1" x14ac:dyDescent="0.25">
      <c r="A205" s="1206" t="s">
        <v>185</v>
      </c>
      <c r="B205" s="1205"/>
      <c r="C205" s="1205"/>
      <c r="D205" s="1205"/>
      <c r="E205" s="1205"/>
    </row>
    <row r="206" spans="1:5" ht="13.5" hidden="1" thickBot="1" x14ac:dyDescent="0.25">
      <c r="A206" s="1206" t="s">
        <v>186</v>
      </c>
      <c r="B206" s="1205"/>
      <c r="C206" s="1205"/>
      <c r="D206" s="1205"/>
      <c r="E206" s="1205"/>
    </row>
    <row r="207" spans="1:5" ht="13.5" hidden="1" thickBot="1" x14ac:dyDescent="0.25">
      <c r="A207" s="1206" t="s">
        <v>187</v>
      </c>
      <c r="B207" s="1205"/>
      <c r="C207" s="1205"/>
      <c r="D207" s="1205"/>
      <c r="E207" s="1205"/>
    </row>
    <row r="208" spans="1:5" ht="13.5" hidden="1" thickBot="1" x14ac:dyDescent="0.25">
      <c r="A208" s="1204" t="s">
        <v>42</v>
      </c>
      <c r="B208" s="1207">
        <f>B209+B210+B211+B212</f>
        <v>0</v>
      </c>
      <c r="C208" s="1207">
        <f t="shared" ref="C208:E208" si="31">C209+C210+C211+C212</f>
        <v>0</v>
      </c>
      <c r="D208" s="1207">
        <f t="shared" si="31"/>
        <v>0</v>
      </c>
      <c r="E208" s="1207">
        <f t="shared" si="31"/>
        <v>0</v>
      </c>
    </row>
    <row r="209" spans="1:5" ht="13.5" hidden="1" thickBot="1" x14ac:dyDescent="0.25">
      <c r="A209" s="1206" t="s">
        <v>175</v>
      </c>
      <c r="B209" s="1207"/>
      <c r="C209" s="1205"/>
      <c r="D209" s="1205"/>
      <c r="E209" s="1205"/>
    </row>
    <row r="210" spans="1:5" ht="13.5" hidden="1" thickBot="1" x14ac:dyDescent="0.25">
      <c r="A210" s="1206" t="s">
        <v>185</v>
      </c>
      <c r="B210" s="1207"/>
      <c r="C210" s="1205"/>
      <c r="D210" s="1205"/>
      <c r="E210" s="1205"/>
    </row>
    <row r="211" spans="1:5" ht="13.5" hidden="1" thickBot="1" x14ac:dyDescent="0.25">
      <c r="A211" s="1206" t="s">
        <v>186</v>
      </c>
      <c r="B211" s="1207"/>
      <c r="C211" s="1205"/>
      <c r="D211" s="1205"/>
      <c r="E211" s="1205"/>
    </row>
    <row r="212" spans="1:5" ht="13.5" hidden="1" thickBot="1" x14ac:dyDescent="0.25">
      <c r="A212" s="1206" t="s">
        <v>187</v>
      </c>
      <c r="B212" s="1207"/>
      <c r="C212" s="1205"/>
      <c r="D212" s="1205"/>
      <c r="E212" s="1205"/>
    </row>
    <row r="213" spans="1:5" ht="13.5" hidden="1" thickBot="1" x14ac:dyDescent="0.25">
      <c r="A213" s="1216" t="s">
        <v>198</v>
      </c>
      <c r="B213" s="1207">
        <f>B203+B208</f>
        <v>0</v>
      </c>
      <c r="C213" s="1207">
        <f t="shared" ref="C213:E213" si="32">C203+C208</f>
        <v>0</v>
      </c>
      <c r="D213" s="1207">
        <f t="shared" si="32"/>
        <v>0</v>
      </c>
      <c r="E213" s="1207">
        <f t="shared" si="32"/>
        <v>0</v>
      </c>
    </row>
    <row r="214" spans="1:5" ht="13.5" thickBot="1" x14ac:dyDescent="0.25">
      <c r="A214" s="1343" t="s">
        <v>44</v>
      </c>
      <c r="B214" s="2385"/>
      <c r="C214" s="2387"/>
      <c r="D214" s="2387"/>
      <c r="E214" s="2388"/>
    </row>
    <row r="215" spans="1:5" ht="34.5" thickBot="1" x14ac:dyDescent="0.25">
      <c r="A215" s="1196" t="s">
        <v>131</v>
      </c>
      <c r="B215" s="1339" t="s">
        <v>1409</v>
      </c>
      <c r="C215" s="1340" t="s">
        <v>180</v>
      </c>
      <c r="D215" s="1341" t="s">
        <v>1410</v>
      </c>
      <c r="E215" s="1342"/>
    </row>
    <row r="216" spans="1:5" ht="13.5" thickBot="1" x14ac:dyDescent="0.25">
      <c r="A216" s="1197" t="s">
        <v>14</v>
      </c>
      <c r="B216" s="2613" t="s">
        <v>1409</v>
      </c>
      <c r="C216" s="2614"/>
      <c r="D216" s="2614"/>
      <c r="E216" s="2615"/>
    </row>
    <row r="217" spans="1:5" ht="13.5" thickBot="1" x14ac:dyDescent="0.25">
      <c r="A217" s="1197" t="s">
        <v>15</v>
      </c>
      <c r="B217" s="2410" t="s">
        <v>1411</v>
      </c>
      <c r="C217" s="2393"/>
      <c r="D217" s="2393"/>
      <c r="E217" s="2394"/>
    </row>
    <row r="218" spans="1:5" x14ac:dyDescent="0.2">
      <c r="A218" s="2395"/>
      <c r="B218" s="1198">
        <v>2020</v>
      </c>
      <c r="C218" s="1198">
        <v>2021</v>
      </c>
      <c r="D218" s="1198">
        <v>2022</v>
      </c>
      <c r="E218" s="1198">
        <v>2023</v>
      </c>
    </row>
    <row r="219" spans="1:5" ht="13.5" thickBot="1" x14ac:dyDescent="0.25">
      <c r="A219" s="2396"/>
      <c r="B219" s="1199" t="s">
        <v>7</v>
      </c>
      <c r="C219" s="1199" t="s">
        <v>8</v>
      </c>
      <c r="D219" s="1199" t="s">
        <v>8</v>
      </c>
      <c r="E219" s="1199" t="s">
        <v>8</v>
      </c>
    </row>
    <row r="220" spans="1:5" ht="13.5" thickBot="1" x14ac:dyDescent="0.25">
      <c r="A220" s="1197" t="s">
        <v>16</v>
      </c>
      <c r="B220" s="1197">
        <v>50</v>
      </c>
      <c r="C220" s="1197"/>
      <c r="D220" s="1197"/>
      <c r="E220" s="1197">
        <v>0</v>
      </c>
    </row>
    <row r="221" spans="1:5" ht="13.5" thickBot="1" x14ac:dyDescent="0.25">
      <c r="A221" s="1197" t="s">
        <v>17</v>
      </c>
      <c r="B221" s="1200">
        <f>B239</f>
        <v>980</v>
      </c>
      <c r="C221" s="1200"/>
      <c r="D221" s="1200"/>
      <c r="E221" s="1200">
        <f t="shared" ref="E221" si="33">E239</f>
        <v>0</v>
      </c>
    </row>
    <row r="222" spans="1:5" ht="13.5" thickBot="1" x14ac:dyDescent="0.25">
      <c r="A222" s="1197" t="s">
        <v>18</v>
      </c>
      <c r="B222" s="1200">
        <f>B221/B220</f>
        <v>19.600000000000001</v>
      </c>
      <c r="C222" s="1200" t="e">
        <f t="shared" ref="C222:E222" si="34">C221/C220</f>
        <v>#DIV/0!</v>
      </c>
      <c r="D222" s="1200" t="e">
        <f t="shared" si="34"/>
        <v>#DIV/0!</v>
      </c>
      <c r="E222" s="1200" t="e">
        <f t="shared" si="34"/>
        <v>#DIV/0!</v>
      </c>
    </row>
    <row r="223" spans="1:5" ht="13.5" thickBot="1" x14ac:dyDescent="0.25">
      <c r="A223" s="1197" t="s">
        <v>19</v>
      </c>
      <c r="B223" s="1202" t="s">
        <v>20</v>
      </c>
      <c r="C223" s="1203">
        <f>C220/B220-1</f>
        <v>-1</v>
      </c>
      <c r="D223" s="1203" t="e">
        <f t="shared" ref="D223:E225" si="35">D220/C220-1</f>
        <v>#DIV/0!</v>
      </c>
      <c r="E223" s="1203" t="e">
        <f t="shared" si="35"/>
        <v>#DIV/0!</v>
      </c>
    </row>
    <row r="224" spans="1:5" ht="13.5" thickBot="1" x14ac:dyDescent="0.25">
      <c r="A224" s="1197" t="s">
        <v>21</v>
      </c>
      <c r="B224" s="1202" t="s">
        <v>20</v>
      </c>
      <c r="C224" s="1203">
        <f>C221/B221-1</f>
        <v>-1</v>
      </c>
      <c r="D224" s="1203" t="e">
        <f t="shared" si="35"/>
        <v>#DIV/0!</v>
      </c>
      <c r="E224" s="1203" t="e">
        <f t="shared" si="35"/>
        <v>#DIV/0!</v>
      </c>
    </row>
    <row r="225" spans="1:5" ht="13.5" thickBot="1" x14ac:dyDescent="0.25">
      <c r="A225" s="1197" t="s">
        <v>22</v>
      </c>
      <c r="B225" s="1202" t="s">
        <v>20</v>
      </c>
      <c r="C225" s="1203" t="e">
        <f>C222/B222-1</f>
        <v>#DIV/0!</v>
      </c>
      <c r="D225" s="1203" t="e">
        <f t="shared" si="35"/>
        <v>#DIV/0!</v>
      </c>
      <c r="E225" s="1203" t="e">
        <f t="shared" si="35"/>
        <v>#DIV/0!</v>
      </c>
    </row>
    <row r="226" spans="1:5" ht="13.5" thickBot="1" x14ac:dyDescent="0.25">
      <c r="A226" s="2397" t="s">
        <v>125</v>
      </c>
      <c r="B226" s="2398"/>
      <c r="C226" s="2398"/>
      <c r="D226" s="2398"/>
      <c r="E226" s="2399"/>
    </row>
    <row r="227" spans="1:5" x14ac:dyDescent="0.2">
      <c r="A227" s="2395"/>
      <c r="B227" s="1198">
        <v>2020</v>
      </c>
      <c r="C227" s="1198">
        <v>2021</v>
      </c>
      <c r="D227" s="1198">
        <v>2022</v>
      </c>
      <c r="E227" s="1198">
        <v>2023</v>
      </c>
    </row>
    <row r="228" spans="1:5" ht="13.5" thickBot="1" x14ac:dyDescent="0.25">
      <c r="A228" s="2396"/>
      <c r="B228" s="1199" t="s">
        <v>7</v>
      </c>
      <c r="C228" s="1199" t="s">
        <v>8</v>
      </c>
      <c r="D228" s="1199" t="s">
        <v>8</v>
      </c>
      <c r="E228" s="1199" t="s">
        <v>8</v>
      </c>
    </row>
    <row r="229" spans="1:5" ht="13.5" thickBot="1" x14ac:dyDescent="0.25">
      <c r="A229" s="1204" t="s">
        <v>41</v>
      </c>
      <c r="B229" s="1205">
        <f>B230+B231+B232+B233</f>
        <v>0</v>
      </c>
      <c r="C229" s="1205">
        <f t="shared" ref="C229:E229" si="36">C230+C231+C232+C233</f>
        <v>0</v>
      </c>
      <c r="D229" s="1205">
        <f t="shared" si="36"/>
        <v>0</v>
      </c>
      <c r="E229" s="1205">
        <f t="shared" si="36"/>
        <v>0</v>
      </c>
    </row>
    <row r="230" spans="1:5" ht="13.5" thickBot="1" x14ac:dyDescent="0.25">
      <c r="A230" s="1206" t="s">
        <v>175</v>
      </c>
      <c r="B230" s="1205"/>
      <c r="C230" s="1205"/>
      <c r="D230" s="1205"/>
      <c r="E230" s="1205"/>
    </row>
    <row r="231" spans="1:5" ht="13.5" thickBot="1" x14ac:dyDescent="0.25">
      <c r="A231" s="1206" t="s">
        <v>185</v>
      </c>
      <c r="B231" s="1205"/>
      <c r="C231" s="1205"/>
      <c r="D231" s="1205"/>
      <c r="E231" s="1205"/>
    </row>
    <row r="232" spans="1:5" ht="13.5" thickBot="1" x14ac:dyDescent="0.25">
      <c r="A232" s="1206" t="s">
        <v>186</v>
      </c>
      <c r="B232" s="1205"/>
      <c r="C232" s="1205"/>
      <c r="D232" s="1205"/>
      <c r="E232" s="1205"/>
    </row>
    <row r="233" spans="1:5" ht="13.5" thickBot="1" x14ac:dyDescent="0.25">
      <c r="A233" s="1206" t="s">
        <v>187</v>
      </c>
      <c r="B233" s="1205"/>
      <c r="C233" s="1205"/>
      <c r="D233" s="1205"/>
      <c r="E233" s="1205"/>
    </row>
    <row r="234" spans="1:5" ht="13.5" thickBot="1" x14ac:dyDescent="0.25">
      <c r="A234" s="1204" t="s">
        <v>42</v>
      </c>
      <c r="B234" s="1207">
        <f>B235+B236+B237+B238</f>
        <v>980</v>
      </c>
      <c r="C234" s="1207">
        <f t="shared" ref="C234:E234" si="37">C235+C236+C237+C238</f>
        <v>0</v>
      </c>
      <c r="D234" s="1207">
        <f t="shared" si="37"/>
        <v>0</v>
      </c>
      <c r="E234" s="1207">
        <f t="shared" si="37"/>
        <v>0</v>
      </c>
    </row>
    <row r="235" spans="1:5" ht="13.5" thickBot="1" x14ac:dyDescent="0.25">
      <c r="A235" s="1206" t="s">
        <v>175</v>
      </c>
      <c r="B235" s="1207">
        <v>980</v>
      </c>
      <c r="C235" s="1207"/>
      <c r="D235" s="1207"/>
      <c r="E235" s="1207"/>
    </row>
    <row r="236" spans="1:5" ht="13.5" thickBot="1" x14ac:dyDescent="0.25">
      <c r="A236" s="1206" t="s">
        <v>185</v>
      </c>
      <c r="B236" s="1207"/>
      <c r="C236" s="1207"/>
      <c r="D236" s="1207"/>
      <c r="E236" s="1207"/>
    </row>
    <row r="237" spans="1:5" ht="13.5" thickBot="1" x14ac:dyDescent="0.25">
      <c r="A237" s="1206" t="s">
        <v>186</v>
      </c>
      <c r="B237" s="1207"/>
      <c r="C237" s="1207"/>
      <c r="D237" s="1207"/>
      <c r="E237" s="1207"/>
    </row>
    <row r="238" spans="1:5" ht="13.5" thickBot="1" x14ac:dyDescent="0.25">
      <c r="A238" s="1206" t="s">
        <v>187</v>
      </c>
      <c r="B238" s="1207"/>
      <c r="C238" s="1207"/>
      <c r="D238" s="1207"/>
      <c r="E238" s="1207"/>
    </row>
    <row r="239" spans="1:5" ht="13.5" thickBot="1" x14ac:dyDescent="0.25">
      <c r="A239" s="1216" t="s">
        <v>51</v>
      </c>
      <c r="B239" s="1207">
        <f>B229+B234</f>
        <v>980</v>
      </c>
      <c r="C239" s="1207">
        <f t="shared" ref="C239:E239" si="38">C229+C234</f>
        <v>0</v>
      </c>
      <c r="D239" s="1207">
        <f t="shared" si="38"/>
        <v>0</v>
      </c>
      <c r="E239" s="1207">
        <f t="shared" si="38"/>
        <v>0</v>
      </c>
    </row>
    <row r="240" spans="1:5" ht="13.5" hidden="1" thickBot="1" x14ac:dyDescent="0.25">
      <c r="A240" s="2400" t="s">
        <v>45</v>
      </c>
      <c r="B240" s="2401"/>
      <c r="C240" s="2401"/>
      <c r="D240" s="2401"/>
      <c r="E240" s="2402"/>
    </row>
    <row r="241" spans="1:5" ht="13.5" hidden="1" thickBot="1" x14ac:dyDescent="0.25">
      <c r="A241" s="2400" t="s">
        <v>46</v>
      </c>
      <c r="B241" s="2401"/>
      <c r="C241" s="2401"/>
      <c r="D241" s="2401"/>
      <c r="E241" s="2402"/>
    </row>
    <row r="242" spans="1:5" ht="13.5" hidden="1" thickBot="1" x14ac:dyDescent="0.25">
      <c r="A242" s="1196" t="s">
        <v>52</v>
      </c>
      <c r="B242" s="2627"/>
      <c r="C242" s="2628"/>
      <c r="D242" s="2628"/>
      <c r="E242" s="2629"/>
    </row>
    <row r="243" spans="1:5" ht="34.5" hidden="1" thickBot="1" x14ac:dyDescent="0.25">
      <c r="A243" s="1196" t="s">
        <v>76</v>
      </c>
      <c r="B243" s="1196"/>
      <c r="C243" s="1214" t="s">
        <v>180</v>
      </c>
      <c r="D243" s="2387"/>
      <c r="E243" s="2388"/>
    </row>
    <row r="244" spans="1:5" ht="13.5" hidden="1" thickBot="1" x14ac:dyDescent="0.25">
      <c r="A244" s="1215"/>
      <c r="B244" s="2385"/>
      <c r="C244" s="2386"/>
      <c r="D244" s="2387"/>
      <c r="E244" s="2388"/>
    </row>
    <row r="245" spans="1:5" ht="13.5" hidden="1" thickBot="1" x14ac:dyDescent="0.25">
      <c r="A245" s="1197" t="s">
        <v>14</v>
      </c>
      <c r="B245" s="2613"/>
      <c r="C245" s="2614"/>
      <c r="D245" s="2614"/>
      <c r="E245" s="2615"/>
    </row>
    <row r="246" spans="1:5" ht="13.5" hidden="1" thickBot="1" x14ac:dyDescent="0.25">
      <c r="A246" s="1197" t="s">
        <v>15</v>
      </c>
      <c r="B246" s="2392"/>
      <c r="C246" s="2393"/>
      <c r="D246" s="2393"/>
      <c r="E246" s="2394"/>
    </row>
    <row r="247" spans="1:5" hidden="1" x14ac:dyDescent="0.2">
      <c r="A247" s="2395"/>
      <c r="B247" s="1198">
        <v>2020</v>
      </c>
      <c r="C247" s="1198">
        <v>2021</v>
      </c>
      <c r="D247" s="1198">
        <v>2022</v>
      </c>
      <c r="E247" s="1198">
        <v>2023</v>
      </c>
    </row>
    <row r="248" spans="1:5" ht="13.5" hidden="1" thickBot="1" x14ac:dyDescent="0.25">
      <c r="A248" s="2396"/>
      <c r="B248" s="1199" t="s">
        <v>7</v>
      </c>
      <c r="C248" s="1199" t="s">
        <v>8</v>
      </c>
      <c r="D248" s="1199" t="s">
        <v>8</v>
      </c>
      <c r="E248" s="1199" t="s">
        <v>8</v>
      </c>
    </row>
    <row r="249" spans="1:5" ht="13.5" hidden="1" thickBot="1" x14ac:dyDescent="0.25">
      <c r="A249" s="1197" t="s">
        <v>16</v>
      </c>
      <c r="B249" s="1200"/>
      <c r="C249" s="1200"/>
      <c r="D249" s="1200"/>
      <c r="E249" s="1200"/>
    </row>
    <row r="250" spans="1:5" ht="13.5" hidden="1" thickBot="1" x14ac:dyDescent="0.25">
      <c r="A250" s="1197" t="s">
        <v>17</v>
      </c>
      <c r="B250" s="1200">
        <f>B313-B275</f>
        <v>0</v>
      </c>
      <c r="C250" s="1200">
        <f t="shared" ref="C250:D250" si="39">C313-C275</f>
        <v>0</v>
      </c>
      <c r="D250" s="1200">
        <f t="shared" si="39"/>
        <v>0</v>
      </c>
      <c r="E250" s="1200">
        <f>E268</f>
        <v>0</v>
      </c>
    </row>
    <row r="251" spans="1:5" ht="13.5" hidden="1" thickBot="1" x14ac:dyDescent="0.25">
      <c r="A251" s="1197" t="s">
        <v>18</v>
      </c>
      <c r="B251" s="1200" t="e">
        <f>B250/B249</f>
        <v>#DIV/0!</v>
      </c>
      <c r="C251" s="1200" t="e">
        <f t="shared" ref="C251:E251" si="40">C250/C249</f>
        <v>#DIV/0!</v>
      </c>
      <c r="D251" s="1200" t="e">
        <f t="shared" si="40"/>
        <v>#DIV/0!</v>
      </c>
      <c r="E251" s="1200" t="e">
        <f t="shared" si="40"/>
        <v>#DIV/0!</v>
      </c>
    </row>
    <row r="252" spans="1:5" ht="13.5" hidden="1" thickBot="1" x14ac:dyDescent="0.25">
      <c r="A252" s="1197" t="s">
        <v>19</v>
      </c>
      <c r="B252" s="1202" t="s">
        <v>20</v>
      </c>
      <c r="C252" s="1203" t="e">
        <f>C249/B249-1</f>
        <v>#DIV/0!</v>
      </c>
      <c r="D252" s="1203" t="e">
        <f t="shared" ref="D252:E254" si="41">D249/C249-1</f>
        <v>#DIV/0!</v>
      </c>
      <c r="E252" s="1203" t="e">
        <f t="shared" si="41"/>
        <v>#DIV/0!</v>
      </c>
    </row>
    <row r="253" spans="1:5" ht="13.5" hidden="1" thickBot="1" x14ac:dyDescent="0.25">
      <c r="A253" s="1197" t="s">
        <v>21</v>
      </c>
      <c r="B253" s="1202" t="s">
        <v>20</v>
      </c>
      <c r="C253" s="1203" t="e">
        <f>C250/B250-1</f>
        <v>#DIV/0!</v>
      </c>
      <c r="D253" s="1203" t="e">
        <f t="shared" si="41"/>
        <v>#DIV/0!</v>
      </c>
      <c r="E253" s="1203" t="e">
        <f t="shared" si="41"/>
        <v>#DIV/0!</v>
      </c>
    </row>
    <row r="254" spans="1:5" ht="13.5" hidden="1" thickBot="1" x14ac:dyDescent="0.25">
      <c r="A254" s="1197" t="s">
        <v>22</v>
      </c>
      <c r="B254" s="1202" t="s">
        <v>20</v>
      </c>
      <c r="C254" s="1203" t="e">
        <f>C251/B251-1</f>
        <v>#DIV/0!</v>
      </c>
      <c r="D254" s="1203" t="e">
        <f t="shared" si="41"/>
        <v>#DIV/0!</v>
      </c>
      <c r="E254" s="1203" t="e">
        <f t="shared" si="41"/>
        <v>#DIV/0!</v>
      </c>
    </row>
    <row r="255" spans="1:5" ht="13.5" hidden="1" thickBot="1" x14ac:dyDescent="0.25">
      <c r="A255" s="2397" t="s">
        <v>126</v>
      </c>
      <c r="B255" s="2398"/>
      <c r="C255" s="2398"/>
      <c r="D255" s="2398"/>
      <c r="E255" s="2399"/>
    </row>
    <row r="256" spans="1:5" hidden="1" x14ac:dyDescent="0.2">
      <c r="A256" s="2395"/>
      <c r="B256" s="1198">
        <v>2020</v>
      </c>
      <c r="C256" s="1198">
        <v>2021</v>
      </c>
      <c r="D256" s="1198">
        <v>2022</v>
      </c>
      <c r="E256" s="1198">
        <v>2023</v>
      </c>
    </row>
    <row r="257" spans="1:5" ht="13.5" hidden="1" thickBot="1" x14ac:dyDescent="0.25">
      <c r="A257" s="2396"/>
      <c r="B257" s="1199" t="s">
        <v>7</v>
      </c>
      <c r="C257" s="1199" t="s">
        <v>8</v>
      </c>
      <c r="D257" s="1199" t="s">
        <v>8</v>
      </c>
      <c r="E257" s="1199" t="s">
        <v>8</v>
      </c>
    </row>
    <row r="258" spans="1:5" ht="13.5" hidden="1" thickBot="1" x14ac:dyDescent="0.25">
      <c r="A258" s="1204" t="s">
        <v>41</v>
      </c>
      <c r="B258" s="1205">
        <f>B259+B260+B261+B262</f>
        <v>0</v>
      </c>
      <c r="C258" s="1205">
        <f t="shared" ref="C258:E258" si="42">C259+C260+C261+C262</f>
        <v>0</v>
      </c>
      <c r="D258" s="1205">
        <f t="shared" si="42"/>
        <v>0</v>
      </c>
      <c r="E258" s="1205">
        <f t="shared" si="42"/>
        <v>0</v>
      </c>
    </row>
    <row r="259" spans="1:5" ht="13.5" hidden="1" thickBot="1" x14ac:dyDescent="0.25">
      <c r="A259" s="1206" t="s">
        <v>175</v>
      </c>
      <c r="B259" s="1205"/>
      <c r="C259" s="1205"/>
      <c r="D259" s="1205"/>
      <c r="E259" s="1205"/>
    </row>
    <row r="260" spans="1:5" ht="13.5" hidden="1" thickBot="1" x14ac:dyDescent="0.25">
      <c r="A260" s="1206" t="s">
        <v>185</v>
      </c>
      <c r="B260" s="1205"/>
      <c r="C260" s="1205"/>
      <c r="D260" s="1205"/>
      <c r="E260" s="1205"/>
    </row>
    <row r="261" spans="1:5" ht="13.5" hidden="1" thickBot="1" x14ac:dyDescent="0.25">
      <c r="A261" s="1206" t="s">
        <v>186</v>
      </c>
      <c r="B261" s="1205"/>
      <c r="C261" s="1205"/>
      <c r="D261" s="1205"/>
      <c r="E261" s="1205"/>
    </row>
    <row r="262" spans="1:5" ht="13.5" hidden="1" thickBot="1" x14ac:dyDescent="0.25">
      <c r="A262" s="1206" t="s">
        <v>187</v>
      </c>
      <c r="B262" s="1205"/>
      <c r="C262" s="1205"/>
      <c r="D262" s="1205"/>
      <c r="E262" s="1205"/>
    </row>
    <row r="263" spans="1:5" ht="13.5" hidden="1" thickBot="1" x14ac:dyDescent="0.25">
      <c r="A263" s="1204" t="s">
        <v>42</v>
      </c>
      <c r="B263" s="1207">
        <f>B264+B265+B266+B267</f>
        <v>0</v>
      </c>
      <c r="C263" s="1207">
        <f t="shared" ref="C263:E263" si="43">C264+C265+C266+C267</f>
        <v>0</v>
      </c>
      <c r="D263" s="1207">
        <f t="shared" si="43"/>
        <v>0</v>
      </c>
      <c r="E263" s="1207">
        <f t="shared" si="43"/>
        <v>0</v>
      </c>
    </row>
    <row r="264" spans="1:5" ht="13.5" hidden="1" thickBot="1" x14ac:dyDescent="0.25">
      <c r="A264" s="1206" t="s">
        <v>175</v>
      </c>
      <c r="B264" s="1207"/>
      <c r="C264" s="1205"/>
      <c r="D264" s="1205"/>
      <c r="E264" s="1205">
        <v>0</v>
      </c>
    </row>
    <row r="265" spans="1:5" ht="13.5" hidden="1" thickBot="1" x14ac:dyDescent="0.25">
      <c r="A265" s="1206" t="s">
        <v>185</v>
      </c>
      <c r="B265" s="1207"/>
      <c r="C265" s="1205"/>
      <c r="D265" s="1205"/>
      <c r="E265" s="1205"/>
    </row>
    <row r="266" spans="1:5" ht="13.5" hidden="1" thickBot="1" x14ac:dyDescent="0.25">
      <c r="A266" s="1206" t="s">
        <v>186</v>
      </c>
      <c r="B266" s="1207"/>
      <c r="C266" s="1205"/>
      <c r="D266" s="1205"/>
      <c r="E266" s="1205"/>
    </row>
    <row r="267" spans="1:5" ht="13.5" hidden="1" thickBot="1" x14ac:dyDescent="0.25">
      <c r="A267" s="1206" t="s">
        <v>187</v>
      </c>
      <c r="B267" s="1207"/>
      <c r="C267" s="1205"/>
      <c r="D267" s="1205"/>
      <c r="E267" s="1205"/>
    </row>
    <row r="268" spans="1:5" ht="13.5" hidden="1" thickBot="1" x14ac:dyDescent="0.25">
      <c r="A268" s="1284" t="s">
        <v>30</v>
      </c>
      <c r="B268" s="1207">
        <f>B258+B263</f>
        <v>0</v>
      </c>
      <c r="C268" s="1207">
        <f t="shared" ref="C268:E268" si="44">C258+C263</f>
        <v>0</v>
      </c>
      <c r="D268" s="1207">
        <f t="shared" si="44"/>
        <v>0</v>
      </c>
      <c r="E268" s="1207">
        <f t="shared" si="44"/>
        <v>0</v>
      </c>
    </row>
    <row r="269" spans="1:5" ht="34.5" hidden="1" thickBot="1" x14ac:dyDescent="0.25">
      <c r="A269" s="1196" t="s">
        <v>32</v>
      </c>
      <c r="B269" s="1196"/>
      <c r="C269" s="1214" t="s">
        <v>180</v>
      </c>
      <c r="D269" s="2387"/>
      <c r="E269" s="2388"/>
    </row>
    <row r="270" spans="1:5" ht="13.5" hidden="1" thickBot="1" x14ac:dyDescent="0.25">
      <c r="A270" s="1197" t="s">
        <v>14</v>
      </c>
      <c r="B270" s="2613"/>
      <c r="C270" s="2614"/>
      <c r="D270" s="2614"/>
      <c r="E270" s="2615"/>
    </row>
    <row r="271" spans="1:5" ht="13.5" hidden="1" thickBot="1" x14ac:dyDescent="0.25">
      <c r="A271" s="1197" t="s">
        <v>15</v>
      </c>
      <c r="B271" s="2392"/>
      <c r="C271" s="2393"/>
      <c r="D271" s="2393"/>
      <c r="E271" s="2394"/>
    </row>
    <row r="272" spans="1:5" hidden="1" x14ac:dyDescent="0.2">
      <c r="A272" s="2395"/>
      <c r="B272" s="1198">
        <v>2020</v>
      </c>
      <c r="C272" s="1198">
        <v>2021</v>
      </c>
      <c r="D272" s="1198">
        <v>2022</v>
      </c>
      <c r="E272" s="1198">
        <v>2023</v>
      </c>
    </row>
    <row r="273" spans="1:5" ht="13.5" hidden="1" thickBot="1" x14ac:dyDescent="0.25">
      <c r="A273" s="2396"/>
      <c r="B273" s="1199" t="s">
        <v>7</v>
      </c>
      <c r="C273" s="1199" t="s">
        <v>8</v>
      </c>
      <c r="D273" s="1199" t="s">
        <v>8</v>
      </c>
      <c r="E273" s="1199" t="s">
        <v>8</v>
      </c>
    </row>
    <row r="274" spans="1:5" ht="13.5" hidden="1" thickBot="1" x14ac:dyDescent="0.25">
      <c r="A274" s="1197" t="s">
        <v>16</v>
      </c>
      <c r="B274" s="1197"/>
      <c r="C274" s="1197"/>
      <c r="D274" s="1197"/>
      <c r="E274" s="1197"/>
    </row>
    <row r="275" spans="1:5" ht="13.5" hidden="1" thickBot="1" x14ac:dyDescent="0.25">
      <c r="A275" s="1197" t="s">
        <v>17</v>
      </c>
      <c r="B275" s="1200"/>
      <c r="C275" s="1200"/>
      <c r="D275" s="1200"/>
      <c r="E275" s="1200"/>
    </row>
    <row r="276" spans="1:5" ht="13.5" hidden="1" thickBot="1" x14ac:dyDescent="0.25">
      <c r="A276" s="1197" t="s">
        <v>18</v>
      </c>
      <c r="B276" s="1200" t="e">
        <f>B275/B274</f>
        <v>#DIV/0!</v>
      </c>
      <c r="C276" s="1200" t="e">
        <f t="shared" ref="C276:E276" si="45">C275/C274</f>
        <v>#DIV/0!</v>
      </c>
      <c r="D276" s="1200" t="e">
        <f t="shared" si="45"/>
        <v>#DIV/0!</v>
      </c>
      <c r="E276" s="1200" t="e">
        <f t="shared" si="45"/>
        <v>#DIV/0!</v>
      </c>
    </row>
    <row r="277" spans="1:5" ht="13.5" hidden="1" thickBot="1" x14ac:dyDescent="0.25">
      <c r="A277" s="1197" t="s">
        <v>19</v>
      </c>
      <c r="B277" s="1202" t="s">
        <v>20</v>
      </c>
      <c r="C277" s="1203" t="e">
        <f>C274/B274-1</f>
        <v>#DIV/0!</v>
      </c>
      <c r="D277" s="1203" t="e">
        <f t="shared" ref="D277:E279" si="46">D274/C274-1</f>
        <v>#DIV/0!</v>
      </c>
      <c r="E277" s="1203" t="e">
        <f t="shared" si="46"/>
        <v>#DIV/0!</v>
      </c>
    </row>
    <row r="278" spans="1:5" ht="13.5" hidden="1" thickBot="1" x14ac:dyDescent="0.25">
      <c r="A278" s="1197" t="s">
        <v>21</v>
      </c>
      <c r="B278" s="1202" t="s">
        <v>20</v>
      </c>
      <c r="C278" s="1203" t="e">
        <f>C275/B275-1</f>
        <v>#DIV/0!</v>
      </c>
      <c r="D278" s="1203" t="e">
        <f t="shared" si="46"/>
        <v>#DIV/0!</v>
      </c>
      <c r="E278" s="1203" t="e">
        <f t="shared" si="46"/>
        <v>#DIV/0!</v>
      </c>
    </row>
    <row r="279" spans="1:5" ht="13.5" hidden="1" thickBot="1" x14ac:dyDescent="0.25">
      <c r="A279" s="1197" t="s">
        <v>22</v>
      </c>
      <c r="B279" s="1202" t="s">
        <v>20</v>
      </c>
      <c r="C279" s="1203" t="e">
        <f>C276/B276-1</f>
        <v>#DIV/0!</v>
      </c>
      <c r="D279" s="1203" t="e">
        <f t="shared" si="46"/>
        <v>#DIV/0!</v>
      </c>
      <c r="E279" s="1203" t="e">
        <f t="shared" si="46"/>
        <v>#DIV/0!</v>
      </c>
    </row>
    <row r="280" spans="1:5" ht="13.5" hidden="1" thickBot="1" x14ac:dyDescent="0.25">
      <c r="A280" s="2397" t="s">
        <v>145</v>
      </c>
      <c r="B280" s="2398"/>
      <c r="C280" s="2398"/>
      <c r="D280" s="2398"/>
      <c r="E280" s="2399"/>
    </row>
    <row r="281" spans="1:5" hidden="1" x14ac:dyDescent="0.2">
      <c r="A281" s="2395"/>
      <c r="B281" s="1198">
        <v>2020</v>
      </c>
      <c r="C281" s="1198">
        <v>2021</v>
      </c>
      <c r="D281" s="1198">
        <v>2022</v>
      </c>
      <c r="E281" s="1198">
        <v>2023</v>
      </c>
    </row>
    <row r="282" spans="1:5" ht="13.5" hidden="1" thickBot="1" x14ac:dyDescent="0.25">
      <c r="A282" s="2396"/>
      <c r="B282" s="1199" t="s">
        <v>7</v>
      </c>
      <c r="C282" s="1199" t="s">
        <v>8</v>
      </c>
      <c r="D282" s="1199" t="s">
        <v>8</v>
      </c>
      <c r="E282" s="1199" t="s">
        <v>8</v>
      </c>
    </row>
    <row r="283" spans="1:5" ht="13.5" hidden="1" thickBot="1" x14ac:dyDescent="0.25">
      <c r="A283" s="1204" t="s">
        <v>41</v>
      </c>
      <c r="B283" s="1205">
        <f>B284+B285+B286+B287</f>
        <v>0</v>
      </c>
      <c r="C283" s="1205">
        <f t="shared" ref="C283:E283" si="47">C284+C285+C286+C287</f>
        <v>0</v>
      </c>
      <c r="D283" s="1205">
        <f t="shared" si="47"/>
        <v>0</v>
      </c>
      <c r="E283" s="1205">
        <f t="shared" si="47"/>
        <v>0</v>
      </c>
    </row>
    <row r="284" spans="1:5" ht="13.5" hidden="1" thickBot="1" x14ac:dyDescent="0.25">
      <c r="A284" s="1206" t="s">
        <v>175</v>
      </c>
      <c r="B284" s="1205"/>
      <c r="C284" s="1205"/>
      <c r="D284" s="1205"/>
      <c r="E284" s="1205"/>
    </row>
    <row r="285" spans="1:5" ht="13.5" hidden="1" thickBot="1" x14ac:dyDescent="0.25">
      <c r="A285" s="1206" t="s">
        <v>185</v>
      </c>
      <c r="B285" s="1205"/>
      <c r="C285" s="1205"/>
      <c r="D285" s="1205"/>
      <c r="E285" s="1205"/>
    </row>
    <row r="286" spans="1:5" ht="13.5" hidden="1" thickBot="1" x14ac:dyDescent="0.25">
      <c r="A286" s="1206" t="s">
        <v>186</v>
      </c>
      <c r="B286" s="1205"/>
      <c r="C286" s="1205"/>
      <c r="D286" s="1205"/>
      <c r="E286" s="1205"/>
    </row>
    <row r="287" spans="1:5" ht="13.5" hidden="1" thickBot="1" x14ac:dyDescent="0.25">
      <c r="A287" s="1206" t="s">
        <v>187</v>
      </c>
      <c r="B287" s="1205"/>
      <c r="C287" s="1205"/>
      <c r="D287" s="1205"/>
      <c r="E287" s="1205"/>
    </row>
    <row r="288" spans="1:5" ht="13.5" hidden="1" thickBot="1" x14ac:dyDescent="0.25">
      <c r="A288" s="1204" t="s">
        <v>42</v>
      </c>
      <c r="B288" s="1207">
        <f>B289+B290+B291+B292</f>
        <v>0</v>
      </c>
      <c r="C288" s="1207">
        <f t="shared" ref="C288:E288" si="48">C289+C290+C291+C292</f>
        <v>0</v>
      </c>
      <c r="D288" s="1207">
        <f t="shared" si="48"/>
        <v>0</v>
      </c>
      <c r="E288" s="1207">
        <f t="shared" si="48"/>
        <v>0</v>
      </c>
    </row>
    <row r="289" spans="1:5" ht="13.5" hidden="1" thickBot="1" x14ac:dyDescent="0.25">
      <c r="A289" s="1206" t="s">
        <v>175</v>
      </c>
      <c r="B289" s="1207"/>
      <c r="C289" s="1205"/>
      <c r="D289" s="1205"/>
      <c r="E289" s="1205"/>
    </row>
    <row r="290" spans="1:5" ht="13.5" hidden="1" thickBot="1" x14ac:dyDescent="0.25">
      <c r="A290" s="1206" t="s">
        <v>185</v>
      </c>
      <c r="B290" s="1207"/>
      <c r="C290" s="1205"/>
      <c r="D290" s="1205"/>
      <c r="E290" s="1205"/>
    </row>
    <row r="291" spans="1:5" ht="13.5" hidden="1" thickBot="1" x14ac:dyDescent="0.25">
      <c r="A291" s="1206" t="s">
        <v>186</v>
      </c>
      <c r="B291" s="1207"/>
      <c r="C291" s="1205"/>
      <c r="D291" s="1205"/>
      <c r="E291" s="1205"/>
    </row>
    <row r="292" spans="1:5" ht="13.5" hidden="1" thickBot="1" x14ac:dyDescent="0.25">
      <c r="A292" s="1206" t="s">
        <v>187</v>
      </c>
      <c r="B292" s="1207"/>
      <c r="C292" s="1205"/>
      <c r="D292" s="1205"/>
      <c r="E292" s="1205"/>
    </row>
    <row r="293" spans="1:5" ht="13.5" hidden="1" thickBot="1" x14ac:dyDescent="0.25">
      <c r="A293" s="1284" t="s">
        <v>189</v>
      </c>
      <c r="B293" s="1207">
        <f>B283+B288</f>
        <v>0</v>
      </c>
      <c r="C293" s="1207">
        <f t="shared" ref="C293:E293" si="49">C283+C288</f>
        <v>0</v>
      </c>
      <c r="D293" s="1207">
        <f t="shared" si="49"/>
        <v>0</v>
      </c>
      <c r="E293" s="1207">
        <f t="shared" si="49"/>
        <v>0</v>
      </c>
    </row>
    <row r="294" spans="1:5" ht="34.5" hidden="1" thickBot="1" x14ac:dyDescent="0.25">
      <c r="A294" s="1196" t="s">
        <v>69</v>
      </c>
      <c r="B294" s="1339"/>
      <c r="C294" s="1340" t="s">
        <v>180</v>
      </c>
      <c r="D294" s="1341"/>
      <c r="E294" s="1342"/>
    </row>
    <row r="295" spans="1:5" ht="13.5" hidden="1" thickBot="1" x14ac:dyDescent="0.25">
      <c r="A295" s="1197" t="s">
        <v>14</v>
      </c>
      <c r="B295" s="2613"/>
      <c r="C295" s="2614"/>
      <c r="D295" s="2614"/>
      <c r="E295" s="2615"/>
    </row>
    <row r="296" spans="1:5" ht="13.5" hidden="1" thickBot="1" x14ac:dyDescent="0.25">
      <c r="A296" s="1197" t="s">
        <v>15</v>
      </c>
      <c r="B296" s="2392"/>
      <c r="C296" s="2393"/>
      <c r="D296" s="2393"/>
      <c r="E296" s="2394"/>
    </row>
    <row r="297" spans="1:5" hidden="1" x14ac:dyDescent="0.2">
      <c r="A297" s="2395"/>
      <c r="B297" s="1198">
        <v>2020</v>
      </c>
      <c r="C297" s="1198">
        <v>2021</v>
      </c>
      <c r="D297" s="1198">
        <v>2022</v>
      </c>
      <c r="E297" s="1198">
        <v>2023</v>
      </c>
    </row>
    <row r="298" spans="1:5" ht="13.5" hidden="1" thickBot="1" x14ac:dyDescent="0.25">
      <c r="A298" s="2396"/>
      <c r="B298" s="1199" t="s">
        <v>7</v>
      </c>
      <c r="C298" s="1199" t="s">
        <v>8</v>
      </c>
      <c r="D298" s="1199" t="s">
        <v>8</v>
      </c>
      <c r="E298" s="1199" t="s">
        <v>8</v>
      </c>
    </row>
    <row r="299" spans="1:5" ht="13.5" hidden="1" thickBot="1" x14ac:dyDescent="0.25">
      <c r="A299" s="1197" t="s">
        <v>16</v>
      </c>
      <c r="B299" s="1197"/>
      <c r="C299" s="1197"/>
      <c r="D299" s="1197"/>
      <c r="E299" s="1197"/>
    </row>
    <row r="300" spans="1:5" ht="13.5" hidden="1" thickBot="1" x14ac:dyDescent="0.25">
      <c r="A300" s="1197" t="s">
        <v>17</v>
      </c>
      <c r="B300" s="1200">
        <f>B318</f>
        <v>0</v>
      </c>
      <c r="C300" s="1200">
        <f t="shared" ref="C300:E300" si="50">C318</f>
        <v>0</v>
      </c>
      <c r="D300" s="1200">
        <f t="shared" si="50"/>
        <v>0</v>
      </c>
      <c r="E300" s="1200">
        <f t="shared" si="50"/>
        <v>0</v>
      </c>
    </row>
    <row r="301" spans="1:5" ht="13.5" hidden="1" thickBot="1" x14ac:dyDescent="0.25">
      <c r="A301" s="1197" t="s">
        <v>18</v>
      </c>
      <c r="B301" s="1200" t="e">
        <f>B300/B299</f>
        <v>#DIV/0!</v>
      </c>
      <c r="C301" s="1200" t="e">
        <f t="shared" ref="C301:E301" si="51">C300/C299</f>
        <v>#DIV/0!</v>
      </c>
      <c r="D301" s="1200" t="e">
        <f t="shared" si="51"/>
        <v>#DIV/0!</v>
      </c>
      <c r="E301" s="1200" t="e">
        <f t="shared" si="51"/>
        <v>#DIV/0!</v>
      </c>
    </row>
    <row r="302" spans="1:5" ht="13.5" hidden="1" thickBot="1" x14ac:dyDescent="0.25">
      <c r="A302" s="1197" t="s">
        <v>19</v>
      </c>
      <c r="B302" s="1202" t="s">
        <v>20</v>
      </c>
      <c r="C302" s="1203" t="e">
        <f>C299/B299-1</f>
        <v>#DIV/0!</v>
      </c>
      <c r="D302" s="1203" t="e">
        <f t="shared" ref="D302:E304" si="52">D299/C299-1</f>
        <v>#DIV/0!</v>
      </c>
      <c r="E302" s="1203" t="e">
        <f t="shared" si="52"/>
        <v>#DIV/0!</v>
      </c>
    </row>
    <row r="303" spans="1:5" ht="13.5" hidden="1" thickBot="1" x14ac:dyDescent="0.25">
      <c r="A303" s="1197" t="s">
        <v>21</v>
      </c>
      <c r="B303" s="1202" t="s">
        <v>20</v>
      </c>
      <c r="C303" s="1203" t="e">
        <f>C300/B300-1</f>
        <v>#DIV/0!</v>
      </c>
      <c r="D303" s="1203" t="e">
        <f t="shared" si="52"/>
        <v>#DIV/0!</v>
      </c>
      <c r="E303" s="1203" t="e">
        <f t="shared" si="52"/>
        <v>#DIV/0!</v>
      </c>
    </row>
    <row r="304" spans="1:5" ht="13.5" hidden="1" thickBot="1" x14ac:dyDescent="0.25">
      <c r="A304" s="1197" t="s">
        <v>22</v>
      </c>
      <c r="B304" s="1202" t="s">
        <v>20</v>
      </c>
      <c r="C304" s="1203" t="e">
        <f>C301/B301-1</f>
        <v>#DIV/0!</v>
      </c>
      <c r="D304" s="1203" t="e">
        <f t="shared" si="52"/>
        <v>#DIV/0!</v>
      </c>
      <c r="E304" s="1203" t="e">
        <f t="shared" si="52"/>
        <v>#DIV/0!</v>
      </c>
    </row>
    <row r="305" spans="1:5" ht="13.5" hidden="1" thickBot="1" x14ac:dyDescent="0.25">
      <c r="A305" s="2397" t="s">
        <v>220</v>
      </c>
      <c r="B305" s="2398"/>
      <c r="C305" s="2398"/>
      <c r="D305" s="2398"/>
      <c r="E305" s="2399"/>
    </row>
    <row r="306" spans="1:5" hidden="1" x14ac:dyDescent="0.2">
      <c r="A306" s="2395"/>
      <c r="B306" s="1198">
        <v>2020</v>
      </c>
      <c r="C306" s="1198">
        <v>2021</v>
      </c>
      <c r="D306" s="1198">
        <v>2022</v>
      </c>
      <c r="E306" s="1198">
        <v>2023</v>
      </c>
    </row>
    <row r="307" spans="1:5" ht="13.5" hidden="1" thickBot="1" x14ac:dyDescent="0.25">
      <c r="A307" s="2396"/>
      <c r="B307" s="1199" t="s">
        <v>7</v>
      </c>
      <c r="C307" s="1199" t="s">
        <v>8</v>
      </c>
      <c r="D307" s="1199" t="s">
        <v>8</v>
      </c>
      <c r="E307" s="1199" t="s">
        <v>8</v>
      </c>
    </row>
    <row r="308" spans="1:5" ht="13.5" hidden="1" thickBot="1" x14ac:dyDescent="0.25">
      <c r="A308" s="1204" t="s">
        <v>41</v>
      </c>
      <c r="B308" s="1205">
        <f>B309+B310+B311+B312</f>
        <v>0</v>
      </c>
      <c r="C308" s="1205">
        <f t="shared" ref="C308:E308" si="53">C309+C310+C311+C312</f>
        <v>0</v>
      </c>
      <c r="D308" s="1205">
        <f t="shared" si="53"/>
        <v>0</v>
      </c>
      <c r="E308" s="1205">
        <f t="shared" si="53"/>
        <v>0</v>
      </c>
    </row>
    <row r="309" spans="1:5" ht="13.5" hidden="1" thickBot="1" x14ac:dyDescent="0.25">
      <c r="A309" s="1206" t="s">
        <v>175</v>
      </c>
      <c r="B309" s="1205"/>
      <c r="C309" s="1205"/>
      <c r="D309" s="1205"/>
      <c r="E309" s="1205"/>
    </row>
    <row r="310" spans="1:5" ht="13.5" hidden="1" thickBot="1" x14ac:dyDescent="0.25">
      <c r="A310" s="1206" t="s">
        <v>185</v>
      </c>
      <c r="B310" s="1205"/>
      <c r="C310" s="1205"/>
      <c r="D310" s="1205"/>
      <c r="E310" s="1205"/>
    </row>
    <row r="311" spans="1:5" ht="13.5" hidden="1" thickBot="1" x14ac:dyDescent="0.25">
      <c r="A311" s="1206" t="s">
        <v>186</v>
      </c>
      <c r="B311" s="1205"/>
      <c r="C311" s="1205"/>
      <c r="D311" s="1205"/>
      <c r="E311" s="1205"/>
    </row>
    <row r="312" spans="1:5" ht="13.5" hidden="1" thickBot="1" x14ac:dyDescent="0.25">
      <c r="A312" s="1206" t="s">
        <v>187</v>
      </c>
      <c r="B312" s="1205"/>
      <c r="C312" s="1205"/>
      <c r="D312" s="1205"/>
      <c r="E312" s="1205"/>
    </row>
    <row r="313" spans="1:5" ht="13.5" hidden="1" thickBot="1" x14ac:dyDescent="0.25">
      <c r="A313" s="1204" t="s">
        <v>42</v>
      </c>
      <c r="B313" s="1207">
        <f>B314+B315+B316+B317</f>
        <v>0</v>
      </c>
      <c r="C313" s="1207">
        <f t="shared" ref="C313:E313" si="54">C314+C315+C316+C317</f>
        <v>0</v>
      </c>
      <c r="D313" s="1207">
        <f t="shared" si="54"/>
        <v>0</v>
      </c>
      <c r="E313" s="1207">
        <f t="shared" si="54"/>
        <v>0</v>
      </c>
    </row>
    <row r="314" spans="1:5" ht="13.5" hidden="1" thickBot="1" x14ac:dyDescent="0.25">
      <c r="A314" s="1206" t="s">
        <v>175</v>
      </c>
      <c r="B314" s="1207"/>
      <c r="C314" s="1205"/>
      <c r="D314" s="1205"/>
      <c r="E314" s="1205"/>
    </row>
    <row r="315" spans="1:5" ht="13.5" hidden="1" thickBot="1" x14ac:dyDescent="0.25">
      <c r="A315" s="1206" t="s">
        <v>185</v>
      </c>
      <c r="B315" s="1207"/>
      <c r="C315" s="1205"/>
      <c r="D315" s="1205"/>
      <c r="E315" s="1205"/>
    </row>
    <row r="316" spans="1:5" ht="13.5" hidden="1" thickBot="1" x14ac:dyDescent="0.25">
      <c r="A316" s="1206" t="s">
        <v>186</v>
      </c>
      <c r="B316" s="1207"/>
      <c r="C316" s="1205"/>
      <c r="D316" s="1205"/>
      <c r="E316" s="1205"/>
    </row>
    <row r="317" spans="1:5" ht="13.5" hidden="1" thickBot="1" x14ac:dyDescent="0.25">
      <c r="A317" s="1206" t="s">
        <v>187</v>
      </c>
      <c r="B317" s="1207"/>
      <c r="C317" s="1205"/>
      <c r="D317" s="1205"/>
      <c r="E317" s="1205"/>
    </row>
    <row r="318" spans="1:5" ht="13.5" hidden="1" thickBot="1" x14ac:dyDescent="0.25">
      <c r="A318" s="1216" t="s">
        <v>192</v>
      </c>
      <c r="B318" s="1207">
        <f>B308+B313</f>
        <v>0</v>
      </c>
      <c r="C318" s="1207">
        <f t="shared" ref="C318:E318" si="55">C308+C313</f>
        <v>0</v>
      </c>
      <c r="D318" s="1207">
        <f t="shared" si="55"/>
        <v>0</v>
      </c>
      <c r="E318" s="1207">
        <f t="shared" si="55"/>
        <v>0</v>
      </c>
    </row>
    <row r="319" spans="1:5" ht="13.5" hidden="1" thickBot="1" x14ac:dyDescent="0.25">
      <c r="A319" s="1343" t="s">
        <v>44</v>
      </c>
      <c r="B319" s="2385"/>
      <c r="C319" s="2387"/>
      <c r="D319" s="2387"/>
      <c r="E319" s="2388"/>
    </row>
    <row r="320" spans="1:5" ht="34.5" hidden="1" thickBot="1" x14ac:dyDescent="0.25">
      <c r="A320" s="1196" t="s">
        <v>69</v>
      </c>
      <c r="B320" s="1339"/>
      <c r="C320" s="1340" t="s">
        <v>180</v>
      </c>
      <c r="D320" s="1341"/>
      <c r="E320" s="1342"/>
    </row>
    <row r="321" spans="1:5" ht="13.5" hidden="1" thickBot="1" x14ac:dyDescent="0.25">
      <c r="A321" s="1197" t="s">
        <v>14</v>
      </c>
      <c r="B321" s="2613"/>
      <c r="C321" s="2614"/>
      <c r="D321" s="2614"/>
      <c r="E321" s="2615"/>
    </row>
    <row r="322" spans="1:5" ht="13.5" hidden="1" thickBot="1" x14ac:dyDescent="0.25">
      <c r="A322" s="1197" t="s">
        <v>15</v>
      </c>
      <c r="B322" s="2392"/>
      <c r="C322" s="2393"/>
      <c r="D322" s="2393"/>
      <c r="E322" s="2394"/>
    </row>
    <row r="323" spans="1:5" hidden="1" x14ac:dyDescent="0.2">
      <c r="A323" s="2395"/>
      <c r="B323" s="1198">
        <v>2020</v>
      </c>
      <c r="C323" s="1198">
        <v>2021</v>
      </c>
      <c r="D323" s="1198">
        <v>2022</v>
      </c>
      <c r="E323" s="1198">
        <v>2023</v>
      </c>
    </row>
    <row r="324" spans="1:5" ht="13.5" hidden="1" thickBot="1" x14ac:dyDescent="0.25">
      <c r="A324" s="2396"/>
      <c r="B324" s="1199" t="s">
        <v>7</v>
      </c>
      <c r="C324" s="1199" t="s">
        <v>8</v>
      </c>
      <c r="D324" s="1199" t="s">
        <v>8</v>
      </c>
      <c r="E324" s="1199" t="s">
        <v>8</v>
      </c>
    </row>
    <row r="325" spans="1:5" ht="13.5" hidden="1" thickBot="1" x14ac:dyDescent="0.25">
      <c r="A325" s="1197" t="s">
        <v>16</v>
      </c>
      <c r="B325" s="1197"/>
      <c r="C325" s="1197"/>
      <c r="D325" s="1197"/>
      <c r="E325" s="1197"/>
    </row>
    <row r="326" spans="1:5" ht="13.5" hidden="1" thickBot="1" x14ac:dyDescent="0.25">
      <c r="A326" s="1197" t="s">
        <v>17</v>
      </c>
      <c r="B326" s="1200">
        <f>B344</f>
        <v>0</v>
      </c>
      <c r="C326" s="1200">
        <f t="shared" ref="C326:E326" si="56">C344</f>
        <v>0</v>
      </c>
      <c r="D326" s="1200">
        <f t="shared" si="56"/>
        <v>0</v>
      </c>
      <c r="E326" s="1200">
        <f t="shared" si="56"/>
        <v>0</v>
      </c>
    </row>
    <row r="327" spans="1:5" ht="13.5" hidden="1" thickBot="1" x14ac:dyDescent="0.25">
      <c r="A327" s="1197" t="s">
        <v>18</v>
      </c>
      <c r="B327" s="1200" t="e">
        <f>B326/B325</f>
        <v>#DIV/0!</v>
      </c>
      <c r="C327" s="1200" t="e">
        <f t="shared" ref="C327:E327" si="57">C326/C325</f>
        <v>#DIV/0!</v>
      </c>
      <c r="D327" s="1200" t="e">
        <f t="shared" si="57"/>
        <v>#DIV/0!</v>
      </c>
      <c r="E327" s="1200" t="e">
        <f t="shared" si="57"/>
        <v>#DIV/0!</v>
      </c>
    </row>
    <row r="328" spans="1:5" ht="13.5" hidden="1" thickBot="1" x14ac:dyDescent="0.25">
      <c r="A328" s="1197" t="s">
        <v>19</v>
      </c>
      <c r="B328" s="1202" t="s">
        <v>20</v>
      </c>
      <c r="C328" s="1203" t="e">
        <f>C325/B325-1</f>
        <v>#DIV/0!</v>
      </c>
      <c r="D328" s="1203" t="e">
        <f t="shared" ref="D328:E330" si="58">D325/C325-1</f>
        <v>#DIV/0!</v>
      </c>
      <c r="E328" s="1203" t="e">
        <f t="shared" si="58"/>
        <v>#DIV/0!</v>
      </c>
    </row>
    <row r="329" spans="1:5" ht="13.5" hidden="1" thickBot="1" x14ac:dyDescent="0.25">
      <c r="A329" s="1197" t="s">
        <v>21</v>
      </c>
      <c r="B329" s="1202" t="s">
        <v>20</v>
      </c>
      <c r="C329" s="1203" t="e">
        <f>C326/B326-1</f>
        <v>#DIV/0!</v>
      </c>
      <c r="D329" s="1203" t="e">
        <f t="shared" si="58"/>
        <v>#DIV/0!</v>
      </c>
      <c r="E329" s="1203" t="e">
        <f t="shared" si="58"/>
        <v>#DIV/0!</v>
      </c>
    </row>
    <row r="330" spans="1:5" ht="13.5" hidden="1" thickBot="1" x14ac:dyDescent="0.25">
      <c r="A330" s="1197" t="s">
        <v>22</v>
      </c>
      <c r="B330" s="1202" t="s">
        <v>20</v>
      </c>
      <c r="C330" s="1203" t="e">
        <f>C327/B327-1</f>
        <v>#DIV/0!</v>
      </c>
      <c r="D330" s="1203" t="e">
        <f t="shared" si="58"/>
        <v>#DIV/0!</v>
      </c>
      <c r="E330" s="1203" t="e">
        <f t="shared" si="58"/>
        <v>#DIV/0!</v>
      </c>
    </row>
    <row r="331" spans="1:5" ht="13.5" hidden="1" thickBot="1" x14ac:dyDescent="0.25">
      <c r="A331" s="2397" t="s">
        <v>125</v>
      </c>
      <c r="B331" s="2398"/>
      <c r="C331" s="2398"/>
      <c r="D331" s="2398"/>
      <c r="E331" s="2399"/>
    </row>
    <row r="332" spans="1:5" hidden="1" x14ac:dyDescent="0.2">
      <c r="A332" s="2395"/>
      <c r="B332" s="1198">
        <v>2020</v>
      </c>
      <c r="C332" s="1198">
        <v>2021</v>
      </c>
      <c r="D332" s="1198">
        <v>2022</v>
      </c>
      <c r="E332" s="1198">
        <v>2023</v>
      </c>
    </row>
    <row r="333" spans="1:5" ht="13.5" hidden="1" thickBot="1" x14ac:dyDescent="0.25">
      <c r="A333" s="2396"/>
      <c r="B333" s="1199" t="s">
        <v>7</v>
      </c>
      <c r="C333" s="1199" t="s">
        <v>8</v>
      </c>
      <c r="D333" s="1199" t="s">
        <v>8</v>
      </c>
      <c r="E333" s="1199" t="s">
        <v>8</v>
      </c>
    </row>
    <row r="334" spans="1:5" ht="13.5" hidden="1" thickBot="1" x14ac:dyDescent="0.25">
      <c r="A334" s="1204" t="s">
        <v>41</v>
      </c>
      <c r="B334" s="1205">
        <f>B335+B336+B337+B338</f>
        <v>0</v>
      </c>
      <c r="C334" s="1205">
        <f t="shared" ref="C334:E334" si="59">C335+C336+C337+C338</f>
        <v>0</v>
      </c>
      <c r="D334" s="1205">
        <f t="shared" si="59"/>
        <v>0</v>
      </c>
      <c r="E334" s="1205">
        <f t="shared" si="59"/>
        <v>0</v>
      </c>
    </row>
    <row r="335" spans="1:5" ht="13.5" hidden="1" thickBot="1" x14ac:dyDescent="0.25">
      <c r="A335" s="1206" t="s">
        <v>175</v>
      </c>
      <c r="B335" s="1205"/>
      <c r="C335" s="1205"/>
      <c r="D335" s="1205"/>
      <c r="E335" s="1205"/>
    </row>
    <row r="336" spans="1:5" ht="13.5" hidden="1" thickBot="1" x14ac:dyDescent="0.25">
      <c r="A336" s="1206" t="s">
        <v>185</v>
      </c>
      <c r="B336" s="1205"/>
      <c r="C336" s="1205"/>
      <c r="D336" s="1205"/>
      <c r="E336" s="1205"/>
    </row>
    <row r="337" spans="1:5" ht="13.5" hidden="1" thickBot="1" x14ac:dyDescent="0.25">
      <c r="A337" s="1206" t="s">
        <v>186</v>
      </c>
      <c r="B337" s="1205"/>
      <c r="C337" s="1205"/>
      <c r="D337" s="1205"/>
      <c r="E337" s="1205"/>
    </row>
    <row r="338" spans="1:5" ht="13.5" hidden="1" thickBot="1" x14ac:dyDescent="0.25">
      <c r="A338" s="1206" t="s">
        <v>187</v>
      </c>
      <c r="B338" s="1205"/>
      <c r="C338" s="1205"/>
      <c r="D338" s="1205"/>
      <c r="E338" s="1205"/>
    </row>
    <row r="339" spans="1:5" ht="13.5" hidden="1" thickBot="1" x14ac:dyDescent="0.25">
      <c r="A339" s="1204" t="s">
        <v>42</v>
      </c>
      <c r="B339" s="1207">
        <f>B340+B341+B342+B343</f>
        <v>0</v>
      </c>
      <c r="C339" s="1207">
        <f t="shared" ref="C339:E339" si="60">C340+C341+C342+C343</f>
        <v>0</v>
      </c>
      <c r="D339" s="1207">
        <f t="shared" si="60"/>
        <v>0</v>
      </c>
      <c r="E339" s="1207">
        <f t="shared" si="60"/>
        <v>0</v>
      </c>
    </row>
    <row r="340" spans="1:5" ht="13.5" hidden="1" thickBot="1" x14ac:dyDescent="0.25">
      <c r="A340" s="1206" t="s">
        <v>175</v>
      </c>
      <c r="B340" s="1207"/>
      <c r="C340" s="1207"/>
      <c r="D340" s="1207"/>
      <c r="E340" s="1207"/>
    </row>
    <row r="341" spans="1:5" ht="13.5" hidden="1" thickBot="1" x14ac:dyDescent="0.25">
      <c r="A341" s="1206" t="s">
        <v>185</v>
      </c>
      <c r="B341" s="1207"/>
      <c r="C341" s="1207"/>
      <c r="D341" s="1207"/>
      <c r="E341" s="1207"/>
    </row>
    <row r="342" spans="1:5" ht="13.5" hidden="1" thickBot="1" x14ac:dyDescent="0.25">
      <c r="A342" s="1206" t="s">
        <v>186</v>
      </c>
      <c r="B342" s="1207"/>
      <c r="C342" s="1207"/>
      <c r="D342" s="1207"/>
      <c r="E342" s="1207"/>
    </row>
    <row r="343" spans="1:5" ht="13.5" hidden="1" thickBot="1" x14ac:dyDescent="0.25">
      <c r="A343" s="1206" t="s">
        <v>187</v>
      </c>
      <c r="B343" s="1207"/>
      <c r="C343" s="1207"/>
      <c r="D343" s="1207"/>
      <c r="E343" s="1207"/>
    </row>
    <row r="344" spans="1:5" ht="13.5" hidden="1" thickBot="1" x14ac:dyDescent="0.25">
      <c r="A344" s="1216" t="s">
        <v>51</v>
      </c>
      <c r="B344" s="1207">
        <f>B334+B339</f>
        <v>0</v>
      </c>
      <c r="C344" s="1207">
        <f t="shared" ref="C344:E344" si="61">C334+C339</f>
        <v>0</v>
      </c>
      <c r="D344" s="1207">
        <f t="shared" si="61"/>
        <v>0</v>
      </c>
      <c r="E344" s="1207">
        <f t="shared" si="61"/>
        <v>0</v>
      </c>
    </row>
    <row r="345" spans="1:5" ht="13.5" thickBot="1" x14ac:dyDescent="0.25">
      <c r="A345" s="1218"/>
      <c r="B345" s="1219"/>
      <c r="C345" s="1219"/>
      <c r="D345" s="1219"/>
      <c r="E345" s="1219"/>
    </row>
    <row r="346" spans="1:5" ht="24.75" thickBot="1" x14ac:dyDescent="0.25">
      <c r="A346" s="1189" t="s">
        <v>53</v>
      </c>
      <c r="B346" s="1220">
        <f>+B221+B145+B67+B30+B170+B104+B326+B300+B275+B250+B195</f>
        <v>30080</v>
      </c>
      <c r="C346" s="1220">
        <f>+C221+C145+C67+C30+C170+C104+C326+C300+C275+C250+C195</f>
        <v>26500</v>
      </c>
      <c r="D346" s="1220">
        <f>+D221+D145+D67+D30+D170+D104+D326+D300+D275+D250+D195</f>
        <v>26500</v>
      </c>
      <c r="E346" s="1220">
        <f>+E221+E145+E67+E30+E170+E104+E326+E300+E275+E250+E195</f>
        <v>26500</v>
      </c>
    </row>
    <row r="347" spans="1:5" ht="24.75" thickBot="1" x14ac:dyDescent="0.25">
      <c r="A347" s="1189" t="s">
        <v>54</v>
      </c>
      <c r="B347" s="1220">
        <f>+B239+B213+B133+B96+B59+B344+B318+B293+B268+B188+B163</f>
        <v>30080</v>
      </c>
      <c r="C347" s="1220">
        <f>+C239+C213+C133+C96+C59+C344+C318+C293+C268+C188+C163</f>
        <v>26500</v>
      </c>
      <c r="D347" s="1220">
        <f>+D239+D213+D133+D96+D59+D344+D318+D293+D268+D188+D163</f>
        <v>26500</v>
      </c>
      <c r="E347" s="1220">
        <f>+E239+E213+E133+E96+E59+E344+E318+E293+E268+E188+E163</f>
        <v>26500</v>
      </c>
    </row>
    <row r="348" spans="1:5" ht="13.5" thickBot="1" x14ac:dyDescent="0.25">
      <c r="A348" s="1204" t="s">
        <v>23</v>
      </c>
      <c r="B348" s="1221">
        <f>B349+B350</f>
        <v>16600</v>
      </c>
      <c r="C348" s="1221">
        <f t="shared" ref="C348:E348" si="62">C349+C350</f>
        <v>16600</v>
      </c>
      <c r="D348" s="1221">
        <f t="shared" si="62"/>
        <v>16600</v>
      </c>
      <c r="E348" s="1221">
        <f t="shared" si="62"/>
        <v>16600</v>
      </c>
    </row>
    <row r="349" spans="1:5" ht="13.5" thickBot="1" x14ac:dyDescent="0.25">
      <c r="A349" s="1206" t="s">
        <v>175</v>
      </c>
      <c r="B349" s="1207">
        <f t="shared" ref="B349:E350" si="63">B39+B76+B113</f>
        <v>16600</v>
      </c>
      <c r="C349" s="1207">
        <f t="shared" si="63"/>
        <v>16600</v>
      </c>
      <c r="D349" s="1207">
        <f t="shared" si="63"/>
        <v>16600</v>
      </c>
      <c r="E349" s="1207">
        <f t="shared" si="63"/>
        <v>16600</v>
      </c>
    </row>
    <row r="350" spans="1:5" ht="13.5" thickBot="1" x14ac:dyDescent="0.25">
      <c r="A350" s="1206" t="s">
        <v>193</v>
      </c>
      <c r="B350" s="1207">
        <f t="shared" si="63"/>
        <v>0</v>
      </c>
      <c r="C350" s="1207">
        <f t="shared" si="63"/>
        <v>0</v>
      </c>
      <c r="D350" s="1207">
        <f t="shared" si="63"/>
        <v>0</v>
      </c>
      <c r="E350" s="1207">
        <f t="shared" si="63"/>
        <v>0</v>
      </c>
    </row>
    <row r="351" spans="1:5" ht="24.75" thickBot="1" x14ac:dyDescent="0.25">
      <c r="A351" s="1204" t="s">
        <v>24</v>
      </c>
      <c r="B351" s="1221">
        <f>B352+B353</f>
        <v>1000</v>
      </c>
      <c r="C351" s="1221">
        <f t="shared" ref="C351:E351" si="64">C352+C353</f>
        <v>1000</v>
      </c>
      <c r="D351" s="1221">
        <f t="shared" si="64"/>
        <v>1000</v>
      </c>
      <c r="E351" s="1221">
        <f t="shared" si="64"/>
        <v>1000</v>
      </c>
    </row>
    <row r="352" spans="1:5" ht="13.5" thickBot="1" x14ac:dyDescent="0.25">
      <c r="A352" s="1206" t="s">
        <v>175</v>
      </c>
      <c r="B352" s="1205">
        <f>B42+B79+B116</f>
        <v>1000</v>
      </c>
      <c r="C352" s="1205">
        <f>C42+C79+C116</f>
        <v>1000</v>
      </c>
      <c r="D352" s="1205">
        <f>D42+D79+D116</f>
        <v>1000</v>
      </c>
      <c r="E352" s="1205">
        <f>E42+E79+E116</f>
        <v>1000</v>
      </c>
    </row>
    <row r="353" spans="1:5" ht="13.5" thickBot="1" x14ac:dyDescent="0.25">
      <c r="A353" s="1206" t="s">
        <v>193</v>
      </c>
      <c r="B353" s="1207">
        <f>B43+B80+B114</f>
        <v>0</v>
      </c>
      <c r="C353" s="1207">
        <f>C43+C80+C114</f>
        <v>0</v>
      </c>
      <c r="D353" s="1207">
        <f>D43+D80+D114</f>
        <v>0</v>
      </c>
      <c r="E353" s="1207">
        <f>E43+E80+E114</f>
        <v>0</v>
      </c>
    </row>
    <row r="354" spans="1:5" ht="13.5" thickBot="1" x14ac:dyDescent="0.25">
      <c r="A354" s="1204" t="s">
        <v>25</v>
      </c>
      <c r="B354" s="1221">
        <f>B355+B356</f>
        <v>8900</v>
      </c>
      <c r="C354" s="1221">
        <f t="shared" ref="C354:E354" si="65">C355+C356</f>
        <v>8900</v>
      </c>
      <c r="D354" s="1221">
        <f t="shared" si="65"/>
        <v>8900</v>
      </c>
      <c r="E354" s="1221">
        <f t="shared" si="65"/>
        <v>8900</v>
      </c>
    </row>
    <row r="355" spans="1:5" ht="13.5" thickBot="1" x14ac:dyDescent="0.25">
      <c r="A355" s="1206" t="s">
        <v>175</v>
      </c>
      <c r="B355" s="1207">
        <f t="shared" ref="B355:E356" si="66">B45+B82+B119</f>
        <v>8900</v>
      </c>
      <c r="C355" s="1207">
        <f t="shared" si="66"/>
        <v>8900</v>
      </c>
      <c r="D355" s="1207">
        <f t="shared" si="66"/>
        <v>8900</v>
      </c>
      <c r="E355" s="1207">
        <f t="shared" si="66"/>
        <v>8900</v>
      </c>
    </row>
    <row r="356" spans="1:5" ht="13.5" thickBot="1" x14ac:dyDescent="0.25">
      <c r="A356" s="1206" t="s">
        <v>193</v>
      </c>
      <c r="B356" s="1207">
        <f t="shared" si="66"/>
        <v>0</v>
      </c>
      <c r="C356" s="1207">
        <f t="shared" si="66"/>
        <v>0</v>
      </c>
      <c r="D356" s="1207">
        <f t="shared" si="66"/>
        <v>0</v>
      </c>
      <c r="E356" s="1207">
        <f t="shared" si="66"/>
        <v>0</v>
      </c>
    </row>
    <row r="357" spans="1:5" ht="13.5" thickBot="1" x14ac:dyDescent="0.25">
      <c r="A357" s="1204" t="s">
        <v>26</v>
      </c>
      <c r="B357" s="1221">
        <f>B358+B359</f>
        <v>0</v>
      </c>
      <c r="C357" s="1221">
        <f t="shared" ref="C357:E357" si="67">C358+C359</f>
        <v>0</v>
      </c>
      <c r="D357" s="1221">
        <f t="shared" si="67"/>
        <v>0</v>
      </c>
      <c r="E357" s="1221">
        <f t="shared" si="67"/>
        <v>0</v>
      </c>
    </row>
    <row r="358" spans="1:5" ht="13.5" thickBot="1" x14ac:dyDescent="0.25">
      <c r="A358" s="1206" t="s">
        <v>175</v>
      </c>
      <c r="B358" s="1205">
        <f t="shared" ref="B358:E359" si="68">B48+B85+B122</f>
        <v>0</v>
      </c>
      <c r="C358" s="1205">
        <f t="shared" si="68"/>
        <v>0</v>
      </c>
      <c r="D358" s="1205">
        <f t="shared" si="68"/>
        <v>0</v>
      </c>
      <c r="E358" s="1205">
        <f t="shared" si="68"/>
        <v>0</v>
      </c>
    </row>
    <row r="359" spans="1:5" ht="13.5" thickBot="1" x14ac:dyDescent="0.25">
      <c r="A359" s="1206" t="s">
        <v>193</v>
      </c>
      <c r="B359" s="1207">
        <f t="shared" si="68"/>
        <v>0</v>
      </c>
      <c r="C359" s="1207">
        <f t="shared" si="68"/>
        <v>0</v>
      </c>
      <c r="D359" s="1207">
        <f t="shared" si="68"/>
        <v>0</v>
      </c>
      <c r="E359" s="1207">
        <f t="shared" si="68"/>
        <v>0</v>
      </c>
    </row>
    <row r="360" spans="1:5" ht="13.5" thickBot="1" x14ac:dyDescent="0.25">
      <c r="A360" s="1204" t="s">
        <v>27</v>
      </c>
      <c r="B360" s="1221">
        <f>B361+B362</f>
        <v>0</v>
      </c>
      <c r="C360" s="1221">
        <f t="shared" ref="C360:E360" si="69">C361+C362</f>
        <v>0</v>
      </c>
      <c r="D360" s="1221">
        <f t="shared" si="69"/>
        <v>0</v>
      </c>
      <c r="E360" s="1221">
        <f t="shared" si="69"/>
        <v>0</v>
      </c>
    </row>
    <row r="361" spans="1:5" ht="13.5" thickBot="1" x14ac:dyDescent="0.25">
      <c r="A361" s="1206" t="s">
        <v>175</v>
      </c>
      <c r="B361" s="1205">
        <f t="shared" ref="B361:E362" si="70">B51+B88+B125</f>
        <v>0</v>
      </c>
      <c r="C361" s="1205">
        <f t="shared" si="70"/>
        <v>0</v>
      </c>
      <c r="D361" s="1205">
        <f t="shared" si="70"/>
        <v>0</v>
      </c>
      <c r="E361" s="1205">
        <f t="shared" si="70"/>
        <v>0</v>
      </c>
    </row>
    <row r="362" spans="1:5" ht="13.5" thickBot="1" x14ac:dyDescent="0.25">
      <c r="A362" s="1206" t="s">
        <v>193</v>
      </c>
      <c r="B362" s="1207">
        <f t="shared" si="70"/>
        <v>0</v>
      </c>
      <c r="C362" s="1207">
        <f t="shared" si="70"/>
        <v>0</v>
      </c>
      <c r="D362" s="1207">
        <f t="shared" si="70"/>
        <v>0</v>
      </c>
      <c r="E362" s="1207">
        <f t="shared" si="70"/>
        <v>0</v>
      </c>
    </row>
    <row r="363" spans="1:5" ht="13.5" thickBot="1" x14ac:dyDescent="0.25">
      <c r="A363" s="1204" t="s">
        <v>28</v>
      </c>
      <c r="B363" s="1221">
        <f>B364+B365</f>
        <v>0</v>
      </c>
      <c r="C363" s="1221">
        <f>C364+C365</f>
        <v>0</v>
      </c>
      <c r="D363" s="1221">
        <f t="shared" ref="D363:E363" si="71">D364+D365</f>
        <v>0</v>
      </c>
      <c r="E363" s="1221">
        <f t="shared" si="71"/>
        <v>0</v>
      </c>
    </row>
    <row r="364" spans="1:5" ht="13.5" thickBot="1" x14ac:dyDescent="0.25">
      <c r="A364" s="1206" t="s">
        <v>175</v>
      </c>
      <c r="B364" s="1205">
        <f t="shared" ref="B364:E365" si="72">B54+B91+B128</f>
        <v>0</v>
      </c>
      <c r="C364" s="1205">
        <f t="shared" si="72"/>
        <v>0</v>
      </c>
      <c r="D364" s="1205">
        <f t="shared" si="72"/>
        <v>0</v>
      </c>
      <c r="E364" s="1205">
        <f t="shared" si="72"/>
        <v>0</v>
      </c>
    </row>
    <row r="365" spans="1:5" ht="13.5" thickBot="1" x14ac:dyDescent="0.25">
      <c r="A365" s="1206" t="s">
        <v>193</v>
      </c>
      <c r="B365" s="1207">
        <f t="shared" si="72"/>
        <v>0</v>
      </c>
      <c r="C365" s="1207">
        <f t="shared" si="72"/>
        <v>0</v>
      </c>
      <c r="D365" s="1207">
        <f t="shared" si="72"/>
        <v>0</v>
      </c>
      <c r="E365" s="1207">
        <f t="shared" si="72"/>
        <v>0</v>
      </c>
    </row>
    <row r="366" spans="1:5" ht="24.75" thickBot="1" x14ac:dyDescent="0.25">
      <c r="A366" s="1204" t="s">
        <v>29</v>
      </c>
      <c r="B366" s="1221">
        <f>B367</f>
        <v>100</v>
      </c>
      <c r="C366" s="1221">
        <f>C93+C56</f>
        <v>0</v>
      </c>
      <c r="D366" s="1221">
        <f>D93+D56</f>
        <v>0</v>
      </c>
      <c r="E366" s="1221">
        <f>E93+E56</f>
        <v>0</v>
      </c>
    </row>
    <row r="367" spans="1:5" ht="13.5" thickBot="1" x14ac:dyDescent="0.25">
      <c r="A367" s="1206" t="s">
        <v>175</v>
      </c>
      <c r="B367" s="1205">
        <f t="shared" ref="B367:E368" si="73">B57+B94+B131</f>
        <v>100</v>
      </c>
      <c r="C367" s="1205">
        <f t="shared" si="73"/>
        <v>0</v>
      </c>
      <c r="D367" s="1205">
        <f t="shared" si="73"/>
        <v>0</v>
      </c>
      <c r="E367" s="1205">
        <f t="shared" si="73"/>
        <v>0</v>
      </c>
    </row>
    <row r="368" spans="1:5" ht="13.5" thickBot="1" x14ac:dyDescent="0.25">
      <c r="A368" s="1206" t="s">
        <v>193</v>
      </c>
      <c r="B368" s="1207">
        <f t="shared" si="73"/>
        <v>0</v>
      </c>
      <c r="C368" s="1207">
        <f t="shared" si="73"/>
        <v>0</v>
      </c>
      <c r="D368" s="1207">
        <f t="shared" si="73"/>
        <v>0</v>
      </c>
      <c r="E368" s="1207">
        <f t="shared" si="73"/>
        <v>0</v>
      </c>
    </row>
    <row r="369" spans="1:5" ht="13.5" thickBot="1" x14ac:dyDescent="0.25">
      <c r="A369" s="1204" t="s">
        <v>55</v>
      </c>
      <c r="B369" s="1221">
        <f>B370+B371+B372+B373</f>
        <v>0</v>
      </c>
      <c r="C369" s="1221">
        <f t="shared" ref="C369:E369" si="74">C370+C371+C372+C373</f>
        <v>0</v>
      </c>
      <c r="D369" s="1221">
        <f t="shared" si="74"/>
        <v>0</v>
      </c>
      <c r="E369" s="1221">
        <f t="shared" si="74"/>
        <v>0</v>
      </c>
    </row>
    <row r="370" spans="1:5" ht="13.5" thickBot="1" x14ac:dyDescent="0.25">
      <c r="A370" s="1206" t="s">
        <v>175</v>
      </c>
      <c r="B370" s="1205">
        <f t="shared" ref="B370:E373" si="75">B154+B179+B204+B230+B259+B284+B309+B335</f>
        <v>0</v>
      </c>
      <c r="C370" s="1205">
        <f t="shared" si="75"/>
        <v>0</v>
      </c>
      <c r="D370" s="1205">
        <f t="shared" si="75"/>
        <v>0</v>
      </c>
      <c r="E370" s="1205">
        <f t="shared" si="75"/>
        <v>0</v>
      </c>
    </row>
    <row r="371" spans="1:5" ht="13.5" thickBot="1" x14ac:dyDescent="0.25">
      <c r="A371" s="1206" t="s">
        <v>194</v>
      </c>
      <c r="B371" s="1205">
        <f t="shared" si="75"/>
        <v>0</v>
      </c>
      <c r="C371" s="1205">
        <f t="shared" si="75"/>
        <v>0</v>
      </c>
      <c r="D371" s="1205">
        <f t="shared" si="75"/>
        <v>0</v>
      </c>
      <c r="E371" s="1205">
        <f t="shared" si="75"/>
        <v>0</v>
      </c>
    </row>
    <row r="372" spans="1:5" ht="13.5" thickBot="1" x14ac:dyDescent="0.25">
      <c r="A372" s="1206" t="s">
        <v>186</v>
      </c>
      <c r="B372" s="1205">
        <f t="shared" si="75"/>
        <v>0</v>
      </c>
      <c r="C372" s="1205">
        <f t="shared" si="75"/>
        <v>0</v>
      </c>
      <c r="D372" s="1205">
        <f t="shared" si="75"/>
        <v>0</v>
      </c>
      <c r="E372" s="1205">
        <f t="shared" si="75"/>
        <v>0</v>
      </c>
    </row>
    <row r="373" spans="1:5" ht="13.5" thickBot="1" x14ac:dyDescent="0.25">
      <c r="A373" s="1206" t="s">
        <v>187</v>
      </c>
      <c r="B373" s="1205">
        <f t="shared" si="75"/>
        <v>0</v>
      </c>
      <c r="C373" s="1205">
        <f t="shared" si="75"/>
        <v>0</v>
      </c>
      <c r="D373" s="1205">
        <f t="shared" si="75"/>
        <v>0</v>
      </c>
      <c r="E373" s="1205">
        <f t="shared" si="75"/>
        <v>0</v>
      </c>
    </row>
    <row r="374" spans="1:5" ht="13.5" thickBot="1" x14ac:dyDescent="0.25">
      <c r="A374" s="1204" t="s">
        <v>56</v>
      </c>
      <c r="B374" s="1221">
        <f>B375+B376+B377+B378</f>
        <v>3480</v>
      </c>
      <c r="C374" s="1221">
        <f t="shared" ref="C374:E374" si="76">C375+C376+C377+C378</f>
        <v>0</v>
      </c>
      <c r="D374" s="1221">
        <f t="shared" si="76"/>
        <v>0</v>
      </c>
      <c r="E374" s="1221">
        <f t="shared" si="76"/>
        <v>0</v>
      </c>
    </row>
    <row r="375" spans="1:5" ht="13.5" thickBot="1" x14ac:dyDescent="0.25">
      <c r="A375" s="1206" t="s">
        <v>175</v>
      </c>
      <c r="B375" s="1205">
        <f t="shared" ref="B375:E378" si="77">B159+B184+B209+B235+B264+B289+B314+B340</f>
        <v>3480</v>
      </c>
      <c r="C375" s="1205">
        <f t="shared" si="77"/>
        <v>0</v>
      </c>
      <c r="D375" s="1205">
        <f t="shared" si="77"/>
        <v>0</v>
      </c>
      <c r="E375" s="1205">
        <f t="shared" si="77"/>
        <v>0</v>
      </c>
    </row>
    <row r="376" spans="1:5" ht="13.5" thickBot="1" x14ac:dyDescent="0.25">
      <c r="A376" s="1206" t="s">
        <v>194</v>
      </c>
      <c r="B376" s="1205">
        <f t="shared" si="77"/>
        <v>0</v>
      </c>
      <c r="C376" s="1205">
        <f t="shared" si="77"/>
        <v>0</v>
      </c>
      <c r="D376" s="1205">
        <f t="shared" si="77"/>
        <v>0</v>
      </c>
      <c r="E376" s="1205">
        <f t="shared" si="77"/>
        <v>0</v>
      </c>
    </row>
    <row r="377" spans="1:5" ht="13.5" thickBot="1" x14ac:dyDescent="0.25">
      <c r="A377" s="1206" t="s">
        <v>186</v>
      </c>
      <c r="B377" s="1205">
        <f t="shared" si="77"/>
        <v>0</v>
      </c>
      <c r="C377" s="1205">
        <f t="shared" si="77"/>
        <v>0</v>
      </c>
      <c r="D377" s="1205">
        <f t="shared" si="77"/>
        <v>0</v>
      </c>
      <c r="E377" s="1205">
        <f t="shared" si="77"/>
        <v>0</v>
      </c>
    </row>
    <row r="378" spans="1:5" ht="13.5" thickBot="1" x14ac:dyDescent="0.25">
      <c r="A378" s="1206" t="s">
        <v>187</v>
      </c>
      <c r="B378" s="1205">
        <f t="shared" si="77"/>
        <v>0</v>
      </c>
      <c r="C378" s="1205">
        <f t="shared" si="77"/>
        <v>0</v>
      </c>
      <c r="D378" s="1205">
        <f t="shared" si="77"/>
        <v>0</v>
      </c>
      <c r="E378" s="1205">
        <f t="shared" si="77"/>
        <v>0</v>
      </c>
    </row>
    <row r="379" spans="1:5" ht="13.5" thickBot="1" x14ac:dyDescent="0.25">
      <c r="A379" s="1223" t="s">
        <v>31</v>
      </c>
      <c r="B379" s="1212">
        <f>IF(B347-B346=0,0,"Error")</f>
        <v>0</v>
      </c>
      <c r="C379" s="1212">
        <f>IF(C347-C346=0,0,"Error")</f>
        <v>0</v>
      </c>
      <c r="D379" s="1212">
        <f>IF(D347-D346=0,0,"Error")</f>
        <v>0</v>
      </c>
      <c r="E379" s="1212">
        <f>IF(E347-E346=0,0,"Error")</f>
        <v>0</v>
      </c>
    </row>
  </sheetData>
  <mergeCells count="86">
    <mergeCell ref="B7:E7"/>
    <mergeCell ref="A1:E1"/>
    <mergeCell ref="A2:E2"/>
    <mergeCell ref="A3:E3"/>
    <mergeCell ref="B5:E5"/>
    <mergeCell ref="B6:E6"/>
    <mergeCell ref="A27:A28"/>
    <mergeCell ref="A8:E8"/>
    <mergeCell ref="A9:E11"/>
    <mergeCell ref="B12:E12"/>
    <mergeCell ref="A13:A14"/>
    <mergeCell ref="B18:E18"/>
    <mergeCell ref="A19:E19"/>
    <mergeCell ref="A22:E22"/>
    <mergeCell ref="A23:E23"/>
    <mergeCell ref="B24:E24"/>
    <mergeCell ref="B25:E25"/>
    <mergeCell ref="B26:E26"/>
    <mergeCell ref="A101:A102"/>
    <mergeCell ref="A35:E35"/>
    <mergeCell ref="A36:A37"/>
    <mergeCell ref="B61:E61"/>
    <mergeCell ref="B62:E62"/>
    <mergeCell ref="B63:E63"/>
    <mergeCell ref="A64:A65"/>
    <mergeCell ref="A72:E72"/>
    <mergeCell ref="A73:A74"/>
    <mergeCell ref="B98:E98"/>
    <mergeCell ref="B99:E99"/>
    <mergeCell ref="B100:E100"/>
    <mergeCell ref="A151:A152"/>
    <mergeCell ref="A109:E109"/>
    <mergeCell ref="A110:A111"/>
    <mergeCell ref="A135:E135"/>
    <mergeCell ref="A136:E136"/>
    <mergeCell ref="B137:E137"/>
    <mergeCell ref="D138:E138"/>
    <mergeCell ref="B139:E139"/>
    <mergeCell ref="B140:E140"/>
    <mergeCell ref="B141:E141"/>
    <mergeCell ref="A142:A143"/>
    <mergeCell ref="A150:E150"/>
    <mergeCell ref="B214:E214"/>
    <mergeCell ref="D164:E164"/>
    <mergeCell ref="B165:E165"/>
    <mergeCell ref="B166:E166"/>
    <mergeCell ref="A167:A168"/>
    <mergeCell ref="A175:E175"/>
    <mergeCell ref="A176:A177"/>
    <mergeCell ref="B190:E190"/>
    <mergeCell ref="B191:E191"/>
    <mergeCell ref="A192:A193"/>
    <mergeCell ref="A200:E200"/>
    <mergeCell ref="A201:A202"/>
    <mergeCell ref="B246:E246"/>
    <mergeCell ref="B216:E216"/>
    <mergeCell ref="B217:E217"/>
    <mergeCell ref="A218:A219"/>
    <mergeCell ref="A226:E226"/>
    <mergeCell ref="A227:A228"/>
    <mergeCell ref="A240:E240"/>
    <mergeCell ref="A241:E241"/>
    <mergeCell ref="B242:E242"/>
    <mergeCell ref="D243:E243"/>
    <mergeCell ref="B244:E244"/>
    <mergeCell ref="B245:E245"/>
    <mergeCell ref="A297:A298"/>
    <mergeCell ref="A247:A248"/>
    <mergeCell ref="A255:E255"/>
    <mergeCell ref="A256:A257"/>
    <mergeCell ref="D269:E269"/>
    <mergeCell ref="B270:E270"/>
    <mergeCell ref="B271:E271"/>
    <mergeCell ref="A272:A273"/>
    <mergeCell ref="A280:E280"/>
    <mergeCell ref="A281:A282"/>
    <mergeCell ref="B295:E295"/>
    <mergeCell ref="B296:E296"/>
    <mergeCell ref="A331:E331"/>
    <mergeCell ref="A332:A333"/>
    <mergeCell ref="A305:E305"/>
    <mergeCell ref="A306:A307"/>
    <mergeCell ref="B319:E319"/>
    <mergeCell ref="B321:E321"/>
    <mergeCell ref="B322:E322"/>
    <mergeCell ref="A323:A32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51"/>
  <sheetViews>
    <sheetView zoomScaleNormal="100" workbookViewId="0">
      <selection activeCell="G28" sqref="G28"/>
    </sheetView>
  </sheetViews>
  <sheetFormatPr defaultRowHeight="12.75" x14ac:dyDescent="0.2"/>
  <cols>
    <col min="1" max="1" width="28.5703125" style="1179" customWidth="1"/>
    <col min="2" max="5" width="11.7109375" style="1179" customWidth="1"/>
    <col min="6" max="16384" width="9.140625" style="1179"/>
  </cols>
  <sheetData>
    <row r="1" spans="1:5" ht="15.75" x14ac:dyDescent="0.25">
      <c r="A1" s="2435" t="s">
        <v>1412</v>
      </c>
      <c r="B1" s="2435"/>
      <c r="C1" s="2435"/>
      <c r="D1" s="2435"/>
      <c r="E1" s="2435"/>
    </row>
    <row r="2" spans="1:5" ht="28.5" customHeight="1" x14ac:dyDescent="0.25">
      <c r="A2" s="2705" t="s">
        <v>1372</v>
      </c>
      <c r="B2" s="2705"/>
      <c r="C2" s="2705"/>
      <c r="D2" s="2705"/>
      <c r="E2" s="2705"/>
    </row>
    <row r="3" spans="1:5" ht="15.75" thickBot="1" x14ac:dyDescent="0.3">
      <c r="A3" s="2706" t="s">
        <v>882</v>
      </c>
      <c r="B3" s="2706"/>
      <c r="C3" s="2706"/>
      <c r="D3" s="2706"/>
      <c r="E3" s="2706"/>
    </row>
    <row r="4" spans="1:5" ht="13.5" thickBot="1" x14ac:dyDescent="0.25">
      <c r="A4" s="1347" t="s">
        <v>0</v>
      </c>
      <c r="B4" s="2707" t="s">
        <v>132</v>
      </c>
      <c r="C4" s="2707"/>
      <c r="D4" s="2707"/>
      <c r="E4" s="2707"/>
    </row>
    <row r="5" spans="1:5" ht="13.5" thickBot="1" x14ac:dyDescent="0.25">
      <c r="A5" s="1347" t="s">
        <v>1</v>
      </c>
      <c r="B5" s="2708" t="s">
        <v>133</v>
      </c>
      <c r="C5" s="2709"/>
      <c r="D5" s="2709"/>
      <c r="E5" s="2710"/>
    </row>
    <row r="6" spans="1:5" ht="13.5" thickBot="1" x14ac:dyDescent="0.25">
      <c r="A6" s="1347" t="s">
        <v>3</v>
      </c>
      <c r="B6" s="2711" t="s">
        <v>843</v>
      </c>
      <c r="C6" s="2712"/>
      <c r="D6" s="2712"/>
      <c r="E6" s="2713"/>
    </row>
    <row r="7" spans="1:5" ht="13.5" thickBot="1" x14ac:dyDescent="0.25">
      <c r="A7" s="2699" t="s">
        <v>4</v>
      </c>
      <c r="B7" s="2700"/>
      <c r="C7" s="2700"/>
      <c r="D7" s="2700"/>
      <c r="E7" s="2701"/>
    </row>
    <row r="8" spans="1:5" ht="13.5" thickBot="1" x14ac:dyDescent="0.25">
      <c r="A8" s="2702" t="s">
        <v>1413</v>
      </c>
      <c r="B8" s="2703"/>
      <c r="C8" s="2703"/>
      <c r="D8" s="2703"/>
      <c r="E8" s="2704"/>
    </row>
    <row r="9" spans="1:5" ht="13.5" thickBot="1" x14ac:dyDescent="0.25">
      <c r="A9" s="2702"/>
      <c r="B9" s="2703"/>
      <c r="C9" s="2703"/>
      <c r="D9" s="2703"/>
      <c r="E9" s="2704"/>
    </row>
    <row r="10" spans="1:5" ht="13.5" thickBot="1" x14ac:dyDescent="0.25">
      <c r="A10" s="2702"/>
      <c r="B10" s="2703"/>
      <c r="C10" s="2703"/>
      <c r="D10" s="2703"/>
      <c r="E10" s="2704"/>
    </row>
    <row r="11" spans="1:5" ht="13.5" thickBot="1" x14ac:dyDescent="0.25">
      <c r="A11" s="1348" t="s">
        <v>5</v>
      </c>
      <c r="B11" s="2685" t="s">
        <v>134</v>
      </c>
      <c r="C11" s="2694"/>
      <c r="D11" s="2694"/>
      <c r="E11" s="2695"/>
    </row>
    <row r="12" spans="1:5" ht="13.5" thickBot="1" x14ac:dyDescent="0.25">
      <c r="A12" s="2649" t="s">
        <v>6</v>
      </c>
      <c r="B12" s="1349">
        <v>2020</v>
      </c>
      <c r="C12" s="1349">
        <v>2021</v>
      </c>
      <c r="D12" s="1349">
        <v>2022</v>
      </c>
      <c r="E12" s="1349">
        <v>2023</v>
      </c>
    </row>
    <row r="13" spans="1:5" ht="13.5" thickBot="1" x14ac:dyDescent="0.25">
      <c r="A13" s="2650"/>
      <c r="B13" s="1349" t="s">
        <v>7</v>
      </c>
      <c r="C13" s="1349" t="s">
        <v>8</v>
      </c>
      <c r="D13" s="1349" t="s">
        <v>8</v>
      </c>
      <c r="E13" s="1349" t="s">
        <v>8</v>
      </c>
    </row>
    <row r="14" spans="1:5" ht="13.5" thickBot="1" x14ac:dyDescent="0.25">
      <c r="A14" s="1350" t="s">
        <v>79</v>
      </c>
      <c r="B14" s="1351" t="s">
        <v>64</v>
      </c>
      <c r="C14" s="1351" t="s">
        <v>65</v>
      </c>
      <c r="D14" s="1351" t="s">
        <v>65</v>
      </c>
      <c r="E14" s="1351" t="s">
        <v>65</v>
      </c>
    </row>
    <row r="15" spans="1:5" ht="13.5" thickBot="1" x14ac:dyDescent="0.25">
      <c r="A15" s="1352" t="s">
        <v>135</v>
      </c>
      <c r="B15" s="1353" t="s">
        <v>136</v>
      </c>
      <c r="C15" s="1353" t="s">
        <v>136</v>
      </c>
      <c r="D15" s="1353" t="s">
        <v>136</v>
      </c>
      <c r="E15" s="1353" t="s">
        <v>136</v>
      </c>
    </row>
    <row r="16" spans="1:5" ht="13.5" thickBot="1" x14ac:dyDescent="0.25">
      <c r="A16" s="1354" t="s">
        <v>9</v>
      </c>
      <c r="B16" s="2685" t="s">
        <v>1414</v>
      </c>
      <c r="C16" s="2694"/>
      <c r="D16" s="2694"/>
      <c r="E16" s="2695"/>
    </row>
    <row r="17" spans="1:5" ht="13.5" thickBot="1" x14ac:dyDescent="0.25">
      <c r="A17" s="2642" t="s">
        <v>10</v>
      </c>
      <c r="B17" s="2644"/>
      <c r="C17" s="2644"/>
      <c r="D17" s="2644"/>
      <c r="E17" s="2645"/>
    </row>
    <row r="18" spans="1:5" ht="48.75" thickBot="1" x14ac:dyDescent="0.25">
      <c r="A18" s="1355" t="s">
        <v>137</v>
      </c>
      <c r="B18" s="1356" t="s">
        <v>1415</v>
      </c>
      <c r="C18" s="1356" t="s">
        <v>1415</v>
      </c>
      <c r="D18" s="1356" t="s">
        <v>1416</v>
      </c>
      <c r="E18" s="1356" t="s">
        <v>1415</v>
      </c>
    </row>
    <row r="19" spans="1:5" ht="13.5" thickBot="1" x14ac:dyDescent="0.25">
      <c r="A19" s="1357"/>
      <c r="B19" s="1358">
        <v>2</v>
      </c>
      <c r="C19" s="1359">
        <v>2</v>
      </c>
      <c r="D19" s="1359">
        <v>2</v>
      </c>
      <c r="E19" s="1359">
        <v>2</v>
      </c>
    </row>
    <row r="20" spans="1:5" ht="13.5" thickBot="1" x14ac:dyDescent="0.25">
      <c r="A20" s="2688" t="s">
        <v>11</v>
      </c>
      <c r="B20" s="2689"/>
      <c r="C20" s="2689"/>
      <c r="D20" s="2689"/>
      <c r="E20" s="2690"/>
    </row>
    <row r="21" spans="1:5" ht="13.5" thickBot="1" x14ac:dyDescent="0.25">
      <c r="A21" s="2669" t="s">
        <v>12</v>
      </c>
      <c r="B21" s="2670"/>
      <c r="C21" s="2670"/>
      <c r="D21" s="2670"/>
      <c r="E21" s="2671"/>
    </row>
    <row r="22" spans="1:5" ht="13.5" thickBot="1" x14ac:dyDescent="0.25">
      <c r="A22" s="1360" t="s">
        <v>13</v>
      </c>
      <c r="B22" s="2691" t="s">
        <v>1417</v>
      </c>
      <c r="C22" s="2692"/>
      <c r="D22" s="2692"/>
      <c r="E22" s="2693"/>
    </row>
    <row r="23" spans="1:5" ht="13.5" thickBot="1" x14ac:dyDescent="0.25">
      <c r="A23" s="1357" t="s">
        <v>14</v>
      </c>
      <c r="B23" s="2685" t="s">
        <v>159</v>
      </c>
      <c r="C23" s="2694"/>
      <c r="D23" s="2694"/>
      <c r="E23" s="2695"/>
    </row>
    <row r="24" spans="1:5" ht="13.5" thickBot="1" x14ac:dyDescent="0.25">
      <c r="A24" s="1357" t="s">
        <v>15</v>
      </c>
      <c r="B24" s="2696" t="s">
        <v>138</v>
      </c>
      <c r="C24" s="2697"/>
      <c r="D24" s="2697"/>
      <c r="E24" s="2698"/>
    </row>
    <row r="25" spans="1:5" x14ac:dyDescent="0.2">
      <c r="A25" s="2649"/>
      <c r="B25" s="1361">
        <v>2020</v>
      </c>
      <c r="C25" s="1361">
        <v>2021</v>
      </c>
      <c r="D25" s="1361">
        <v>2022</v>
      </c>
      <c r="E25" s="1361">
        <v>2023</v>
      </c>
    </row>
    <row r="26" spans="1:5" ht="13.5" thickBot="1" x14ac:dyDescent="0.25">
      <c r="A26" s="2650"/>
      <c r="B26" s="1362" t="s">
        <v>7</v>
      </c>
      <c r="C26" s="1362" t="s">
        <v>8</v>
      </c>
      <c r="D26" s="1362" t="s">
        <v>8</v>
      </c>
      <c r="E26" s="1362" t="s">
        <v>8</v>
      </c>
    </row>
    <row r="27" spans="1:5" ht="13.5" thickBot="1" x14ac:dyDescent="0.25">
      <c r="A27" s="1357" t="s">
        <v>16</v>
      </c>
      <c r="B27" s="1336">
        <v>4</v>
      </c>
      <c r="C27" s="1336">
        <v>5</v>
      </c>
      <c r="D27" s="1336">
        <v>5</v>
      </c>
      <c r="E27" s="1336">
        <v>5</v>
      </c>
    </row>
    <row r="28" spans="1:5" ht="13.5" thickBot="1" x14ac:dyDescent="0.25">
      <c r="A28" s="1357" t="s">
        <v>17</v>
      </c>
      <c r="B28" s="1325">
        <v>125255</v>
      </c>
      <c r="C28" s="1325">
        <v>125255</v>
      </c>
      <c r="D28" s="1325">
        <v>125255</v>
      </c>
      <c r="E28" s="1325">
        <v>125255</v>
      </c>
    </row>
    <row r="29" spans="1:5" ht="13.5" thickBot="1" x14ac:dyDescent="0.25">
      <c r="A29" s="1357" t="s">
        <v>18</v>
      </c>
      <c r="B29" s="1336">
        <f>B28/B27</f>
        <v>31313.75</v>
      </c>
      <c r="C29" s="1336">
        <f>C28/C27</f>
        <v>25051</v>
      </c>
      <c r="D29" s="1336">
        <f>D28/D27</f>
        <v>25051</v>
      </c>
      <c r="E29" s="1336">
        <f>E28/E27</f>
        <v>25051</v>
      </c>
    </row>
    <row r="30" spans="1:5" ht="13.5" thickBot="1" x14ac:dyDescent="0.25">
      <c r="A30" s="1357" t="s">
        <v>19</v>
      </c>
      <c r="B30" s="1363" t="s">
        <v>20</v>
      </c>
      <c r="C30" s="1364">
        <f t="shared" ref="C30:E32" si="0">C27/B27-1</f>
        <v>0.25</v>
      </c>
      <c r="D30" s="1364">
        <f t="shared" si="0"/>
        <v>0</v>
      </c>
      <c r="E30" s="1364">
        <f t="shared" si="0"/>
        <v>0</v>
      </c>
    </row>
    <row r="31" spans="1:5" ht="13.5" thickBot="1" x14ac:dyDescent="0.25">
      <c r="A31" s="1357" t="s">
        <v>21</v>
      </c>
      <c r="B31" s="1363" t="s">
        <v>20</v>
      </c>
      <c r="C31" s="1364">
        <f t="shared" si="0"/>
        <v>0</v>
      </c>
      <c r="D31" s="1364">
        <f t="shared" si="0"/>
        <v>0</v>
      </c>
      <c r="E31" s="1364">
        <f t="shared" si="0"/>
        <v>0</v>
      </c>
    </row>
    <row r="32" spans="1:5" ht="13.5" thickBot="1" x14ac:dyDescent="0.25">
      <c r="A32" s="1357" t="s">
        <v>22</v>
      </c>
      <c r="B32" s="1363" t="s">
        <v>20</v>
      </c>
      <c r="C32" s="1364">
        <f t="shared" si="0"/>
        <v>-0.19999999999999996</v>
      </c>
      <c r="D32" s="1364">
        <f t="shared" si="0"/>
        <v>0</v>
      </c>
      <c r="E32" s="1364">
        <f t="shared" si="0"/>
        <v>0</v>
      </c>
    </row>
    <row r="33" spans="1:5" ht="13.5" thickBot="1" x14ac:dyDescent="0.25">
      <c r="A33" s="2651" t="s">
        <v>123</v>
      </c>
      <c r="B33" s="2652"/>
      <c r="C33" s="2652"/>
      <c r="D33" s="2652"/>
      <c r="E33" s="2653"/>
    </row>
    <row r="34" spans="1:5" x14ac:dyDescent="0.2">
      <c r="A34" s="2649"/>
      <c r="B34" s="1361">
        <v>2020</v>
      </c>
      <c r="C34" s="1361">
        <v>2021</v>
      </c>
      <c r="D34" s="1361">
        <v>2022</v>
      </c>
      <c r="E34" s="1361">
        <v>2023</v>
      </c>
    </row>
    <row r="35" spans="1:5" ht="13.5" thickBot="1" x14ac:dyDescent="0.25">
      <c r="A35" s="2650"/>
      <c r="B35" s="1362" t="s">
        <v>7</v>
      </c>
      <c r="C35" s="1362" t="s">
        <v>8</v>
      </c>
      <c r="D35" s="1362" t="s">
        <v>8</v>
      </c>
      <c r="E35" s="1362" t="s">
        <v>8</v>
      </c>
    </row>
    <row r="36" spans="1:5" ht="13.5" thickBot="1" x14ac:dyDescent="0.25">
      <c r="A36" s="1365" t="s">
        <v>23</v>
      </c>
      <c r="B36" s="1366">
        <v>10512</v>
      </c>
      <c r="C36" s="1367">
        <v>10512</v>
      </c>
      <c r="D36" s="1338">
        <v>10512</v>
      </c>
      <c r="E36" s="1338">
        <v>10512</v>
      </c>
    </row>
    <row r="37" spans="1:5" ht="13.5" thickBot="1" x14ac:dyDescent="0.25">
      <c r="A37" s="1368" t="s">
        <v>175</v>
      </c>
      <c r="B37" s="1366">
        <v>10512</v>
      </c>
      <c r="C37" s="1367">
        <v>10512</v>
      </c>
      <c r="D37" s="1338">
        <v>10512</v>
      </c>
      <c r="E37" s="1338">
        <v>10512</v>
      </c>
    </row>
    <row r="38" spans="1:5" ht="13.5" thickBot="1" x14ac:dyDescent="0.25">
      <c r="A38" s="1368" t="s">
        <v>176</v>
      </c>
      <c r="B38" s="1369"/>
      <c r="C38" s="1370"/>
      <c r="D38" s="1371"/>
      <c r="E38" s="1371"/>
    </row>
    <row r="39" spans="1:5" ht="24.75" thickBot="1" x14ac:dyDescent="0.25">
      <c r="A39" s="1273" t="s">
        <v>24</v>
      </c>
      <c r="B39" s="1338">
        <v>1743</v>
      </c>
      <c r="C39" s="1367">
        <v>1743</v>
      </c>
      <c r="D39" s="1338">
        <v>1743</v>
      </c>
      <c r="E39" s="1338">
        <v>1743</v>
      </c>
    </row>
    <row r="40" spans="1:5" ht="13.5" thickBot="1" x14ac:dyDescent="0.25">
      <c r="A40" s="1368" t="s">
        <v>175</v>
      </c>
      <c r="B40" s="1338">
        <v>1743</v>
      </c>
      <c r="C40" s="1367">
        <v>1743</v>
      </c>
      <c r="D40" s="1338">
        <v>1743</v>
      </c>
      <c r="E40" s="1338">
        <v>1743</v>
      </c>
    </row>
    <row r="41" spans="1:5" ht="13.5" thickBot="1" x14ac:dyDescent="0.25">
      <c r="A41" s="1368" t="s">
        <v>176</v>
      </c>
      <c r="B41" s="1337"/>
      <c r="C41" s="1338"/>
      <c r="D41" s="1338"/>
      <c r="E41" s="1338"/>
    </row>
    <row r="42" spans="1:5" ht="13.5" thickBot="1" x14ac:dyDescent="0.25">
      <c r="A42" s="1365" t="s">
        <v>25</v>
      </c>
      <c r="B42" s="1337">
        <v>0</v>
      </c>
      <c r="C42" s="1338">
        <v>0</v>
      </c>
      <c r="D42" s="1338">
        <v>0</v>
      </c>
      <c r="E42" s="1338">
        <v>0</v>
      </c>
    </row>
    <row r="43" spans="1:5" ht="13.5" thickBot="1" x14ac:dyDescent="0.25">
      <c r="A43" s="1368" t="s">
        <v>175</v>
      </c>
      <c r="B43" s="1337">
        <v>0</v>
      </c>
      <c r="C43" s="1338">
        <v>0</v>
      </c>
      <c r="D43" s="1338">
        <v>0</v>
      </c>
      <c r="E43" s="1338">
        <v>0</v>
      </c>
    </row>
    <row r="44" spans="1:5" ht="13.5" thickBot="1" x14ac:dyDescent="0.25">
      <c r="A44" s="1368" t="s">
        <v>176</v>
      </c>
      <c r="B44" s="1337"/>
      <c r="C44" s="1338"/>
      <c r="D44" s="1338"/>
      <c r="E44" s="1338"/>
    </row>
    <row r="45" spans="1:5" ht="13.5" thickBot="1" x14ac:dyDescent="0.25">
      <c r="A45" s="1365" t="s">
        <v>26</v>
      </c>
      <c r="B45" s="1337">
        <v>0</v>
      </c>
      <c r="C45" s="1338">
        <v>0</v>
      </c>
      <c r="D45" s="1338">
        <v>0</v>
      </c>
      <c r="E45" s="1338">
        <v>0</v>
      </c>
    </row>
    <row r="46" spans="1:5" ht="13.5" thickBot="1" x14ac:dyDescent="0.25">
      <c r="A46" s="1368" t="s">
        <v>175</v>
      </c>
      <c r="B46" s="1337"/>
      <c r="C46" s="1338"/>
      <c r="D46" s="1338"/>
      <c r="E46" s="1338"/>
    </row>
    <row r="47" spans="1:5" ht="13.5" thickBot="1" x14ac:dyDescent="0.25">
      <c r="A47" s="1368" t="s">
        <v>176</v>
      </c>
      <c r="B47" s="1337"/>
      <c r="C47" s="1338"/>
      <c r="D47" s="1338"/>
      <c r="E47" s="1338"/>
    </row>
    <row r="48" spans="1:5" ht="13.5" thickBot="1" x14ac:dyDescent="0.25">
      <c r="A48" s="1365" t="s">
        <v>27</v>
      </c>
      <c r="B48" s="1372">
        <v>113000</v>
      </c>
      <c r="C48" s="1338">
        <v>113000</v>
      </c>
      <c r="D48" s="1338">
        <v>113000</v>
      </c>
      <c r="E48" s="1338">
        <v>113000</v>
      </c>
    </row>
    <row r="49" spans="1:5" ht="13.5" thickBot="1" x14ac:dyDescent="0.25">
      <c r="A49" s="1368" t="s">
        <v>175</v>
      </c>
      <c r="B49" s="1372">
        <v>113000</v>
      </c>
      <c r="C49" s="1338">
        <v>113000</v>
      </c>
      <c r="D49" s="1338">
        <v>113000</v>
      </c>
      <c r="E49" s="1338">
        <v>113000</v>
      </c>
    </row>
    <row r="50" spans="1:5" ht="13.5" thickBot="1" x14ac:dyDescent="0.25">
      <c r="A50" s="1368" t="s">
        <v>176</v>
      </c>
      <c r="B50" s="1373"/>
      <c r="C50" s="1338"/>
      <c r="D50" s="1338"/>
      <c r="E50" s="1338"/>
    </row>
    <row r="51" spans="1:5" ht="13.5" thickBot="1" x14ac:dyDescent="0.25">
      <c r="A51" s="1365" t="s">
        <v>28</v>
      </c>
      <c r="B51" s="1337">
        <v>0</v>
      </c>
      <c r="C51" s="1338">
        <v>0</v>
      </c>
      <c r="D51" s="1338">
        <v>0</v>
      </c>
      <c r="E51" s="1338">
        <v>0</v>
      </c>
    </row>
    <row r="52" spans="1:5" ht="13.5" thickBot="1" x14ac:dyDescent="0.25">
      <c r="A52" s="1368" t="s">
        <v>175</v>
      </c>
      <c r="B52" s="1337"/>
      <c r="C52" s="1338"/>
      <c r="D52" s="1338"/>
      <c r="E52" s="1338"/>
    </row>
    <row r="53" spans="1:5" ht="13.5" thickBot="1" x14ac:dyDescent="0.25">
      <c r="A53" s="1368" t="s">
        <v>176</v>
      </c>
      <c r="B53" s="1337"/>
      <c r="C53" s="1338"/>
      <c r="D53" s="1338"/>
      <c r="E53" s="1338"/>
    </row>
    <row r="54" spans="1:5" ht="24.75" thickBot="1" x14ac:dyDescent="0.25">
      <c r="A54" s="1365" t="s">
        <v>29</v>
      </c>
      <c r="B54" s="1337">
        <v>0</v>
      </c>
      <c r="C54" s="1338">
        <v>0</v>
      </c>
      <c r="D54" s="1338">
        <f>C54*1.03*0.99</f>
        <v>0</v>
      </c>
      <c r="E54" s="1338">
        <f>D54*1.03*0.99</f>
        <v>0</v>
      </c>
    </row>
    <row r="55" spans="1:5" ht="13.5" thickBot="1" x14ac:dyDescent="0.25">
      <c r="A55" s="1368" t="s">
        <v>175</v>
      </c>
      <c r="B55" s="1337">
        <v>0</v>
      </c>
      <c r="C55" s="1338">
        <v>0</v>
      </c>
      <c r="D55" s="1338">
        <f>C55*1.03*0.99</f>
        <v>0</v>
      </c>
      <c r="E55" s="1338">
        <f>D55*1.03*0.99</f>
        <v>0</v>
      </c>
    </row>
    <row r="56" spans="1:5" ht="13.5" thickBot="1" x14ac:dyDescent="0.25">
      <c r="A56" s="1368" t="s">
        <v>176</v>
      </c>
      <c r="B56" s="1337"/>
      <c r="C56" s="1374"/>
      <c r="D56" s="1375"/>
      <c r="E56" s="1375"/>
    </row>
    <row r="57" spans="1:5" ht="13.5" thickBot="1" x14ac:dyDescent="0.25">
      <c r="A57" s="1376" t="s">
        <v>30</v>
      </c>
      <c r="B57" s="1377">
        <f>B54+B51+B48+B45+B42+B39+B36</f>
        <v>125255</v>
      </c>
      <c r="C57" s="1377">
        <f>C54+C51+C48+C45+C42+C39+C36</f>
        <v>125255</v>
      </c>
      <c r="D57" s="1377">
        <f>D54+D51+D48+D45+D42+D39+D36</f>
        <v>125255</v>
      </c>
      <c r="E57" s="1377">
        <f>E54+E51+E48+E45+E42+E39+E36</f>
        <v>125255</v>
      </c>
    </row>
    <row r="58" spans="1:5" ht="13.5" thickBot="1" x14ac:dyDescent="0.25">
      <c r="A58" s="1378" t="s">
        <v>31</v>
      </c>
      <c r="B58" s="1379">
        <f>IF(B57-B28=0,0,"Error")</f>
        <v>0</v>
      </c>
      <c r="C58" s="1379">
        <f>IF(C57-C28=0,0,"Error")</f>
        <v>0</v>
      </c>
      <c r="D58" s="1379">
        <f>IF(D57-D28=0,0,"Error")</f>
        <v>0</v>
      </c>
      <c r="E58" s="1379">
        <f>IF(E57-E28=0,0,"Error")</f>
        <v>0</v>
      </c>
    </row>
    <row r="59" spans="1:5" ht="13.5" thickBot="1" x14ac:dyDescent="0.25">
      <c r="A59" s="1380" t="s">
        <v>32</v>
      </c>
      <c r="B59" s="2646" t="s">
        <v>552</v>
      </c>
      <c r="C59" s="2683"/>
      <c r="D59" s="2683"/>
      <c r="E59" s="2684"/>
    </row>
    <row r="60" spans="1:5" ht="13.5" thickBot="1" x14ac:dyDescent="0.25">
      <c r="A60" s="1357" t="s">
        <v>14</v>
      </c>
      <c r="B60" s="2685" t="s">
        <v>360</v>
      </c>
      <c r="C60" s="2686"/>
      <c r="D60" s="2686"/>
      <c r="E60" s="2687"/>
    </row>
    <row r="61" spans="1:5" ht="13.5" thickBot="1" x14ac:dyDescent="0.25">
      <c r="A61" s="1357" t="s">
        <v>15</v>
      </c>
      <c r="B61" s="2646" t="s">
        <v>361</v>
      </c>
      <c r="C61" s="2647"/>
      <c r="D61" s="2647"/>
      <c r="E61" s="2648"/>
    </row>
    <row r="62" spans="1:5" ht="13.5" thickBot="1" x14ac:dyDescent="0.25">
      <c r="A62" s="1381"/>
      <c r="B62" s="1382"/>
      <c r="C62" s="1382"/>
      <c r="D62" s="1382"/>
      <c r="E62" s="1379"/>
    </row>
    <row r="63" spans="1:5" x14ac:dyDescent="0.2">
      <c r="A63" s="2649"/>
      <c r="B63" s="1361">
        <v>2020</v>
      </c>
      <c r="C63" s="1361">
        <v>2021</v>
      </c>
      <c r="D63" s="1361">
        <v>2022</v>
      </c>
      <c r="E63" s="1361">
        <v>2023</v>
      </c>
    </row>
    <row r="64" spans="1:5" ht="13.5" thickBot="1" x14ac:dyDescent="0.25">
      <c r="A64" s="2650"/>
      <c r="B64" s="1362" t="s">
        <v>7</v>
      </c>
      <c r="C64" s="1362" t="s">
        <v>8</v>
      </c>
      <c r="D64" s="1362" t="s">
        <v>8</v>
      </c>
      <c r="E64" s="1362" t="s">
        <v>8</v>
      </c>
    </row>
    <row r="65" spans="1:5" ht="13.5" thickBot="1" x14ac:dyDescent="0.25">
      <c r="A65" s="1357" t="s">
        <v>16</v>
      </c>
      <c r="B65" s="1336">
        <v>1</v>
      </c>
      <c r="C65" s="1336">
        <v>1</v>
      </c>
      <c r="D65" s="1336">
        <v>0</v>
      </c>
      <c r="E65" s="1336">
        <v>0</v>
      </c>
    </row>
    <row r="66" spans="1:5" ht="13.5" thickBot="1" x14ac:dyDescent="0.25">
      <c r="A66" s="1357" t="s">
        <v>17</v>
      </c>
      <c r="B66" s="1383">
        <v>6145</v>
      </c>
      <c r="C66" s="1384">
        <v>6245</v>
      </c>
      <c r="D66" s="1366">
        <v>0</v>
      </c>
      <c r="E66" s="1366">
        <v>0</v>
      </c>
    </row>
    <row r="67" spans="1:5" ht="13.5" thickBot="1" x14ac:dyDescent="0.25">
      <c r="A67" s="1357" t="s">
        <v>18</v>
      </c>
      <c r="B67" s="1336">
        <f>B66/B65</f>
        <v>6145</v>
      </c>
      <c r="C67" s="1336">
        <f>C66/C65</f>
        <v>6245</v>
      </c>
      <c r="D67" s="1336" t="e">
        <f>D66/D65</f>
        <v>#DIV/0!</v>
      </c>
      <c r="E67" s="1336" t="e">
        <f>E66/E65</f>
        <v>#DIV/0!</v>
      </c>
    </row>
    <row r="68" spans="1:5" ht="13.5" thickBot="1" x14ac:dyDescent="0.25">
      <c r="A68" s="1357" t="s">
        <v>19</v>
      </c>
      <c r="B68" s="1363"/>
      <c r="C68" s="1364">
        <f>C65/B65-1</f>
        <v>0</v>
      </c>
      <c r="D68" s="1364">
        <f>D65/C65-1</f>
        <v>-1</v>
      </c>
      <c r="E68" s="1364" t="e">
        <f>E65/D65-1</f>
        <v>#DIV/0!</v>
      </c>
    </row>
    <row r="69" spans="1:5" ht="13.5" thickBot="1" x14ac:dyDescent="0.25">
      <c r="A69" s="1357" t="s">
        <v>21</v>
      </c>
      <c r="B69" s="1364">
        <f t="shared" ref="B69:D70" si="1">C66/B66-1</f>
        <v>1.6273393002441017E-2</v>
      </c>
      <c r="C69" s="1364">
        <f t="shared" si="1"/>
        <v>-1</v>
      </c>
      <c r="D69" s="1364" t="e">
        <f t="shared" si="1"/>
        <v>#DIV/0!</v>
      </c>
      <c r="E69" s="1364" t="e">
        <f>#REF!/E66-1</f>
        <v>#REF!</v>
      </c>
    </row>
    <row r="70" spans="1:5" ht="13.5" thickBot="1" x14ac:dyDescent="0.25">
      <c r="A70" s="1357" t="s">
        <v>22</v>
      </c>
      <c r="B70" s="1364">
        <f t="shared" si="1"/>
        <v>1.6273393002441017E-2</v>
      </c>
      <c r="C70" s="1364" t="e">
        <f t="shared" si="1"/>
        <v>#DIV/0!</v>
      </c>
      <c r="D70" s="1364" t="e">
        <f t="shared" si="1"/>
        <v>#DIV/0!</v>
      </c>
      <c r="E70" s="1364" t="e">
        <f>#REF!/E67-1</f>
        <v>#REF!</v>
      </c>
    </row>
    <row r="71" spans="1:5" ht="13.5" thickBot="1" x14ac:dyDescent="0.25">
      <c r="A71" s="2651" t="s">
        <v>124</v>
      </c>
      <c r="B71" s="2652"/>
      <c r="C71" s="2652"/>
      <c r="D71" s="2652"/>
      <c r="E71" s="2653"/>
    </row>
    <row r="72" spans="1:5" x14ac:dyDescent="0.2">
      <c r="A72" s="2649"/>
      <c r="B72" s="1361">
        <v>2020</v>
      </c>
      <c r="C72" s="1361">
        <v>2021</v>
      </c>
      <c r="D72" s="1361">
        <v>2022</v>
      </c>
      <c r="E72" s="1361">
        <v>2023</v>
      </c>
    </row>
    <row r="73" spans="1:5" ht="13.5" thickBot="1" x14ac:dyDescent="0.25">
      <c r="A73" s="2650"/>
      <c r="B73" s="1362" t="s">
        <v>7</v>
      </c>
      <c r="C73" s="1362" t="s">
        <v>8</v>
      </c>
      <c r="D73" s="1362" t="s">
        <v>8</v>
      </c>
      <c r="E73" s="1362" t="s">
        <v>8</v>
      </c>
    </row>
    <row r="74" spans="1:5" ht="13.5" thickBot="1" x14ac:dyDescent="0.25">
      <c r="A74" s="1365" t="s">
        <v>23</v>
      </c>
      <c r="B74" s="1338">
        <v>0</v>
      </c>
      <c r="C74" s="1338">
        <v>0</v>
      </c>
      <c r="D74" s="1338">
        <v>0</v>
      </c>
      <c r="E74" s="1338">
        <v>0</v>
      </c>
    </row>
    <row r="75" spans="1:5" ht="13.5" thickBot="1" x14ac:dyDescent="0.25">
      <c r="A75" s="1368" t="s">
        <v>175</v>
      </c>
      <c r="B75" s="1338">
        <v>0</v>
      </c>
      <c r="C75" s="1338">
        <v>0</v>
      </c>
      <c r="D75" s="1338">
        <v>0</v>
      </c>
      <c r="E75" s="1338">
        <v>0</v>
      </c>
    </row>
    <row r="76" spans="1:5" ht="13.5" thickBot="1" x14ac:dyDescent="0.25">
      <c r="A76" s="1368" t="s">
        <v>176</v>
      </c>
      <c r="B76" s="1337"/>
      <c r="C76" s="1371"/>
      <c r="D76" s="1371"/>
      <c r="E76" s="1371"/>
    </row>
    <row r="77" spans="1:5" ht="24.75" thickBot="1" x14ac:dyDescent="0.25">
      <c r="A77" s="1365" t="s">
        <v>24</v>
      </c>
      <c r="B77" s="1338">
        <v>0</v>
      </c>
      <c r="C77" s="1338">
        <v>0</v>
      </c>
      <c r="D77" s="1338">
        <v>0</v>
      </c>
      <c r="E77" s="1338">
        <v>0</v>
      </c>
    </row>
    <row r="78" spans="1:5" ht="13.5" thickBot="1" x14ac:dyDescent="0.25">
      <c r="A78" s="1368" t="s">
        <v>175</v>
      </c>
      <c r="B78" s="1338">
        <v>0</v>
      </c>
      <c r="C78" s="1338">
        <v>0</v>
      </c>
      <c r="D78" s="1338">
        <v>0</v>
      </c>
      <c r="E78" s="1338">
        <v>0</v>
      </c>
    </row>
    <row r="79" spans="1:5" ht="13.5" thickBot="1" x14ac:dyDescent="0.25">
      <c r="A79" s="1368" t="s">
        <v>176</v>
      </c>
      <c r="B79" s="1337"/>
      <c r="C79" s="1338"/>
      <c r="D79" s="1338"/>
      <c r="E79" s="1338"/>
    </row>
    <row r="80" spans="1:5" ht="13.5" thickBot="1" x14ac:dyDescent="0.25">
      <c r="A80" s="1365" t="s">
        <v>25</v>
      </c>
      <c r="B80" s="1377">
        <v>6145</v>
      </c>
      <c r="C80" s="1379">
        <v>6245</v>
      </c>
      <c r="D80" s="1379">
        <v>0</v>
      </c>
      <c r="E80" s="1338">
        <v>0</v>
      </c>
    </row>
    <row r="81" spans="1:5" ht="13.5" thickBot="1" x14ac:dyDescent="0.25">
      <c r="A81" s="1368" t="s">
        <v>175</v>
      </c>
      <c r="B81" s="1337">
        <v>6145</v>
      </c>
      <c r="C81" s="1338">
        <v>6245</v>
      </c>
      <c r="D81" s="1338">
        <v>0</v>
      </c>
      <c r="E81" s="1338">
        <v>0</v>
      </c>
    </row>
    <row r="82" spans="1:5" ht="13.5" thickBot="1" x14ac:dyDescent="0.25">
      <c r="A82" s="1368" t="s">
        <v>176</v>
      </c>
      <c r="B82" s="1337"/>
      <c r="C82" s="1338"/>
      <c r="D82" s="1338"/>
      <c r="E82" s="1338"/>
    </row>
    <row r="83" spans="1:5" ht="13.5" thickBot="1" x14ac:dyDescent="0.25">
      <c r="A83" s="1365" t="s">
        <v>26</v>
      </c>
      <c r="B83" s="1337"/>
      <c r="C83" s="1338"/>
      <c r="D83" s="1338"/>
      <c r="E83" s="1338"/>
    </row>
    <row r="84" spans="1:5" ht="13.5" thickBot="1" x14ac:dyDescent="0.25">
      <c r="A84" s="1368" t="s">
        <v>175</v>
      </c>
      <c r="B84" s="1337"/>
      <c r="C84" s="1338"/>
      <c r="D84" s="1338"/>
      <c r="E84" s="1338"/>
    </row>
    <row r="85" spans="1:5" ht="13.5" thickBot="1" x14ac:dyDescent="0.25">
      <c r="A85" s="1368" t="s">
        <v>176</v>
      </c>
      <c r="B85" s="1337"/>
      <c r="C85" s="1338"/>
      <c r="D85" s="1338"/>
      <c r="E85" s="1338"/>
    </row>
    <row r="86" spans="1:5" ht="13.5" thickBot="1" x14ac:dyDescent="0.25">
      <c r="A86" s="1365" t="s">
        <v>27</v>
      </c>
      <c r="B86" s="1377">
        <v>0</v>
      </c>
      <c r="C86" s="1379">
        <v>0</v>
      </c>
      <c r="D86" s="1379">
        <v>0</v>
      </c>
      <c r="E86" s="1338">
        <v>0</v>
      </c>
    </row>
    <row r="87" spans="1:5" ht="13.5" thickBot="1" x14ac:dyDescent="0.25">
      <c r="A87" s="1368" t="s">
        <v>175</v>
      </c>
      <c r="B87" s="1337">
        <v>0</v>
      </c>
      <c r="C87" s="1338">
        <v>0</v>
      </c>
      <c r="D87" s="1338">
        <v>0</v>
      </c>
      <c r="E87" s="1338">
        <v>0</v>
      </c>
    </row>
    <row r="88" spans="1:5" ht="13.5" thickBot="1" x14ac:dyDescent="0.25">
      <c r="A88" s="1368" t="s">
        <v>176</v>
      </c>
      <c r="B88" s="1337"/>
      <c r="C88" s="1338"/>
      <c r="D88" s="1338"/>
      <c r="E88" s="1338"/>
    </row>
    <row r="89" spans="1:5" ht="13.5" thickBot="1" x14ac:dyDescent="0.25">
      <c r="A89" s="1365" t="s">
        <v>28</v>
      </c>
      <c r="B89" s="1337">
        <v>0</v>
      </c>
      <c r="C89" s="1338">
        <v>0</v>
      </c>
      <c r="D89" s="1338">
        <v>0</v>
      </c>
      <c r="E89" s="1338">
        <v>0</v>
      </c>
    </row>
    <row r="90" spans="1:5" ht="13.5" thickBot="1" x14ac:dyDescent="0.25">
      <c r="A90" s="1368" t="s">
        <v>175</v>
      </c>
      <c r="B90" s="1337"/>
      <c r="C90" s="1338"/>
      <c r="D90" s="1338"/>
      <c r="E90" s="1338"/>
    </row>
    <row r="91" spans="1:5" ht="13.5" thickBot="1" x14ac:dyDescent="0.25">
      <c r="A91" s="1368" t="s">
        <v>176</v>
      </c>
      <c r="B91" s="1337"/>
      <c r="C91" s="1338"/>
      <c r="D91" s="1338"/>
      <c r="E91" s="1338"/>
    </row>
    <row r="92" spans="1:5" ht="24.75" thickBot="1" x14ac:dyDescent="0.25">
      <c r="A92" s="1365" t="s">
        <v>29</v>
      </c>
      <c r="B92" s="1337"/>
      <c r="C92" s="1338"/>
      <c r="D92" s="1338"/>
      <c r="E92" s="1338"/>
    </row>
    <row r="93" spans="1:5" ht="13.5" thickBot="1" x14ac:dyDescent="0.25">
      <c r="A93" s="1368" t="s">
        <v>175</v>
      </c>
      <c r="B93" s="1337"/>
      <c r="C93" s="1338"/>
      <c r="D93" s="1338"/>
      <c r="E93" s="1338"/>
    </row>
    <row r="94" spans="1:5" ht="13.5" thickBot="1" x14ac:dyDescent="0.25">
      <c r="A94" s="1368" t="s">
        <v>176</v>
      </c>
      <c r="B94" s="1337"/>
      <c r="C94" s="1338"/>
      <c r="D94" s="1338"/>
      <c r="E94" s="1338"/>
    </row>
    <row r="95" spans="1:5" ht="13.5" thickBot="1" x14ac:dyDescent="0.25">
      <c r="A95" s="1385" t="s">
        <v>33</v>
      </c>
      <c r="B95" s="1377">
        <f>B92+B89+B86+B83+B80+B77+B74</f>
        <v>6145</v>
      </c>
      <c r="C95" s="1377">
        <f>C92+C89+C86+C83+C80+C77+C74</f>
        <v>6245</v>
      </c>
      <c r="D95" s="1377">
        <f>D92+D89+D86+D83+D80+D77+D74</f>
        <v>0</v>
      </c>
      <c r="E95" s="1377">
        <f>E92+E89+E86+E83+E80+E77+E74</f>
        <v>0</v>
      </c>
    </row>
    <row r="96" spans="1:5" ht="13.5" thickBot="1" x14ac:dyDescent="0.25">
      <c r="A96" s="1386" t="s">
        <v>31</v>
      </c>
      <c r="B96" s="1379">
        <f>IF(B95-B66=0,0,"Error")</f>
        <v>0</v>
      </c>
      <c r="C96" s="1379">
        <f>IF(C95-C66=0,0,"Error")</f>
        <v>0</v>
      </c>
      <c r="D96" s="1379">
        <f>IF(D95-D66=0,0,"Error")</f>
        <v>0</v>
      </c>
      <c r="E96" s="1379">
        <f>IF(E95-E66=0,0,"Error")</f>
        <v>0</v>
      </c>
    </row>
    <row r="97" spans="1:5" ht="15.75" thickBot="1" x14ac:dyDescent="0.25">
      <c r="A97" s="1380" t="s">
        <v>34</v>
      </c>
      <c r="B97" s="2675" t="s">
        <v>1418</v>
      </c>
      <c r="C97" s="2676"/>
      <c r="D97" s="2676"/>
      <c r="E97" s="2677"/>
    </row>
    <row r="98" spans="1:5" ht="13.5" thickBot="1" x14ac:dyDescent="0.25">
      <c r="A98" s="1357" t="s">
        <v>14</v>
      </c>
      <c r="B98" s="2675" t="s">
        <v>553</v>
      </c>
      <c r="C98" s="2678"/>
      <c r="D98" s="2678"/>
      <c r="E98" s="2679"/>
    </row>
    <row r="99" spans="1:5" ht="13.5" thickBot="1" x14ac:dyDescent="0.25">
      <c r="A99" s="1357" t="s">
        <v>15</v>
      </c>
      <c r="B99" s="2680" t="s">
        <v>554</v>
      </c>
      <c r="C99" s="2681"/>
      <c r="D99" s="2681"/>
      <c r="E99" s="2682"/>
    </row>
    <row r="100" spans="1:5" x14ac:dyDescent="0.2">
      <c r="A100" s="2649"/>
      <c r="B100" s="1361">
        <v>2020</v>
      </c>
      <c r="C100" s="1361">
        <v>2021</v>
      </c>
      <c r="D100" s="1361">
        <v>2022</v>
      </c>
      <c r="E100" s="1361">
        <v>2023</v>
      </c>
    </row>
    <row r="101" spans="1:5" ht="13.5" thickBot="1" x14ac:dyDescent="0.25">
      <c r="A101" s="2650"/>
      <c r="B101" s="1362" t="s">
        <v>7</v>
      </c>
      <c r="C101" s="1362" t="s">
        <v>8</v>
      </c>
      <c r="D101" s="1362" t="s">
        <v>8</v>
      </c>
      <c r="E101" s="1362" t="s">
        <v>8</v>
      </c>
    </row>
    <row r="102" spans="1:5" ht="13.5" thickBot="1" x14ac:dyDescent="0.25">
      <c r="A102" s="1357" t="s">
        <v>16</v>
      </c>
      <c r="B102" s="1336">
        <v>0</v>
      </c>
      <c r="C102" s="1336">
        <v>0</v>
      </c>
      <c r="D102" s="1336">
        <v>2</v>
      </c>
      <c r="E102" s="1336">
        <v>2</v>
      </c>
    </row>
    <row r="103" spans="1:5" ht="13.5" thickBot="1" x14ac:dyDescent="0.25">
      <c r="A103" s="1357" t="s">
        <v>17</v>
      </c>
      <c r="B103" s="1387">
        <v>0</v>
      </c>
      <c r="C103" s="1366">
        <v>0</v>
      </c>
      <c r="D103" s="1388">
        <v>6245</v>
      </c>
      <c r="E103" s="1388">
        <v>8245</v>
      </c>
    </row>
    <row r="104" spans="1:5" ht="13.5" thickBot="1" x14ac:dyDescent="0.25">
      <c r="A104" s="1357" t="s">
        <v>18</v>
      </c>
      <c r="B104" s="1336" t="e">
        <f>B103/B102</f>
        <v>#DIV/0!</v>
      </c>
      <c r="C104" s="1336" t="e">
        <f>C103/C102</f>
        <v>#DIV/0!</v>
      </c>
      <c r="D104" s="1336">
        <f>D103/D102</f>
        <v>3122.5</v>
      </c>
      <c r="E104" s="1336">
        <f>E103/E102</f>
        <v>4122.5</v>
      </c>
    </row>
    <row r="105" spans="1:5" ht="13.5" thickBot="1" x14ac:dyDescent="0.25">
      <c r="A105" s="1357" t="s">
        <v>19</v>
      </c>
      <c r="B105" s="1363"/>
      <c r="C105" s="1364" t="e">
        <f>C102/B102-1</f>
        <v>#DIV/0!</v>
      </c>
      <c r="D105" s="1364" t="e">
        <f>D102/C102-1</f>
        <v>#DIV/0!</v>
      </c>
      <c r="E105" s="1364">
        <f>E102/D102-1</f>
        <v>0</v>
      </c>
    </row>
    <row r="106" spans="1:5" ht="13.5" thickBot="1" x14ac:dyDescent="0.25">
      <c r="A106" s="1357" t="s">
        <v>21</v>
      </c>
      <c r="B106" s="1364" t="e">
        <f>C103/B103-1</f>
        <v>#DIV/0!</v>
      </c>
      <c r="C106" s="1364" t="e">
        <f>D103/C103-1</f>
        <v>#DIV/0!</v>
      </c>
      <c r="D106" s="1364">
        <f>E103/D103-1</f>
        <v>0.32025620496397122</v>
      </c>
      <c r="E106" s="1364">
        <f>E103/D103-1</f>
        <v>0.32025620496397122</v>
      </c>
    </row>
    <row r="107" spans="1:5" ht="13.5" thickBot="1" x14ac:dyDescent="0.25">
      <c r="A107" s="1357" t="s">
        <v>22</v>
      </c>
      <c r="B107" s="1364" t="e">
        <f>B104/A104-1</f>
        <v>#DIV/0!</v>
      </c>
      <c r="C107" s="1364" t="e">
        <f>C104/B104-1</f>
        <v>#DIV/0!</v>
      </c>
      <c r="D107" s="1364" t="e">
        <f>D104/C104-1</f>
        <v>#DIV/0!</v>
      </c>
      <c r="E107" s="1364">
        <f>E104/D104-1</f>
        <v>0.32025620496397122</v>
      </c>
    </row>
    <row r="108" spans="1:5" ht="13.5" thickBot="1" x14ac:dyDescent="0.25">
      <c r="A108" s="2651" t="s">
        <v>152</v>
      </c>
      <c r="B108" s="2652"/>
      <c r="C108" s="2652"/>
      <c r="D108" s="2652"/>
      <c r="E108" s="2653"/>
    </row>
    <row r="109" spans="1:5" x14ac:dyDescent="0.2">
      <c r="A109" s="2649"/>
      <c r="B109" s="1361">
        <v>2020</v>
      </c>
      <c r="C109" s="1361">
        <v>2021</v>
      </c>
      <c r="D109" s="1361">
        <v>2022</v>
      </c>
      <c r="E109" s="1361">
        <v>2023</v>
      </c>
    </row>
    <row r="110" spans="1:5" ht="13.5" thickBot="1" x14ac:dyDescent="0.25">
      <c r="A110" s="2650"/>
      <c r="B110" s="1362" t="s">
        <v>7</v>
      </c>
      <c r="C110" s="1362" t="s">
        <v>8</v>
      </c>
      <c r="D110" s="1362" t="s">
        <v>8</v>
      </c>
      <c r="E110" s="1362" t="s">
        <v>8</v>
      </c>
    </row>
    <row r="111" spans="1:5" ht="13.5" thickBot="1" x14ac:dyDescent="0.25">
      <c r="A111" s="1365" t="s">
        <v>23</v>
      </c>
      <c r="B111" s="1338">
        <v>0</v>
      </c>
      <c r="C111" s="1338">
        <v>0</v>
      </c>
      <c r="D111" s="1338">
        <v>0</v>
      </c>
      <c r="E111" s="1338">
        <v>0</v>
      </c>
    </row>
    <row r="112" spans="1:5" ht="13.5" thickBot="1" x14ac:dyDescent="0.25">
      <c r="A112" s="1368" t="s">
        <v>175</v>
      </c>
      <c r="B112" s="1338">
        <v>0</v>
      </c>
      <c r="C112" s="1338">
        <v>0</v>
      </c>
      <c r="D112" s="1338">
        <v>0</v>
      </c>
      <c r="E112" s="1338">
        <v>0</v>
      </c>
    </row>
    <row r="113" spans="1:5" ht="13.5" thickBot="1" x14ac:dyDescent="0.25">
      <c r="A113" s="1368" t="s">
        <v>176</v>
      </c>
      <c r="B113" s="1337"/>
      <c r="C113" s="1371"/>
      <c r="D113" s="1371"/>
      <c r="E113" s="1371"/>
    </row>
    <row r="114" spans="1:5" ht="24.75" thickBot="1" x14ac:dyDescent="0.25">
      <c r="A114" s="1365" t="s">
        <v>24</v>
      </c>
      <c r="B114" s="1338">
        <v>0</v>
      </c>
      <c r="C114" s="1338">
        <v>0</v>
      </c>
      <c r="D114" s="1338">
        <v>0</v>
      </c>
      <c r="E114" s="1338">
        <v>0</v>
      </c>
    </row>
    <row r="115" spans="1:5" ht="13.5" thickBot="1" x14ac:dyDescent="0.25">
      <c r="A115" s="1368" t="s">
        <v>175</v>
      </c>
      <c r="B115" s="1338">
        <v>0</v>
      </c>
      <c r="C115" s="1338">
        <v>0</v>
      </c>
      <c r="D115" s="1338">
        <v>0</v>
      </c>
      <c r="E115" s="1338">
        <v>0</v>
      </c>
    </row>
    <row r="116" spans="1:5" ht="13.5" thickBot="1" x14ac:dyDescent="0.25">
      <c r="A116" s="1368" t="s">
        <v>176</v>
      </c>
      <c r="B116" s="1337"/>
      <c r="C116" s="1338"/>
      <c r="D116" s="1338"/>
      <c r="E116" s="1338"/>
    </row>
    <row r="117" spans="1:5" ht="13.5" thickBot="1" x14ac:dyDescent="0.25">
      <c r="A117" s="1365" t="s">
        <v>25</v>
      </c>
      <c r="B117" s="1337">
        <v>0</v>
      </c>
      <c r="C117" s="1338">
        <v>0</v>
      </c>
      <c r="D117" s="1379">
        <v>6245</v>
      </c>
      <c r="E117" s="1379">
        <v>8245</v>
      </c>
    </row>
    <row r="118" spans="1:5" ht="13.5" thickBot="1" x14ac:dyDescent="0.25">
      <c r="A118" s="1368" t="s">
        <v>175</v>
      </c>
      <c r="B118" s="1337">
        <v>0</v>
      </c>
      <c r="C118" s="1338">
        <v>0</v>
      </c>
      <c r="D118" s="1338">
        <v>6245</v>
      </c>
      <c r="E118" s="1338">
        <v>8245</v>
      </c>
    </row>
    <row r="119" spans="1:5" ht="13.5" thickBot="1" x14ac:dyDescent="0.25">
      <c r="A119" s="1368" t="s">
        <v>176</v>
      </c>
      <c r="B119" s="1337"/>
      <c r="C119" s="1338"/>
      <c r="D119" s="1338"/>
      <c r="E119" s="1338"/>
    </row>
    <row r="120" spans="1:5" ht="13.5" thickBot="1" x14ac:dyDescent="0.25">
      <c r="A120" s="1365" t="s">
        <v>26</v>
      </c>
      <c r="B120" s="1337"/>
      <c r="C120" s="1338"/>
      <c r="D120" s="1338"/>
      <c r="E120" s="1338"/>
    </row>
    <row r="121" spans="1:5" ht="13.5" thickBot="1" x14ac:dyDescent="0.25">
      <c r="A121" s="1368" t="s">
        <v>175</v>
      </c>
      <c r="B121" s="1337"/>
      <c r="C121" s="1338"/>
      <c r="D121" s="1338"/>
      <c r="E121" s="1338"/>
    </row>
    <row r="122" spans="1:5" ht="13.5" thickBot="1" x14ac:dyDescent="0.25">
      <c r="A122" s="1368" t="s">
        <v>176</v>
      </c>
      <c r="B122" s="1337"/>
      <c r="C122" s="1338"/>
      <c r="D122" s="1338"/>
      <c r="E122" s="1338"/>
    </row>
    <row r="123" spans="1:5" ht="13.5" thickBot="1" x14ac:dyDescent="0.25">
      <c r="A123" s="1365" t="s">
        <v>27</v>
      </c>
      <c r="B123" s="1337">
        <v>0</v>
      </c>
      <c r="C123" s="1338">
        <v>0</v>
      </c>
      <c r="D123" s="1338">
        <v>0</v>
      </c>
      <c r="E123" s="1379">
        <v>0</v>
      </c>
    </row>
    <row r="124" spans="1:5" ht="13.5" thickBot="1" x14ac:dyDescent="0.25">
      <c r="A124" s="1368" t="s">
        <v>175</v>
      </c>
      <c r="B124" s="1337">
        <v>0</v>
      </c>
      <c r="C124" s="1338">
        <v>0</v>
      </c>
      <c r="D124" s="1338">
        <v>0</v>
      </c>
      <c r="E124" s="1338">
        <v>0</v>
      </c>
    </row>
    <row r="125" spans="1:5" ht="13.5" thickBot="1" x14ac:dyDescent="0.25">
      <c r="A125" s="1368" t="s">
        <v>176</v>
      </c>
      <c r="B125" s="1337"/>
      <c r="C125" s="1338"/>
      <c r="D125" s="1338"/>
      <c r="E125" s="1338"/>
    </row>
    <row r="126" spans="1:5" ht="13.5" thickBot="1" x14ac:dyDescent="0.25">
      <c r="A126" s="1365" t="s">
        <v>28</v>
      </c>
      <c r="B126" s="1337">
        <v>0</v>
      </c>
      <c r="C126" s="1338">
        <v>0</v>
      </c>
      <c r="D126" s="1338">
        <v>0</v>
      </c>
      <c r="E126" s="1338">
        <v>0</v>
      </c>
    </row>
    <row r="127" spans="1:5" ht="13.5" thickBot="1" x14ac:dyDescent="0.25">
      <c r="A127" s="1368" t="s">
        <v>175</v>
      </c>
      <c r="B127" s="1337"/>
      <c r="C127" s="1338"/>
      <c r="D127" s="1338"/>
      <c r="E127" s="1338"/>
    </row>
    <row r="128" spans="1:5" ht="13.5" thickBot="1" x14ac:dyDescent="0.25">
      <c r="A128" s="1368" t="s">
        <v>176</v>
      </c>
      <c r="B128" s="1337"/>
      <c r="C128" s="1338"/>
      <c r="D128" s="1338"/>
      <c r="E128" s="1338"/>
    </row>
    <row r="129" spans="1:5" ht="24.75" thickBot="1" x14ac:dyDescent="0.25">
      <c r="A129" s="1365" t="s">
        <v>29</v>
      </c>
      <c r="B129" s="1337"/>
      <c r="C129" s="1338"/>
      <c r="D129" s="1338"/>
      <c r="E129" s="1338"/>
    </row>
    <row r="130" spans="1:5" ht="13.5" thickBot="1" x14ac:dyDescent="0.25">
      <c r="A130" s="1368" t="s">
        <v>175</v>
      </c>
      <c r="B130" s="1337"/>
      <c r="C130" s="1338"/>
      <c r="D130" s="1338"/>
      <c r="E130" s="1338"/>
    </row>
    <row r="131" spans="1:5" ht="13.5" thickBot="1" x14ac:dyDescent="0.25">
      <c r="A131" s="1368" t="s">
        <v>176</v>
      </c>
      <c r="B131" s="1337"/>
      <c r="C131" s="1338"/>
      <c r="D131" s="1338"/>
      <c r="E131" s="1338"/>
    </row>
    <row r="132" spans="1:5" ht="13.5" thickBot="1" x14ac:dyDescent="0.25">
      <c r="A132" s="1385" t="s">
        <v>35</v>
      </c>
      <c r="B132" s="1377">
        <f>B129+B126+B123+B120+B117+B114+B111</f>
        <v>0</v>
      </c>
      <c r="C132" s="1377">
        <f>C129+C126+C123+C120+C117+C114+C111</f>
        <v>0</v>
      </c>
      <c r="D132" s="1377">
        <f>D129+D126+D123+D120+D117+D114+D111</f>
        <v>6245</v>
      </c>
      <c r="E132" s="1377">
        <f>E129+E126+E123+E120+E117+E114+E111</f>
        <v>8245</v>
      </c>
    </row>
    <row r="133" spans="1:5" ht="13.5" thickBot="1" x14ac:dyDescent="0.25">
      <c r="A133" s="1386" t="s">
        <v>31</v>
      </c>
      <c r="B133" s="1379">
        <f>IF(B132-B103=0,0,"Error")</f>
        <v>0</v>
      </c>
      <c r="C133" s="1379">
        <f>IF(C132-C103=0,0,"Error")</f>
        <v>0</v>
      </c>
      <c r="D133" s="1379">
        <f>IF(D132-D103=0,0,"Error")</f>
        <v>0</v>
      </c>
      <c r="E133" s="1379">
        <f>IF(E132-E103=0,0,"Error")</f>
        <v>0</v>
      </c>
    </row>
    <row r="134" spans="1:5" ht="13.5" thickBot="1" x14ac:dyDescent="0.25">
      <c r="A134" s="2669" t="s">
        <v>38</v>
      </c>
      <c r="B134" s="2670"/>
      <c r="C134" s="2670"/>
      <c r="D134" s="2670"/>
      <c r="E134" s="2671"/>
    </row>
    <row r="135" spans="1:5" ht="13.5" thickBot="1" x14ac:dyDescent="0.25">
      <c r="A135" s="2669" t="s">
        <v>39</v>
      </c>
      <c r="B135" s="2670"/>
      <c r="C135" s="2670"/>
      <c r="D135" s="2670"/>
      <c r="E135" s="2671"/>
    </row>
    <row r="136" spans="1:5" ht="13.5" thickBot="1" x14ac:dyDescent="0.25">
      <c r="A136" s="1360" t="s">
        <v>52</v>
      </c>
      <c r="B136" s="2665" t="s">
        <v>555</v>
      </c>
      <c r="C136" s="2667"/>
      <c r="D136" s="2667"/>
      <c r="E136" s="2668"/>
    </row>
    <row r="137" spans="1:5" ht="34.5" thickBot="1" x14ac:dyDescent="0.25">
      <c r="A137" s="1360" t="s">
        <v>76</v>
      </c>
      <c r="B137" s="1352" t="s">
        <v>1419</v>
      </c>
      <c r="C137" s="1389" t="s">
        <v>180</v>
      </c>
      <c r="D137" s="2673" t="s">
        <v>1420</v>
      </c>
      <c r="E137" s="2668"/>
    </row>
    <row r="138" spans="1:5" ht="13.5" thickBot="1" x14ac:dyDescent="0.25">
      <c r="A138" s="1390"/>
      <c r="B138" s="1390"/>
      <c r="C138" s="1390"/>
      <c r="D138" s="1390"/>
      <c r="E138" s="1390"/>
    </row>
    <row r="139" spans="1:5" ht="13.5" thickBot="1" x14ac:dyDescent="0.25">
      <c r="A139" s="1357" t="s">
        <v>14</v>
      </c>
      <c r="B139" s="2642" t="s">
        <v>1421</v>
      </c>
      <c r="C139" s="2644"/>
      <c r="D139" s="2644"/>
      <c r="E139" s="2645"/>
    </row>
    <row r="140" spans="1:5" ht="13.5" thickBot="1" x14ac:dyDescent="0.25">
      <c r="A140" s="1357" t="s">
        <v>15</v>
      </c>
      <c r="B140" s="2646" t="s">
        <v>355</v>
      </c>
      <c r="C140" s="2647"/>
      <c r="D140" s="2647"/>
      <c r="E140" s="2648"/>
    </row>
    <row r="141" spans="1:5" x14ac:dyDescent="0.2">
      <c r="A141" s="2649"/>
      <c r="B141" s="1361">
        <v>2020</v>
      </c>
      <c r="C141" s="1361">
        <v>2021</v>
      </c>
      <c r="D141" s="1361">
        <v>2022</v>
      </c>
      <c r="E141" s="1361">
        <v>2023</v>
      </c>
    </row>
    <row r="142" spans="1:5" ht="13.5" thickBot="1" x14ac:dyDescent="0.25">
      <c r="A142" s="2650"/>
      <c r="B142" s="1362" t="s">
        <v>7</v>
      </c>
      <c r="C142" s="1362" t="s">
        <v>8</v>
      </c>
      <c r="D142" s="1362" t="s">
        <v>8</v>
      </c>
      <c r="E142" s="1362" t="s">
        <v>8</v>
      </c>
    </row>
    <row r="143" spans="1:5" ht="13.5" thickBot="1" x14ac:dyDescent="0.25">
      <c r="A143" s="1357" t="s">
        <v>16</v>
      </c>
      <c r="B143" s="1336">
        <v>0</v>
      </c>
      <c r="C143" s="1336">
        <v>2</v>
      </c>
      <c r="D143" s="1336">
        <v>4</v>
      </c>
      <c r="E143" s="1336">
        <v>2</v>
      </c>
    </row>
    <row r="144" spans="1:5" ht="13.5" thickBot="1" x14ac:dyDescent="0.25">
      <c r="A144" s="1357" t="s">
        <v>17</v>
      </c>
      <c r="B144" s="1325">
        <v>0</v>
      </c>
      <c r="C144" s="1391">
        <v>800</v>
      </c>
      <c r="D144" s="1325">
        <v>800</v>
      </c>
      <c r="E144" s="1391">
        <v>800</v>
      </c>
    </row>
    <row r="145" spans="1:5" ht="13.5" thickBot="1" x14ac:dyDescent="0.25">
      <c r="A145" s="1357" t="s">
        <v>18</v>
      </c>
      <c r="B145" s="1336" t="e">
        <f>B144/B143</f>
        <v>#DIV/0!</v>
      </c>
      <c r="C145" s="1336">
        <f>C144/C143</f>
        <v>400</v>
      </c>
      <c r="D145" s="1336">
        <f>D144/D143</f>
        <v>200</v>
      </c>
      <c r="E145" s="1336">
        <f>E144/E143</f>
        <v>400</v>
      </c>
    </row>
    <row r="146" spans="1:5" ht="13.5" thickBot="1" x14ac:dyDescent="0.25">
      <c r="A146" s="1357" t="s">
        <v>19</v>
      </c>
      <c r="B146" s="1363" t="s">
        <v>20</v>
      </c>
      <c r="C146" s="1364" t="e">
        <f t="shared" ref="C146:E148" si="2">C143/B143-1</f>
        <v>#DIV/0!</v>
      </c>
      <c r="D146" s="1364">
        <f t="shared" si="2"/>
        <v>1</v>
      </c>
      <c r="E146" s="1364">
        <f t="shared" si="2"/>
        <v>-0.5</v>
      </c>
    </row>
    <row r="147" spans="1:5" ht="13.5" thickBot="1" x14ac:dyDescent="0.25">
      <c r="A147" s="1357" t="s">
        <v>21</v>
      </c>
      <c r="B147" s="1363" t="s">
        <v>20</v>
      </c>
      <c r="C147" s="1364" t="e">
        <f t="shared" si="2"/>
        <v>#DIV/0!</v>
      </c>
      <c r="D147" s="1364">
        <f t="shared" si="2"/>
        <v>0</v>
      </c>
      <c r="E147" s="1364">
        <f t="shared" si="2"/>
        <v>0</v>
      </c>
    </row>
    <row r="148" spans="1:5" ht="13.5" thickBot="1" x14ac:dyDescent="0.25">
      <c r="A148" s="1357" t="s">
        <v>22</v>
      </c>
      <c r="B148" s="1363" t="s">
        <v>20</v>
      </c>
      <c r="C148" s="1364" t="e">
        <f t="shared" si="2"/>
        <v>#DIV/0!</v>
      </c>
      <c r="D148" s="1364">
        <f t="shared" si="2"/>
        <v>-0.5</v>
      </c>
      <c r="E148" s="1364">
        <f t="shared" si="2"/>
        <v>1</v>
      </c>
    </row>
    <row r="149" spans="1:5" ht="13.5" thickBot="1" x14ac:dyDescent="0.25">
      <c r="A149" s="1360" t="s">
        <v>32</v>
      </c>
      <c r="B149" s="2642" t="s">
        <v>1422</v>
      </c>
      <c r="C149" s="2644"/>
      <c r="D149" s="2644"/>
      <c r="E149" s="2645"/>
    </row>
    <row r="150" spans="1:5" ht="13.5" thickBot="1" x14ac:dyDescent="0.25">
      <c r="A150" s="1357" t="s">
        <v>14</v>
      </c>
      <c r="B150" s="2642" t="s">
        <v>362</v>
      </c>
      <c r="C150" s="2644"/>
      <c r="D150" s="2644"/>
      <c r="E150" s="2645"/>
    </row>
    <row r="151" spans="1:5" ht="13.5" thickBot="1" x14ac:dyDescent="0.25">
      <c r="A151" s="1357" t="s">
        <v>15</v>
      </c>
      <c r="B151" s="2646" t="s">
        <v>355</v>
      </c>
      <c r="C151" s="2647"/>
      <c r="D151" s="2647"/>
      <c r="E151" s="2648"/>
    </row>
    <row r="152" spans="1:5" x14ac:dyDescent="0.2">
      <c r="A152" s="2649"/>
      <c r="B152" s="1361">
        <v>2020</v>
      </c>
      <c r="C152" s="1361">
        <v>2021</v>
      </c>
      <c r="D152" s="1361">
        <v>2022</v>
      </c>
      <c r="E152" s="1361">
        <v>2023</v>
      </c>
    </row>
    <row r="153" spans="1:5" ht="13.5" thickBot="1" x14ac:dyDescent="0.25">
      <c r="A153" s="2650"/>
      <c r="B153" s="1362" t="s">
        <v>7</v>
      </c>
      <c r="C153" s="1362" t="s">
        <v>8</v>
      </c>
      <c r="D153" s="1362" t="s">
        <v>8</v>
      </c>
      <c r="E153" s="1362" t="s">
        <v>8</v>
      </c>
    </row>
    <row r="154" spans="1:5" ht="13.5" thickBot="1" x14ac:dyDescent="0.25">
      <c r="A154" s="1357" t="s">
        <v>16</v>
      </c>
      <c r="B154" s="1363">
        <v>0</v>
      </c>
      <c r="C154" s="1363">
        <v>5</v>
      </c>
      <c r="D154" s="1363">
        <v>2</v>
      </c>
      <c r="E154" s="1363">
        <v>4</v>
      </c>
    </row>
    <row r="155" spans="1:5" ht="13.5" thickBot="1" x14ac:dyDescent="0.25">
      <c r="A155" s="1357" t="s">
        <v>17</v>
      </c>
      <c r="B155" s="1325">
        <v>0</v>
      </c>
      <c r="C155" s="1325">
        <v>200</v>
      </c>
      <c r="D155" s="1325">
        <v>200</v>
      </c>
      <c r="E155" s="1325">
        <v>200</v>
      </c>
    </row>
    <row r="156" spans="1:5" ht="13.5" thickBot="1" x14ac:dyDescent="0.25">
      <c r="A156" s="1357" t="s">
        <v>18</v>
      </c>
      <c r="B156" s="1336" t="e">
        <f>B155/B154</f>
        <v>#DIV/0!</v>
      </c>
      <c r="C156" s="1336">
        <f>C155/C154</f>
        <v>40</v>
      </c>
      <c r="D156" s="1336">
        <f>D155/D154</f>
        <v>100</v>
      </c>
      <c r="E156" s="1336">
        <f>E155/E154</f>
        <v>50</v>
      </c>
    </row>
    <row r="157" spans="1:5" ht="13.5" thickBot="1" x14ac:dyDescent="0.25">
      <c r="A157" s="1357" t="s">
        <v>19</v>
      </c>
      <c r="B157" s="1363" t="s">
        <v>20</v>
      </c>
      <c r="C157" s="1364" t="e">
        <f t="shared" ref="C157:E159" si="3">C154/B154-1</f>
        <v>#DIV/0!</v>
      </c>
      <c r="D157" s="1364">
        <f t="shared" si="3"/>
        <v>-0.6</v>
      </c>
      <c r="E157" s="1364">
        <f t="shared" si="3"/>
        <v>1</v>
      </c>
    </row>
    <row r="158" spans="1:5" ht="13.5" thickBot="1" x14ac:dyDescent="0.25">
      <c r="A158" s="1357" t="s">
        <v>21</v>
      </c>
      <c r="B158" s="1363" t="s">
        <v>20</v>
      </c>
      <c r="C158" s="1364" t="e">
        <f t="shared" si="3"/>
        <v>#DIV/0!</v>
      </c>
      <c r="D158" s="1364">
        <f t="shared" si="3"/>
        <v>0</v>
      </c>
      <c r="E158" s="1364">
        <f t="shared" si="3"/>
        <v>0</v>
      </c>
    </row>
    <row r="159" spans="1:5" ht="13.5" thickBot="1" x14ac:dyDescent="0.25">
      <c r="A159" s="1357" t="s">
        <v>22</v>
      </c>
      <c r="B159" s="1363" t="s">
        <v>20</v>
      </c>
      <c r="C159" s="1364" t="e">
        <f t="shared" si="3"/>
        <v>#DIV/0!</v>
      </c>
      <c r="D159" s="1364">
        <f t="shared" si="3"/>
        <v>1.5</v>
      </c>
      <c r="E159" s="1364">
        <f t="shared" si="3"/>
        <v>-0.5</v>
      </c>
    </row>
    <row r="160" spans="1:5" ht="13.5" thickBot="1" x14ac:dyDescent="0.25">
      <c r="A160" s="2651" t="s">
        <v>214</v>
      </c>
      <c r="B160" s="2652"/>
      <c r="C160" s="2652"/>
      <c r="D160" s="2652"/>
      <c r="E160" s="2653"/>
    </row>
    <row r="161" spans="1:5" x14ac:dyDescent="0.2">
      <c r="A161" s="2649"/>
      <c r="B161" s="1361">
        <v>2020</v>
      </c>
      <c r="C161" s="1361">
        <v>2021</v>
      </c>
      <c r="D161" s="1361">
        <v>2022</v>
      </c>
      <c r="E161" s="1361">
        <v>2023</v>
      </c>
    </row>
    <row r="162" spans="1:5" ht="13.5" thickBot="1" x14ac:dyDescent="0.25">
      <c r="A162" s="2650"/>
      <c r="B162" s="1362" t="s">
        <v>7</v>
      </c>
      <c r="C162" s="1362" t="s">
        <v>8</v>
      </c>
      <c r="D162" s="1362" t="s">
        <v>8</v>
      </c>
      <c r="E162" s="1362" t="s">
        <v>8</v>
      </c>
    </row>
    <row r="163" spans="1:5" ht="13.5" thickBot="1" x14ac:dyDescent="0.25">
      <c r="A163" s="1365" t="s">
        <v>41</v>
      </c>
      <c r="B163" s="1338">
        <v>0</v>
      </c>
      <c r="C163" s="1338">
        <v>0</v>
      </c>
      <c r="D163" s="1338">
        <v>0</v>
      </c>
      <c r="E163" s="1338">
        <v>0</v>
      </c>
    </row>
    <row r="164" spans="1:5" ht="13.5" thickBot="1" x14ac:dyDescent="0.25">
      <c r="A164" s="1392" t="s">
        <v>42</v>
      </c>
      <c r="B164" s="1327">
        <f>SUM(B144+B155)</f>
        <v>0</v>
      </c>
      <c r="C164" s="1328">
        <f>SUM(C144+C155)</f>
        <v>1000</v>
      </c>
      <c r="D164" s="1328">
        <f>SUM(D144+D155)</f>
        <v>1000</v>
      </c>
      <c r="E164" s="1328">
        <f>SUM(E144+E155)</f>
        <v>1000</v>
      </c>
    </row>
    <row r="165" spans="1:5" ht="13.5" thickBot="1" x14ac:dyDescent="0.25">
      <c r="A165" s="1393" t="s">
        <v>1423</v>
      </c>
      <c r="B165" s="1328">
        <f>B163+B164</f>
        <v>0</v>
      </c>
      <c r="C165" s="1328">
        <f>C164+C163</f>
        <v>1000</v>
      </c>
      <c r="D165" s="1328">
        <f>D164+D163</f>
        <v>1000</v>
      </c>
      <c r="E165" s="1328">
        <f>E164+E163</f>
        <v>1000</v>
      </c>
    </row>
    <row r="166" spans="1:5" ht="13.5" hidden="1" thickBot="1" x14ac:dyDescent="0.25">
      <c r="A166" s="1394" t="s">
        <v>44</v>
      </c>
      <c r="B166" s="2665"/>
      <c r="C166" s="2667"/>
      <c r="D166" s="2667"/>
      <c r="E166" s="2668"/>
    </row>
    <row r="167" spans="1:5" ht="34.5" hidden="1" thickBot="1" x14ac:dyDescent="0.25">
      <c r="A167" s="1360" t="s">
        <v>117</v>
      </c>
      <c r="B167" s="1395"/>
      <c r="C167" s="1396" t="s">
        <v>180</v>
      </c>
      <c r="D167" s="1397"/>
      <c r="E167" s="1397"/>
    </row>
    <row r="168" spans="1:5" ht="13.5" hidden="1" thickBot="1" x14ac:dyDescent="0.25">
      <c r="A168" s="1357" t="s">
        <v>14</v>
      </c>
      <c r="B168" s="1390"/>
      <c r="C168" s="1390"/>
      <c r="D168" s="1390"/>
      <c r="E168" s="1390"/>
    </row>
    <row r="169" spans="1:5" ht="13.5" hidden="1" thickBot="1" x14ac:dyDescent="0.25">
      <c r="A169" s="1357" t="s">
        <v>15</v>
      </c>
      <c r="B169" s="1390"/>
      <c r="C169" s="1390"/>
      <c r="D169" s="1390"/>
      <c r="E169" s="1390"/>
    </row>
    <row r="170" spans="1:5" ht="13.5" hidden="1" thickBot="1" x14ac:dyDescent="0.25">
      <c r="A170" s="2649"/>
      <c r="B170" s="1398">
        <v>2020</v>
      </c>
      <c r="C170" s="1398">
        <v>2021</v>
      </c>
      <c r="D170" s="1398">
        <v>2022</v>
      </c>
      <c r="E170" s="1398">
        <v>2023</v>
      </c>
    </row>
    <row r="171" spans="1:5" ht="13.5" hidden="1" thickBot="1" x14ac:dyDescent="0.25">
      <c r="A171" s="2650"/>
      <c r="B171" s="1362" t="s">
        <v>7</v>
      </c>
      <c r="C171" s="1362" t="s">
        <v>8</v>
      </c>
      <c r="D171" s="1362" t="s">
        <v>8</v>
      </c>
      <c r="E171" s="1362" t="s">
        <v>8</v>
      </c>
    </row>
    <row r="172" spans="1:5" ht="13.5" hidden="1" thickBot="1" x14ac:dyDescent="0.25">
      <c r="A172" s="1357" t="s">
        <v>16</v>
      </c>
      <c r="B172" s="1363">
        <v>0</v>
      </c>
      <c r="C172" s="1363">
        <v>0</v>
      </c>
      <c r="D172" s="1363">
        <v>0</v>
      </c>
      <c r="E172" s="1363">
        <v>0</v>
      </c>
    </row>
    <row r="173" spans="1:5" ht="13.5" hidden="1" thickBot="1" x14ac:dyDescent="0.25">
      <c r="A173" s="1357" t="s">
        <v>17</v>
      </c>
      <c r="B173" s="1336">
        <v>0</v>
      </c>
      <c r="C173" s="1336">
        <v>0</v>
      </c>
      <c r="D173" s="1336">
        <v>0</v>
      </c>
      <c r="E173" s="1336">
        <v>0</v>
      </c>
    </row>
    <row r="174" spans="1:5" ht="13.5" hidden="1" thickBot="1" x14ac:dyDescent="0.25">
      <c r="A174" s="1357" t="s">
        <v>18</v>
      </c>
      <c r="B174" s="1336" t="e">
        <f>B173/B172</f>
        <v>#DIV/0!</v>
      </c>
      <c r="C174" s="1336" t="e">
        <f>C173/C172</f>
        <v>#DIV/0!</v>
      </c>
      <c r="D174" s="1336" t="e">
        <f>D173/D172</f>
        <v>#DIV/0!</v>
      </c>
      <c r="E174" s="1336" t="e">
        <f>E173/E172</f>
        <v>#DIV/0!</v>
      </c>
    </row>
    <row r="175" spans="1:5" ht="13.5" hidden="1" thickBot="1" x14ac:dyDescent="0.25">
      <c r="A175" s="1357" t="s">
        <v>19</v>
      </c>
      <c r="B175" s="1363" t="s">
        <v>20</v>
      </c>
      <c r="C175" s="1364" t="e">
        <f t="shared" ref="C175:E177" si="4">C172/B172-1</f>
        <v>#DIV/0!</v>
      </c>
      <c r="D175" s="1364" t="e">
        <f t="shared" si="4"/>
        <v>#DIV/0!</v>
      </c>
      <c r="E175" s="1364" t="e">
        <f t="shared" si="4"/>
        <v>#DIV/0!</v>
      </c>
    </row>
    <row r="176" spans="1:5" ht="13.5" hidden="1" thickBot="1" x14ac:dyDescent="0.25">
      <c r="A176" s="1357" t="s">
        <v>21</v>
      </c>
      <c r="B176" s="1363" t="s">
        <v>20</v>
      </c>
      <c r="C176" s="1364" t="e">
        <f t="shared" si="4"/>
        <v>#DIV/0!</v>
      </c>
      <c r="D176" s="1364" t="e">
        <f t="shared" si="4"/>
        <v>#DIV/0!</v>
      </c>
      <c r="E176" s="1364" t="e">
        <f t="shared" si="4"/>
        <v>#DIV/0!</v>
      </c>
    </row>
    <row r="177" spans="1:5" ht="13.5" hidden="1" thickBot="1" x14ac:dyDescent="0.25">
      <c r="A177" s="1357" t="s">
        <v>22</v>
      </c>
      <c r="B177" s="1363" t="s">
        <v>20</v>
      </c>
      <c r="C177" s="1364" t="e">
        <f t="shared" si="4"/>
        <v>#DIV/0!</v>
      </c>
      <c r="D177" s="1364" t="e">
        <f t="shared" si="4"/>
        <v>#DIV/0!</v>
      </c>
      <c r="E177" s="1364" t="e">
        <f t="shared" si="4"/>
        <v>#DIV/0!</v>
      </c>
    </row>
    <row r="178" spans="1:5" ht="13.5" hidden="1" thickBot="1" x14ac:dyDescent="0.25">
      <c r="A178" s="2651" t="s">
        <v>143</v>
      </c>
      <c r="B178" s="2652"/>
      <c r="C178" s="2652"/>
      <c r="D178" s="2652"/>
      <c r="E178" s="2653"/>
    </row>
    <row r="179" spans="1:5" hidden="1" x14ac:dyDescent="0.2">
      <c r="A179" s="2649"/>
      <c r="B179" s="1361">
        <v>2020</v>
      </c>
      <c r="C179" s="1361">
        <v>2021</v>
      </c>
      <c r="D179" s="1361">
        <v>2022</v>
      </c>
      <c r="E179" s="1361">
        <v>2023</v>
      </c>
    </row>
    <row r="180" spans="1:5" ht="13.5" hidden="1" thickBot="1" x14ac:dyDescent="0.25">
      <c r="A180" s="2650"/>
      <c r="B180" s="1362" t="s">
        <v>7</v>
      </c>
      <c r="C180" s="1362" t="s">
        <v>8</v>
      </c>
      <c r="D180" s="1362" t="s">
        <v>8</v>
      </c>
      <c r="E180" s="1362" t="s">
        <v>8</v>
      </c>
    </row>
    <row r="181" spans="1:5" ht="13.5" hidden="1" thickBot="1" x14ac:dyDescent="0.25">
      <c r="A181" s="1365" t="s">
        <v>41</v>
      </c>
      <c r="B181" s="1338"/>
      <c r="C181" s="1338"/>
      <c r="D181" s="1338"/>
      <c r="E181" s="1338"/>
    </row>
    <row r="182" spans="1:5" ht="13.5" hidden="1" thickBot="1" x14ac:dyDescent="0.25">
      <c r="A182" s="1365" t="s">
        <v>42</v>
      </c>
      <c r="B182" s="1338">
        <v>0</v>
      </c>
      <c r="C182" s="1338">
        <v>0</v>
      </c>
      <c r="D182" s="1338">
        <v>0</v>
      </c>
      <c r="E182" s="1338">
        <v>0</v>
      </c>
    </row>
    <row r="183" spans="1:5" ht="13.5" hidden="1" thickBot="1" x14ac:dyDescent="0.25">
      <c r="A183" s="1399" t="s">
        <v>51</v>
      </c>
      <c r="B183" s="1338">
        <v>0</v>
      </c>
      <c r="C183" s="1338">
        <v>0</v>
      </c>
      <c r="D183" s="1338">
        <f>D182+D181</f>
        <v>0</v>
      </c>
      <c r="E183" s="1338">
        <v>0</v>
      </c>
    </row>
    <row r="184" spans="1:5" ht="13.5" hidden="1" thickBot="1" x14ac:dyDescent="0.25">
      <c r="A184" s="2669" t="s">
        <v>1424</v>
      </c>
      <c r="B184" s="2670"/>
      <c r="C184" s="2670"/>
      <c r="D184" s="2670"/>
      <c r="E184" s="2671"/>
    </row>
    <row r="185" spans="1:5" ht="13.5" hidden="1" thickBot="1" x14ac:dyDescent="0.25">
      <c r="A185" s="2669" t="s">
        <v>46</v>
      </c>
      <c r="B185" s="2670"/>
      <c r="C185" s="2670"/>
      <c r="D185" s="2670"/>
      <c r="E185" s="2671"/>
    </row>
    <row r="186" spans="1:5" ht="13.5" hidden="1" thickBot="1" x14ac:dyDescent="0.25">
      <c r="A186" s="1357" t="s">
        <v>44</v>
      </c>
      <c r="B186" s="2672"/>
      <c r="C186" s="2673"/>
      <c r="D186" s="2673"/>
      <c r="E186" s="2674"/>
    </row>
    <row r="187" spans="1:5" ht="34.5" hidden="1" thickBot="1" x14ac:dyDescent="0.25">
      <c r="A187" s="1360" t="s">
        <v>13</v>
      </c>
      <c r="B187" s="1397" t="s">
        <v>58</v>
      </c>
      <c r="C187" s="1394" t="s">
        <v>180</v>
      </c>
      <c r="D187" s="1400"/>
      <c r="E187" s="1401"/>
    </row>
    <row r="188" spans="1:5" ht="13.5" hidden="1" thickBot="1" x14ac:dyDescent="0.25">
      <c r="A188" s="1357" t="s">
        <v>14</v>
      </c>
      <c r="B188" s="2642" t="s">
        <v>58</v>
      </c>
      <c r="C188" s="2644"/>
      <c r="D188" s="2644"/>
      <c r="E188" s="2645"/>
    </row>
    <row r="189" spans="1:5" ht="13.5" hidden="1" thickBot="1" x14ac:dyDescent="0.25">
      <c r="A189" s="1357" t="s">
        <v>15</v>
      </c>
      <c r="B189" s="2646" t="s">
        <v>58</v>
      </c>
      <c r="C189" s="2647"/>
      <c r="D189" s="2647"/>
      <c r="E189" s="2648"/>
    </row>
    <row r="190" spans="1:5" hidden="1" x14ac:dyDescent="0.2">
      <c r="A190" s="2649"/>
      <c r="B190" s="1361">
        <v>2020</v>
      </c>
      <c r="C190" s="1361">
        <v>2021</v>
      </c>
      <c r="D190" s="1361">
        <v>2022</v>
      </c>
      <c r="E190" s="1361">
        <v>2023</v>
      </c>
    </row>
    <row r="191" spans="1:5" ht="13.5" hidden="1" thickBot="1" x14ac:dyDescent="0.25">
      <c r="A191" s="2650"/>
      <c r="B191" s="1362" t="s">
        <v>7</v>
      </c>
      <c r="C191" s="1362" t="s">
        <v>8</v>
      </c>
      <c r="D191" s="1362" t="s">
        <v>8</v>
      </c>
      <c r="E191" s="1362" t="s">
        <v>8</v>
      </c>
    </row>
    <row r="192" spans="1:5" ht="13.5" hidden="1" thickBot="1" x14ac:dyDescent="0.25">
      <c r="A192" s="1357" t="s">
        <v>16</v>
      </c>
      <c r="B192" s="1336"/>
      <c r="C192" s="1336"/>
      <c r="D192" s="1336"/>
      <c r="E192" s="1336"/>
    </row>
    <row r="193" spans="1:5" ht="13.5" hidden="1" thickBot="1" x14ac:dyDescent="0.25">
      <c r="A193" s="1357" t="s">
        <v>17</v>
      </c>
      <c r="B193" s="1336">
        <f>B203</f>
        <v>0</v>
      </c>
      <c r="C193" s="1336">
        <v>0</v>
      </c>
      <c r="D193" s="1336">
        <v>0</v>
      </c>
      <c r="E193" s="1336">
        <v>0</v>
      </c>
    </row>
    <row r="194" spans="1:5" ht="13.5" hidden="1" thickBot="1" x14ac:dyDescent="0.25">
      <c r="A194" s="1357" t="s">
        <v>18</v>
      </c>
      <c r="B194" s="1336" t="e">
        <f>B193/B192</f>
        <v>#DIV/0!</v>
      </c>
      <c r="C194" s="1336" t="e">
        <f>C193/C192</f>
        <v>#DIV/0!</v>
      </c>
      <c r="D194" s="1336" t="e">
        <f>D193/D192</f>
        <v>#DIV/0!</v>
      </c>
      <c r="E194" s="1336" t="e">
        <f>E193/E192</f>
        <v>#DIV/0!</v>
      </c>
    </row>
    <row r="195" spans="1:5" ht="13.5" hidden="1" thickBot="1" x14ac:dyDescent="0.25">
      <c r="A195" s="1357" t="s">
        <v>19</v>
      </c>
      <c r="B195" s="1363" t="s">
        <v>20</v>
      </c>
      <c r="C195" s="1364" t="e">
        <f t="shared" ref="C195:E197" si="5">C192/B192-1</f>
        <v>#DIV/0!</v>
      </c>
      <c r="D195" s="1364" t="e">
        <f t="shared" si="5"/>
        <v>#DIV/0!</v>
      </c>
      <c r="E195" s="1364" t="e">
        <f t="shared" si="5"/>
        <v>#DIV/0!</v>
      </c>
    </row>
    <row r="196" spans="1:5" ht="13.5" hidden="1" thickBot="1" x14ac:dyDescent="0.25">
      <c r="A196" s="1357" t="s">
        <v>21</v>
      </c>
      <c r="B196" s="1363" t="s">
        <v>20</v>
      </c>
      <c r="C196" s="1364" t="e">
        <f t="shared" si="5"/>
        <v>#DIV/0!</v>
      </c>
      <c r="D196" s="1364" t="e">
        <f t="shared" si="5"/>
        <v>#DIV/0!</v>
      </c>
      <c r="E196" s="1364" t="e">
        <f t="shared" si="5"/>
        <v>#DIV/0!</v>
      </c>
    </row>
    <row r="197" spans="1:5" ht="13.5" hidden="1" thickBot="1" x14ac:dyDescent="0.25">
      <c r="A197" s="1357" t="s">
        <v>22</v>
      </c>
      <c r="B197" s="1363" t="s">
        <v>20</v>
      </c>
      <c r="C197" s="1364" t="e">
        <f t="shared" si="5"/>
        <v>#DIV/0!</v>
      </c>
      <c r="D197" s="1364" t="e">
        <f t="shared" si="5"/>
        <v>#DIV/0!</v>
      </c>
      <c r="E197" s="1364" t="e">
        <f t="shared" si="5"/>
        <v>#DIV/0!</v>
      </c>
    </row>
    <row r="198" spans="1:5" ht="13.5" hidden="1" thickBot="1" x14ac:dyDescent="0.25">
      <c r="A198" s="2651" t="s">
        <v>123</v>
      </c>
      <c r="B198" s="2652"/>
      <c r="C198" s="2652"/>
      <c r="D198" s="2652"/>
      <c r="E198" s="2653"/>
    </row>
    <row r="199" spans="1:5" hidden="1" x14ac:dyDescent="0.2">
      <c r="A199" s="2649"/>
      <c r="B199" s="1361">
        <v>2020</v>
      </c>
      <c r="C199" s="1361">
        <v>2021</v>
      </c>
      <c r="D199" s="1361">
        <v>2022</v>
      </c>
      <c r="E199" s="1361">
        <v>2023</v>
      </c>
    </row>
    <row r="200" spans="1:5" ht="13.5" hidden="1" thickBot="1" x14ac:dyDescent="0.25">
      <c r="A200" s="2650"/>
      <c r="B200" s="1362" t="s">
        <v>7</v>
      </c>
      <c r="C200" s="1362" t="s">
        <v>8</v>
      </c>
      <c r="D200" s="1362" t="s">
        <v>8</v>
      </c>
      <c r="E200" s="1362" t="s">
        <v>8</v>
      </c>
    </row>
    <row r="201" spans="1:5" ht="13.5" hidden="1" thickBot="1" x14ac:dyDescent="0.25">
      <c r="A201" s="1365" t="s">
        <v>41</v>
      </c>
      <c r="B201" s="1338"/>
      <c r="C201" s="1338">
        <v>0</v>
      </c>
      <c r="D201" s="1338">
        <v>0</v>
      </c>
      <c r="E201" s="1338">
        <v>0</v>
      </c>
    </row>
    <row r="202" spans="1:5" ht="13.5" hidden="1" thickBot="1" x14ac:dyDescent="0.25">
      <c r="A202" s="1365" t="s">
        <v>42</v>
      </c>
      <c r="B202" s="1337">
        <v>0</v>
      </c>
      <c r="C202" s="1338">
        <v>0</v>
      </c>
      <c r="D202" s="1338">
        <v>0</v>
      </c>
      <c r="E202" s="1338">
        <v>0</v>
      </c>
    </row>
    <row r="203" spans="1:5" ht="13.5" hidden="1" thickBot="1" x14ac:dyDescent="0.25">
      <c r="A203" s="1399" t="s">
        <v>30</v>
      </c>
      <c r="B203" s="1337">
        <f>B202+B201</f>
        <v>0</v>
      </c>
      <c r="C203" s="1337">
        <v>0</v>
      </c>
      <c r="D203" s="1337">
        <f>D202+D201</f>
        <v>0</v>
      </c>
      <c r="E203" s="1337">
        <f>E202+E201</f>
        <v>0</v>
      </c>
    </row>
    <row r="204" spans="1:5" hidden="1" x14ac:dyDescent="0.2">
      <c r="A204" s="2654" t="s">
        <v>43</v>
      </c>
      <c r="B204" s="2657"/>
      <c r="C204" s="2658"/>
      <c r="D204" s="2658"/>
      <c r="E204" s="2659"/>
    </row>
    <row r="205" spans="1:5" hidden="1" x14ac:dyDescent="0.2">
      <c r="A205" s="2655"/>
      <c r="B205" s="2660"/>
      <c r="C205" s="2661"/>
      <c r="D205" s="2661"/>
      <c r="E205" s="2662"/>
    </row>
    <row r="206" spans="1:5" ht="13.5" hidden="1" thickBot="1" x14ac:dyDescent="0.25">
      <c r="A206" s="2656"/>
      <c r="B206" s="2663"/>
      <c r="C206" s="2643"/>
      <c r="D206" s="2643"/>
      <c r="E206" s="2664"/>
    </row>
    <row r="207" spans="1:5" ht="13.5" hidden="1" thickBot="1" x14ac:dyDescent="0.25">
      <c r="A207" s="1357" t="s">
        <v>44</v>
      </c>
      <c r="B207" s="2665"/>
      <c r="C207" s="2666"/>
      <c r="D207" s="2667"/>
      <c r="E207" s="2668"/>
    </row>
    <row r="208" spans="1:5" ht="34.5" hidden="1" thickBot="1" x14ac:dyDescent="0.25">
      <c r="A208" s="1360" t="s">
        <v>117</v>
      </c>
      <c r="B208" s="1395" t="s">
        <v>58</v>
      </c>
      <c r="C208" s="1402" t="s">
        <v>180</v>
      </c>
      <c r="D208" s="1400"/>
      <c r="E208" s="1401"/>
    </row>
    <row r="209" spans="1:5" ht="13.5" hidden="1" thickBot="1" x14ac:dyDescent="0.25">
      <c r="A209" s="1357" t="s">
        <v>14</v>
      </c>
      <c r="B209" s="2642" t="s">
        <v>58</v>
      </c>
      <c r="C209" s="2643"/>
      <c r="D209" s="2644"/>
      <c r="E209" s="2645"/>
    </row>
    <row r="210" spans="1:5" ht="13.5" hidden="1" thickBot="1" x14ac:dyDescent="0.25">
      <c r="A210" s="1357" t="s">
        <v>15</v>
      </c>
      <c r="B210" s="2646" t="s">
        <v>58</v>
      </c>
      <c r="C210" s="2647"/>
      <c r="D210" s="2647"/>
      <c r="E210" s="2648"/>
    </row>
    <row r="211" spans="1:5" hidden="1" x14ac:dyDescent="0.2">
      <c r="A211" s="2649"/>
      <c r="B211" s="1361">
        <v>2020</v>
      </c>
      <c r="C211" s="1361">
        <v>2021</v>
      </c>
      <c r="D211" s="1361">
        <v>2022</v>
      </c>
      <c r="E211" s="1361">
        <v>2023</v>
      </c>
    </row>
    <row r="212" spans="1:5" ht="13.5" hidden="1" thickBot="1" x14ac:dyDescent="0.25">
      <c r="A212" s="2650"/>
      <c r="B212" s="1362" t="s">
        <v>7</v>
      </c>
      <c r="C212" s="1362" t="s">
        <v>8</v>
      </c>
      <c r="D212" s="1362" t="s">
        <v>8</v>
      </c>
      <c r="E212" s="1362" t="s">
        <v>8</v>
      </c>
    </row>
    <row r="213" spans="1:5" ht="13.5" hidden="1" thickBot="1" x14ac:dyDescent="0.25">
      <c r="A213" s="1357" t="s">
        <v>16</v>
      </c>
      <c r="B213" s="1336"/>
      <c r="C213" s="1336"/>
      <c r="D213" s="1336"/>
      <c r="E213" s="1336"/>
    </row>
    <row r="214" spans="1:5" ht="13.5" hidden="1" thickBot="1" x14ac:dyDescent="0.25">
      <c r="A214" s="1357" t="s">
        <v>17</v>
      </c>
      <c r="B214" s="1336">
        <f>B224</f>
        <v>0</v>
      </c>
      <c r="C214" s="1336">
        <f>C224</f>
        <v>0</v>
      </c>
      <c r="D214" s="1336">
        <f>D224</f>
        <v>0</v>
      </c>
      <c r="E214" s="1336"/>
    </row>
    <row r="215" spans="1:5" ht="13.5" hidden="1" thickBot="1" x14ac:dyDescent="0.25">
      <c r="A215" s="1357" t="s">
        <v>18</v>
      </c>
      <c r="B215" s="1336" t="e">
        <f>B214/B213</f>
        <v>#DIV/0!</v>
      </c>
      <c r="C215" s="1336" t="e">
        <f>C214/C213</f>
        <v>#DIV/0!</v>
      </c>
      <c r="D215" s="1336" t="e">
        <f>D214/D213</f>
        <v>#DIV/0!</v>
      </c>
      <c r="E215" s="1336" t="e">
        <f>E214/E213</f>
        <v>#DIV/0!</v>
      </c>
    </row>
    <row r="216" spans="1:5" ht="13.5" hidden="1" thickBot="1" x14ac:dyDescent="0.25">
      <c r="A216" s="1357" t="s">
        <v>19</v>
      </c>
      <c r="B216" s="1363" t="s">
        <v>20</v>
      </c>
      <c r="C216" s="1364" t="e">
        <f t="shared" ref="C216:E218" si="6">C213/B213-1</f>
        <v>#DIV/0!</v>
      </c>
      <c r="D216" s="1364" t="e">
        <f t="shared" si="6"/>
        <v>#DIV/0!</v>
      </c>
      <c r="E216" s="1364" t="e">
        <f t="shared" si="6"/>
        <v>#DIV/0!</v>
      </c>
    </row>
    <row r="217" spans="1:5" ht="13.5" hidden="1" thickBot="1" x14ac:dyDescent="0.25">
      <c r="A217" s="1357" t="s">
        <v>21</v>
      </c>
      <c r="B217" s="1363" t="s">
        <v>20</v>
      </c>
      <c r="C217" s="1364" t="e">
        <f t="shared" si="6"/>
        <v>#DIV/0!</v>
      </c>
      <c r="D217" s="1364" t="e">
        <f t="shared" si="6"/>
        <v>#DIV/0!</v>
      </c>
      <c r="E217" s="1364" t="e">
        <f t="shared" si="6"/>
        <v>#DIV/0!</v>
      </c>
    </row>
    <row r="218" spans="1:5" ht="13.5" hidden="1" thickBot="1" x14ac:dyDescent="0.25">
      <c r="A218" s="1357" t="s">
        <v>22</v>
      </c>
      <c r="B218" s="1363" t="s">
        <v>20</v>
      </c>
      <c r="C218" s="1364" t="e">
        <f t="shared" si="6"/>
        <v>#DIV/0!</v>
      </c>
      <c r="D218" s="1364" t="e">
        <f t="shared" si="6"/>
        <v>#DIV/0!</v>
      </c>
      <c r="E218" s="1364" t="e">
        <f t="shared" si="6"/>
        <v>#DIV/0!</v>
      </c>
    </row>
    <row r="219" spans="1:5" ht="13.5" hidden="1" thickBot="1" x14ac:dyDescent="0.25">
      <c r="A219" s="2651" t="s">
        <v>125</v>
      </c>
      <c r="B219" s="2652"/>
      <c r="C219" s="2652"/>
      <c r="D219" s="2652"/>
      <c r="E219" s="2653"/>
    </row>
    <row r="220" spans="1:5" hidden="1" x14ac:dyDescent="0.2">
      <c r="A220" s="2649"/>
      <c r="B220" s="1361">
        <v>2019</v>
      </c>
      <c r="C220" s="1361">
        <v>2020</v>
      </c>
      <c r="D220" s="1361">
        <v>2021</v>
      </c>
      <c r="E220" s="1361">
        <v>2022</v>
      </c>
    </row>
    <row r="221" spans="1:5" ht="13.5" hidden="1" thickBot="1" x14ac:dyDescent="0.25">
      <c r="A221" s="2650"/>
      <c r="B221" s="1362" t="s">
        <v>7</v>
      </c>
      <c r="C221" s="1362" t="s">
        <v>8</v>
      </c>
      <c r="D221" s="1362" t="s">
        <v>8</v>
      </c>
      <c r="E221" s="1362" t="s">
        <v>8</v>
      </c>
    </row>
    <row r="222" spans="1:5" ht="13.5" hidden="1" thickBot="1" x14ac:dyDescent="0.25">
      <c r="A222" s="1365" t="s">
        <v>41</v>
      </c>
      <c r="B222" s="1338"/>
      <c r="C222" s="1338"/>
      <c r="D222" s="1338"/>
      <c r="E222" s="1338"/>
    </row>
    <row r="223" spans="1:5" ht="13.5" hidden="1" thickBot="1" x14ac:dyDescent="0.25">
      <c r="A223" s="1365" t="s">
        <v>42</v>
      </c>
      <c r="B223" s="1337">
        <v>0</v>
      </c>
      <c r="C223" s="1338">
        <v>0</v>
      </c>
      <c r="D223" s="1338">
        <v>0</v>
      </c>
      <c r="E223" s="1338"/>
    </row>
    <row r="224" spans="1:5" ht="13.5" hidden="1" thickBot="1" x14ac:dyDescent="0.25">
      <c r="A224" s="1399" t="s">
        <v>51</v>
      </c>
      <c r="B224" s="1337">
        <f>B223+B222</f>
        <v>0</v>
      </c>
      <c r="C224" s="1337">
        <f>C223+C222</f>
        <v>0</v>
      </c>
      <c r="D224" s="1337">
        <f>D223+D222</f>
        <v>0</v>
      </c>
      <c r="E224" s="1337">
        <f>E223+E222</f>
        <v>0</v>
      </c>
    </row>
    <row r="225" spans="1:5" ht="13.5" thickBot="1" x14ac:dyDescent="0.25">
      <c r="A225" s="1218"/>
      <c r="B225" s="1219"/>
      <c r="C225" s="1219"/>
      <c r="D225" s="1219"/>
      <c r="E225" s="1219"/>
    </row>
    <row r="226" spans="1:5" ht="24.75" thickBot="1" x14ac:dyDescent="0.25">
      <c r="A226" s="1354" t="s">
        <v>53</v>
      </c>
      <c r="B226" s="1403">
        <f>B214+B193+B173+B144+B103+B66+B28+B155</f>
        <v>131400</v>
      </c>
      <c r="C226" s="1403">
        <f>C214+C193+C173+C144+C103+C66+C28+C155</f>
        <v>132500</v>
      </c>
      <c r="D226" s="1403">
        <f>D214+D193+D173+D144+D103+D66+D28+D155</f>
        <v>132500</v>
      </c>
      <c r="E226" s="1403">
        <f>E214+E193+E173+E144+E103+E66+E28+E155</f>
        <v>134500</v>
      </c>
    </row>
    <row r="227" spans="1:5" ht="24.75" thickBot="1" x14ac:dyDescent="0.25">
      <c r="A227" s="1354" t="s">
        <v>54</v>
      </c>
      <c r="B227" s="1379">
        <f>SUM(B224+B183+B165+B132+B95+B57)</f>
        <v>131400</v>
      </c>
      <c r="C227" s="1379">
        <f>SUM(C224+C183+C165+C132+C95+C57)</f>
        <v>132500</v>
      </c>
      <c r="D227" s="1379">
        <f>SUM(D224+D183+D165+D132+D95+D57)</f>
        <v>132500</v>
      </c>
      <c r="E227" s="1379">
        <f>SUM(E224+E183+E165+E132+E95+E57)</f>
        <v>134500</v>
      </c>
    </row>
    <row r="228" spans="1:5" ht="13.5" thickBot="1" x14ac:dyDescent="0.25">
      <c r="A228" s="1365" t="s">
        <v>23</v>
      </c>
      <c r="B228" s="1379">
        <f>SUM(B74+B111+B36)</f>
        <v>10512</v>
      </c>
      <c r="C228" s="1379">
        <f>SUM(C74+C111+C36)</f>
        <v>10512</v>
      </c>
      <c r="D228" s="1379">
        <f>SUM(D74+D111+D36)</f>
        <v>10512</v>
      </c>
      <c r="E228" s="1379">
        <f>SUM(E74+E111+E36)</f>
        <v>10512</v>
      </c>
    </row>
    <row r="229" spans="1:5" ht="13.5" thickBot="1" x14ac:dyDescent="0.25">
      <c r="A229" s="1368" t="s">
        <v>175</v>
      </c>
      <c r="B229" s="1337">
        <f t="shared" ref="B229:E230" si="7">B37+B112+B75</f>
        <v>10512</v>
      </c>
      <c r="C229" s="1337">
        <f t="shared" si="7"/>
        <v>10512</v>
      </c>
      <c r="D229" s="1337">
        <f t="shared" si="7"/>
        <v>10512</v>
      </c>
      <c r="E229" s="1337">
        <f t="shared" si="7"/>
        <v>10512</v>
      </c>
    </row>
    <row r="230" spans="1:5" ht="13.5" thickBot="1" x14ac:dyDescent="0.25">
      <c r="A230" s="1368" t="s">
        <v>193</v>
      </c>
      <c r="B230" s="1337">
        <f t="shared" si="7"/>
        <v>0</v>
      </c>
      <c r="C230" s="1337">
        <f t="shared" si="7"/>
        <v>0</v>
      </c>
      <c r="D230" s="1337">
        <f t="shared" si="7"/>
        <v>0</v>
      </c>
      <c r="E230" s="1337">
        <f t="shared" si="7"/>
        <v>0</v>
      </c>
    </row>
    <row r="231" spans="1:5" ht="24.75" thickBot="1" x14ac:dyDescent="0.25">
      <c r="A231" s="1365" t="s">
        <v>24</v>
      </c>
      <c r="B231" s="1379">
        <f>SUM(B78+B115+B40)</f>
        <v>1743</v>
      </c>
      <c r="C231" s="1379">
        <f>SUM(C78+C115+C40)</f>
        <v>1743</v>
      </c>
      <c r="D231" s="1379">
        <f>SUM(D78+D115+D40)</f>
        <v>1743</v>
      </c>
      <c r="E231" s="1379">
        <f>SUM(E78+E115+E40)</f>
        <v>1743</v>
      </c>
    </row>
    <row r="232" spans="1:5" ht="13.5" thickBot="1" x14ac:dyDescent="0.25">
      <c r="A232" s="1368" t="s">
        <v>175</v>
      </c>
      <c r="B232" s="1337">
        <f>SUM(B78+B115+B40)</f>
        <v>1743</v>
      </c>
      <c r="C232" s="1337">
        <f>SUM(C78+C115+C40)</f>
        <v>1743</v>
      </c>
      <c r="D232" s="1337">
        <f>SUM(D78+D115+D40)</f>
        <v>1743</v>
      </c>
      <c r="E232" s="1337">
        <f>SUM(E78+E115+E40)</f>
        <v>1743</v>
      </c>
    </row>
    <row r="233" spans="1:5" ht="13.5" thickBot="1" x14ac:dyDescent="0.25">
      <c r="A233" s="1368" t="s">
        <v>193</v>
      </c>
      <c r="B233" s="1337">
        <f>B116+B41+B79</f>
        <v>0</v>
      </c>
      <c r="C233" s="1337">
        <f>C116+C41+C79</f>
        <v>0</v>
      </c>
      <c r="D233" s="1337">
        <f>D116+D41+D79</f>
        <v>0</v>
      </c>
      <c r="E233" s="1337">
        <f>E116+E41+E79</f>
        <v>0</v>
      </c>
    </row>
    <row r="234" spans="1:5" ht="13.5" thickBot="1" x14ac:dyDescent="0.25">
      <c r="A234" s="1365" t="s">
        <v>25</v>
      </c>
      <c r="B234" s="1379">
        <f>B117+B80+B42</f>
        <v>6145</v>
      </c>
      <c r="C234" s="1379">
        <f>C117+C80+C42</f>
        <v>6245</v>
      </c>
      <c r="D234" s="1379">
        <f>D117+D80+D42</f>
        <v>6245</v>
      </c>
      <c r="E234" s="1379">
        <f>E117+E80+E42</f>
        <v>8245</v>
      </c>
    </row>
    <row r="235" spans="1:5" ht="13.5" thickBot="1" x14ac:dyDescent="0.25">
      <c r="A235" s="1368" t="s">
        <v>175</v>
      </c>
      <c r="B235" s="1337">
        <f t="shared" ref="B235:E239" si="8">B43+B118+B81</f>
        <v>6145</v>
      </c>
      <c r="C235" s="1337">
        <f t="shared" si="8"/>
        <v>6245</v>
      </c>
      <c r="D235" s="1337">
        <f t="shared" si="8"/>
        <v>6245</v>
      </c>
      <c r="E235" s="1337">
        <f t="shared" si="8"/>
        <v>8245</v>
      </c>
    </row>
    <row r="236" spans="1:5" ht="13.5" thickBot="1" x14ac:dyDescent="0.25">
      <c r="A236" s="1368" t="s">
        <v>193</v>
      </c>
      <c r="B236" s="1337">
        <f t="shared" si="8"/>
        <v>0</v>
      </c>
      <c r="C236" s="1337">
        <f t="shared" si="8"/>
        <v>0</v>
      </c>
      <c r="D236" s="1337">
        <f t="shared" si="8"/>
        <v>0</v>
      </c>
      <c r="E236" s="1337">
        <f t="shared" si="8"/>
        <v>0</v>
      </c>
    </row>
    <row r="237" spans="1:5" ht="13.5" thickBot="1" x14ac:dyDescent="0.25">
      <c r="A237" s="1365" t="s">
        <v>26</v>
      </c>
      <c r="B237" s="1379">
        <f t="shared" si="8"/>
        <v>0</v>
      </c>
      <c r="C237" s="1379">
        <f t="shared" si="8"/>
        <v>0</v>
      </c>
      <c r="D237" s="1379">
        <f t="shared" si="8"/>
        <v>0</v>
      </c>
      <c r="E237" s="1379">
        <f t="shared" si="8"/>
        <v>0</v>
      </c>
    </row>
    <row r="238" spans="1:5" ht="13.5" thickBot="1" x14ac:dyDescent="0.25">
      <c r="A238" s="1368" t="s">
        <v>175</v>
      </c>
      <c r="B238" s="1338">
        <f t="shared" si="8"/>
        <v>0</v>
      </c>
      <c r="C238" s="1338">
        <f t="shared" si="8"/>
        <v>0</v>
      </c>
      <c r="D238" s="1338">
        <f t="shared" si="8"/>
        <v>0</v>
      </c>
      <c r="E238" s="1338">
        <f t="shared" si="8"/>
        <v>0</v>
      </c>
    </row>
    <row r="239" spans="1:5" ht="13.5" thickBot="1" x14ac:dyDescent="0.25">
      <c r="A239" s="1368" t="s">
        <v>193</v>
      </c>
      <c r="B239" s="1337">
        <f t="shared" si="8"/>
        <v>0</v>
      </c>
      <c r="C239" s="1337">
        <f t="shared" si="8"/>
        <v>0</v>
      </c>
      <c r="D239" s="1337">
        <f t="shared" si="8"/>
        <v>0</v>
      </c>
      <c r="E239" s="1337">
        <f t="shared" si="8"/>
        <v>0</v>
      </c>
    </row>
    <row r="240" spans="1:5" ht="13.5" thickBot="1" x14ac:dyDescent="0.25">
      <c r="A240" s="1365" t="s">
        <v>27</v>
      </c>
      <c r="B240" s="1379">
        <f t="shared" ref="B240:E241" si="9">SUM(B86+B48+B123)</f>
        <v>113000</v>
      </c>
      <c r="C240" s="1379">
        <f t="shared" si="9"/>
        <v>113000</v>
      </c>
      <c r="D240" s="1379">
        <f t="shared" si="9"/>
        <v>113000</v>
      </c>
      <c r="E240" s="1379">
        <f t="shared" si="9"/>
        <v>113000</v>
      </c>
    </row>
    <row r="241" spans="1:5" ht="13.5" thickBot="1" x14ac:dyDescent="0.25">
      <c r="A241" s="1368" t="s">
        <v>175</v>
      </c>
      <c r="B241" s="1337">
        <f t="shared" si="9"/>
        <v>113000</v>
      </c>
      <c r="C241" s="1337">
        <f t="shared" si="9"/>
        <v>113000</v>
      </c>
      <c r="D241" s="1337">
        <f t="shared" si="9"/>
        <v>113000</v>
      </c>
      <c r="E241" s="1337">
        <f t="shared" si="9"/>
        <v>113000</v>
      </c>
    </row>
    <row r="242" spans="1:5" ht="13.5" thickBot="1" x14ac:dyDescent="0.25">
      <c r="A242" s="1368" t="s">
        <v>193</v>
      </c>
      <c r="B242" s="1337">
        <f t="shared" ref="B242:E248" si="10">B50+B125+B88</f>
        <v>0</v>
      </c>
      <c r="C242" s="1337">
        <f t="shared" si="10"/>
        <v>0</v>
      </c>
      <c r="D242" s="1337">
        <f t="shared" si="10"/>
        <v>0</v>
      </c>
      <c r="E242" s="1337">
        <f t="shared" si="10"/>
        <v>0</v>
      </c>
    </row>
    <row r="243" spans="1:5" ht="13.5" thickBot="1" x14ac:dyDescent="0.25">
      <c r="A243" s="1365" t="s">
        <v>28</v>
      </c>
      <c r="B243" s="1337">
        <f t="shared" si="10"/>
        <v>0</v>
      </c>
      <c r="C243" s="1337">
        <f t="shared" si="10"/>
        <v>0</v>
      </c>
      <c r="D243" s="1337">
        <f t="shared" si="10"/>
        <v>0</v>
      </c>
      <c r="E243" s="1337">
        <f t="shared" si="10"/>
        <v>0</v>
      </c>
    </row>
    <row r="244" spans="1:5" ht="13.5" thickBot="1" x14ac:dyDescent="0.25">
      <c r="A244" s="1368" t="s">
        <v>175</v>
      </c>
      <c r="B244" s="1337">
        <f t="shared" si="10"/>
        <v>0</v>
      </c>
      <c r="C244" s="1337">
        <f t="shared" si="10"/>
        <v>0</v>
      </c>
      <c r="D244" s="1337">
        <f t="shared" si="10"/>
        <v>0</v>
      </c>
      <c r="E244" s="1337">
        <f t="shared" si="10"/>
        <v>0</v>
      </c>
    </row>
    <row r="245" spans="1:5" ht="13.5" thickBot="1" x14ac:dyDescent="0.25">
      <c r="A245" s="1368" t="s">
        <v>193</v>
      </c>
      <c r="B245" s="1337">
        <f t="shared" si="10"/>
        <v>0</v>
      </c>
      <c r="C245" s="1337">
        <f t="shared" si="10"/>
        <v>0</v>
      </c>
      <c r="D245" s="1337">
        <f t="shared" si="10"/>
        <v>0</v>
      </c>
      <c r="E245" s="1337">
        <f t="shared" si="10"/>
        <v>0</v>
      </c>
    </row>
    <row r="246" spans="1:5" ht="24.75" thickBot="1" x14ac:dyDescent="0.25">
      <c r="A246" s="1365" t="s">
        <v>29</v>
      </c>
      <c r="B246" s="1337">
        <f t="shared" si="10"/>
        <v>0</v>
      </c>
      <c r="C246" s="1337">
        <f t="shared" si="10"/>
        <v>0</v>
      </c>
      <c r="D246" s="1337">
        <f t="shared" si="10"/>
        <v>0</v>
      </c>
      <c r="E246" s="1337">
        <f t="shared" si="10"/>
        <v>0</v>
      </c>
    </row>
    <row r="247" spans="1:5" ht="13.5" thickBot="1" x14ac:dyDescent="0.25">
      <c r="A247" s="1368" t="s">
        <v>175</v>
      </c>
      <c r="B247" s="1337">
        <f t="shared" si="10"/>
        <v>0</v>
      </c>
      <c r="C247" s="1337">
        <f t="shared" si="10"/>
        <v>0</v>
      </c>
      <c r="D247" s="1337">
        <f t="shared" si="10"/>
        <v>0</v>
      </c>
      <c r="E247" s="1337">
        <f t="shared" si="10"/>
        <v>0</v>
      </c>
    </row>
    <row r="248" spans="1:5" ht="13.5" thickBot="1" x14ac:dyDescent="0.25">
      <c r="A248" s="1368" t="s">
        <v>193</v>
      </c>
      <c r="B248" s="1337">
        <f t="shared" si="10"/>
        <v>0</v>
      </c>
      <c r="C248" s="1337">
        <f t="shared" si="10"/>
        <v>0</v>
      </c>
      <c r="D248" s="1337">
        <f t="shared" si="10"/>
        <v>0</v>
      </c>
      <c r="E248" s="1337">
        <f t="shared" si="10"/>
        <v>0</v>
      </c>
    </row>
    <row r="249" spans="1:5" ht="13.5" thickBot="1" x14ac:dyDescent="0.25">
      <c r="A249" s="1365" t="s">
        <v>55</v>
      </c>
      <c r="B249" s="1338">
        <f t="shared" ref="B249:E250" si="11">B163+B181+B201+B222</f>
        <v>0</v>
      </c>
      <c r="C249" s="1338">
        <f t="shared" si="11"/>
        <v>0</v>
      </c>
      <c r="D249" s="1338">
        <f t="shared" si="11"/>
        <v>0</v>
      </c>
      <c r="E249" s="1338">
        <f t="shared" si="11"/>
        <v>0</v>
      </c>
    </row>
    <row r="250" spans="1:5" ht="13.5" thickBot="1" x14ac:dyDescent="0.25">
      <c r="A250" s="1365" t="s">
        <v>56</v>
      </c>
      <c r="B250" s="1379">
        <f t="shared" si="11"/>
        <v>0</v>
      </c>
      <c r="C250" s="1379">
        <f t="shared" si="11"/>
        <v>1000</v>
      </c>
      <c r="D250" s="1379">
        <f t="shared" si="11"/>
        <v>1000</v>
      </c>
      <c r="E250" s="1379">
        <f t="shared" si="11"/>
        <v>1000</v>
      </c>
    </row>
    <row r="251" spans="1:5" ht="13.5" thickBot="1" x14ac:dyDescent="0.25">
      <c r="A251" s="1404" t="s">
        <v>31</v>
      </c>
      <c r="B251" s="1328">
        <f>IF(B227-B226=0,0,"Error")</f>
        <v>0</v>
      </c>
      <c r="C251" s="1328">
        <f>IF(C227-C226=0,0,"Error")</f>
        <v>0</v>
      </c>
      <c r="D251" s="1328">
        <f>IF(D227-D226=0,0,"Error")</f>
        <v>0</v>
      </c>
      <c r="E251" s="1328">
        <f>IF(E227-E226=0,0,"Error")</f>
        <v>0</v>
      </c>
    </row>
  </sheetData>
  <mergeCells count="65">
    <mergeCell ref="A17:E17"/>
    <mergeCell ref="A1:E1"/>
    <mergeCell ref="A2:E2"/>
    <mergeCell ref="A3:E3"/>
    <mergeCell ref="B4:E4"/>
    <mergeCell ref="B5:E5"/>
    <mergeCell ref="B6:E6"/>
    <mergeCell ref="A7:E7"/>
    <mergeCell ref="A8:E10"/>
    <mergeCell ref="B11:E11"/>
    <mergeCell ref="A12:A13"/>
    <mergeCell ref="B16:E16"/>
    <mergeCell ref="A63:A64"/>
    <mergeCell ref="A20:E20"/>
    <mergeCell ref="A21:E21"/>
    <mergeCell ref="B22:E22"/>
    <mergeCell ref="B23:E23"/>
    <mergeCell ref="B24:E24"/>
    <mergeCell ref="A25:A26"/>
    <mergeCell ref="A33:E33"/>
    <mergeCell ref="A34:A35"/>
    <mergeCell ref="B59:E59"/>
    <mergeCell ref="B60:E60"/>
    <mergeCell ref="B61:E61"/>
    <mergeCell ref="D137:E137"/>
    <mergeCell ref="A71:E71"/>
    <mergeCell ref="A72:A73"/>
    <mergeCell ref="B97:E97"/>
    <mergeCell ref="B98:E98"/>
    <mergeCell ref="B99:E99"/>
    <mergeCell ref="A100:A101"/>
    <mergeCell ref="A108:E108"/>
    <mergeCell ref="A109:A110"/>
    <mergeCell ref="A134:E134"/>
    <mergeCell ref="A135:E135"/>
    <mergeCell ref="B136:E136"/>
    <mergeCell ref="A178:E178"/>
    <mergeCell ref="B139:E139"/>
    <mergeCell ref="B140:E140"/>
    <mergeCell ref="A141:A142"/>
    <mergeCell ref="B149:E149"/>
    <mergeCell ref="B150:E150"/>
    <mergeCell ref="B151:E151"/>
    <mergeCell ref="A152:A153"/>
    <mergeCell ref="A160:E160"/>
    <mergeCell ref="A161:A162"/>
    <mergeCell ref="B166:E166"/>
    <mergeCell ref="A170:A171"/>
    <mergeCell ref="B207:E207"/>
    <mergeCell ref="A179:A180"/>
    <mergeCell ref="A184:E184"/>
    <mergeCell ref="A185:E185"/>
    <mergeCell ref="B186:E186"/>
    <mergeCell ref="B188:E188"/>
    <mergeCell ref="B189:E189"/>
    <mergeCell ref="A190:A191"/>
    <mergeCell ref="A198:E198"/>
    <mergeCell ref="A199:A200"/>
    <mergeCell ref="A204:A206"/>
    <mergeCell ref="B204:E206"/>
    <mergeCell ref="B209:E209"/>
    <mergeCell ref="B210:E210"/>
    <mergeCell ref="A211:A212"/>
    <mergeCell ref="A219:E219"/>
    <mergeCell ref="A220:A221"/>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306"/>
  <sheetViews>
    <sheetView zoomScaleNormal="100" workbookViewId="0">
      <selection activeCell="J21" sqref="J21"/>
    </sheetView>
  </sheetViews>
  <sheetFormatPr defaultRowHeight="12.75" x14ac:dyDescent="0.2"/>
  <cols>
    <col min="1" max="1" width="28.5703125" style="1179" customWidth="1"/>
    <col min="2" max="2" width="13.85546875" style="1179" customWidth="1"/>
    <col min="3" max="4" width="11.7109375" style="1179" customWidth="1"/>
    <col min="5" max="5" width="23.140625" style="1179" customWidth="1"/>
    <col min="6" max="6" width="10.28515625" style="1179" customWidth="1"/>
    <col min="7" max="16384" width="9.140625" style="1179"/>
  </cols>
  <sheetData>
    <row r="1" spans="1:6" ht="15.75" x14ac:dyDescent="0.25">
      <c r="A1" s="2719" t="s">
        <v>678</v>
      </c>
      <c r="B1" s="2719"/>
      <c r="C1" s="2719"/>
      <c r="D1" s="2719"/>
      <c r="E1" s="2719"/>
    </row>
    <row r="2" spans="1:6" ht="15" x14ac:dyDescent="0.25">
      <c r="A2" s="2720" t="s">
        <v>842</v>
      </c>
      <c r="B2" s="2720"/>
      <c r="C2" s="2720"/>
      <c r="D2" s="2720"/>
      <c r="E2" s="2720"/>
      <c r="F2" s="1180"/>
    </row>
    <row r="3" spans="1:6" ht="15" x14ac:dyDescent="0.25">
      <c r="A3" s="2437" t="s">
        <v>882</v>
      </c>
      <c r="B3" s="2437"/>
      <c r="C3" s="2437"/>
      <c r="D3" s="2437"/>
      <c r="E3" s="2437"/>
      <c r="F3" s="1181"/>
    </row>
    <row r="4" spans="1:6" ht="13.5" thickBot="1" x14ac:dyDescent="0.25"/>
    <row r="5" spans="1:6" ht="13.5" thickBot="1" x14ac:dyDescent="0.25">
      <c r="A5" s="1182" t="s">
        <v>0</v>
      </c>
      <c r="B5" s="2438" t="s">
        <v>157</v>
      </c>
      <c r="C5" s="2438"/>
      <c r="D5" s="2438"/>
      <c r="E5" s="2438"/>
    </row>
    <row r="6" spans="1:6" ht="13.5" thickBot="1" x14ac:dyDescent="0.25">
      <c r="A6" s="1182" t="s">
        <v>1</v>
      </c>
      <c r="B6" s="2439" t="s">
        <v>139</v>
      </c>
      <c r="C6" s="2440"/>
      <c r="D6" s="2440"/>
      <c r="E6" s="2441"/>
    </row>
    <row r="7" spans="1:6" ht="13.5" thickBot="1" x14ac:dyDescent="0.25">
      <c r="A7" s="1182" t="s">
        <v>3</v>
      </c>
      <c r="B7" s="2432" t="s">
        <v>843</v>
      </c>
      <c r="C7" s="2433"/>
      <c r="D7" s="2433"/>
      <c r="E7" s="2434"/>
    </row>
    <row r="8" spans="1:6" ht="13.5" thickBot="1" x14ac:dyDescent="0.25">
      <c r="A8" s="2413" t="s">
        <v>4</v>
      </c>
      <c r="B8" s="2414"/>
      <c r="C8" s="2414"/>
      <c r="D8" s="2414"/>
      <c r="E8" s="2415"/>
    </row>
    <row r="9" spans="1:6" ht="13.5" thickBot="1" x14ac:dyDescent="0.25">
      <c r="A9" s="2598" t="s">
        <v>520</v>
      </c>
      <c r="B9" s="2599"/>
      <c r="C9" s="2599"/>
      <c r="D9" s="2599"/>
      <c r="E9" s="2600"/>
    </row>
    <row r="10" spans="1:6" ht="13.5" thickBot="1" x14ac:dyDescent="0.25">
      <c r="A10" s="2598"/>
      <c r="B10" s="2599"/>
      <c r="C10" s="2599"/>
      <c r="D10" s="2599"/>
      <c r="E10" s="2600"/>
    </row>
    <row r="11" spans="1:6" ht="45.75" customHeight="1" thickBot="1" x14ac:dyDescent="0.25">
      <c r="A11" s="2598"/>
      <c r="B11" s="2599"/>
      <c r="C11" s="2599"/>
      <c r="D11" s="2599"/>
      <c r="E11" s="2600"/>
    </row>
    <row r="12" spans="1:6" ht="13.5" thickBot="1" x14ac:dyDescent="0.25">
      <c r="A12" s="1183" t="s">
        <v>5</v>
      </c>
      <c r="B12" s="2717" t="s">
        <v>521</v>
      </c>
      <c r="C12" s="2717"/>
      <c r="D12" s="2717"/>
      <c r="E12" s="2718"/>
    </row>
    <row r="13" spans="1:6" x14ac:dyDescent="0.2">
      <c r="A13" s="2395" t="s">
        <v>6</v>
      </c>
      <c r="B13" s="1184">
        <v>2020</v>
      </c>
      <c r="C13" s="1184">
        <v>2021</v>
      </c>
      <c r="D13" s="1184">
        <v>2022</v>
      </c>
      <c r="E13" s="1184">
        <v>2023</v>
      </c>
    </row>
    <row r="14" spans="1:6" ht="13.5" thickBot="1" x14ac:dyDescent="0.25">
      <c r="A14" s="2396"/>
      <c r="B14" s="1185" t="s">
        <v>7</v>
      </c>
      <c r="C14" s="1185" t="s">
        <v>8</v>
      </c>
      <c r="D14" s="1185" t="s">
        <v>8</v>
      </c>
      <c r="E14" s="1185" t="s">
        <v>8</v>
      </c>
    </row>
    <row r="15" spans="1:6" ht="13.5" thickBot="1" x14ac:dyDescent="0.25">
      <c r="A15" s="1197" t="s">
        <v>522</v>
      </c>
      <c r="B15" s="1405">
        <v>441</v>
      </c>
      <c r="C15" s="1405">
        <v>511</v>
      </c>
      <c r="D15" s="1405">
        <v>543</v>
      </c>
      <c r="E15" s="1405">
        <v>570</v>
      </c>
    </row>
    <row r="16" spans="1:6" ht="34.5" thickBot="1" x14ac:dyDescent="0.25">
      <c r="A16" s="1197" t="s">
        <v>156</v>
      </c>
      <c r="B16" s="1187" t="s">
        <v>523</v>
      </c>
      <c r="C16" s="1406" t="s">
        <v>1425</v>
      </c>
      <c r="D16" s="1406" t="s">
        <v>1426</v>
      </c>
      <c r="E16" s="1406" t="s">
        <v>1427</v>
      </c>
    </row>
    <row r="17" spans="1:5" ht="23.25" thickBot="1" x14ac:dyDescent="0.25">
      <c r="A17" s="1197" t="s">
        <v>524</v>
      </c>
      <c r="B17" s="1187">
        <v>0.77</v>
      </c>
      <c r="C17" s="1187">
        <v>0.79</v>
      </c>
      <c r="D17" s="1187">
        <v>0.8</v>
      </c>
      <c r="E17" s="1187">
        <v>0.81</v>
      </c>
    </row>
    <row r="18" spans="1:5" ht="33.75" customHeight="1" thickBot="1" x14ac:dyDescent="0.25">
      <c r="A18" s="1189" t="s">
        <v>9</v>
      </c>
      <c r="B18" s="2601" t="s">
        <v>140</v>
      </c>
      <c r="C18" s="2602"/>
      <c r="D18" s="2602"/>
      <c r="E18" s="2603"/>
    </row>
    <row r="19" spans="1:5" ht="13.5" thickBot="1" x14ac:dyDescent="0.25">
      <c r="A19" s="2613" t="s">
        <v>10</v>
      </c>
      <c r="B19" s="2614"/>
      <c r="C19" s="2614"/>
      <c r="D19" s="2614"/>
      <c r="E19" s="2615"/>
    </row>
    <row r="20" spans="1:5" ht="23.25" thickBot="1" x14ac:dyDescent="0.25">
      <c r="A20" s="1407" t="s">
        <v>525</v>
      </c>
      <c r="B20" s="1408">
        <v>11</v>
      </c>
      <c r="C20" s="1408">
        <v>13</v>
      </c>
      <c r="D20" s="1408">
        <v>15</v>
      </c>
      <c r="E20" s="1408">
        <v>16</v>
      </c>
    </row>
    <row r="21" spans="1:5" ht="34.5" thickBot="1" x14ac:dyDescent="0.25">
      <c r="A21" s="1407" t="s">
        <v>526</v>
      </c>
      <c r="B21" s="1408">
        <v>11</v>
      </c>
      <c r="C21" s="1408">
        <v>16</v>
      </c>
      <c r="D21" s="1408">
        <v>21</v>
      </c>
      <c r="E21" s="1408">
        <v>26</v>
      </c>
    </row>
    <row r="22" spans="1:5" ht="23.25" thickBot="1" x14ac:dyDescent="0.25">
      <c r="A22" s="1352" t="s">
        <v>527</v>
      </c>
      <c r="B22" s="1409">
        <v>0</v>
      </c>
      <c r="C22" s="1409">
        <v>0</v>
      </c>
      <c r="D22" s="1409">
        <v>0</v>
      </c>
      <c r="E22" s="1409">
        <v>0</v>
      </c>
    </row>
    <row r="23" spans="1:5" ht="34.5" thickBot="1" x14ac:dyDescent="0.25">
      <c r="A23" s="1407" t="s">
        <v>155</v>
      </c>
      <c r="B23" s="1330" t="s">
        <v>528</v>
      </c>
      <c r="C23" s="1330" t="s">
        <v>154</v>
      </c>
      <c r="D23" s="1330" t="s">
        <v>154</v>
      </c>
      <c r="E23" s="1330" t="s">
        <v>154</v>
      </c>
    </row>
    <row r="24" spans="1:5" ht="23.25" thickBot="1" x14ac:dyDescent="0.25">
      <c r="A24" s="1407" t="s">
        <v>529</v>
      </c>
      <c r="B24" s="1408">
        <v>360</v>
      </c>
      <c r="C24" s="1408">
        <v>370</v>
      </c>
      <c r="D24" s="1408">
        <v>380</v>
      </c>
      <c r="E24" s="1408">
        <v>390</v>
      </c>
    </row>
    <row r="25" spans="1:5" ht="23.25" thickBot="1" x14ac:dyDescent="0.25">
      <c r="A25" s="1352" t="s">
        <v>611</v>
      </c>
      <c r="B25" s="1358" t="s">
        <v>612</v>
      </c>
      <c r="C25" s="1358" t="s">
        <v>1428</v>
      </c>
      <c r="D25" s="1358" t="s">
        <v>1428</v>
      </c>
      <c r="E25" s="1358" t="s">
        <v>1428</v>
      </c>
    </row>
    <row r="26" spans="1:5" ht="13.5" thickBot="1" x14ac:dyDescent="0.25">
      <c r="A26" s="2404" t="s">
        <v>11</v>
      </c>
      <c r="B26" s="2405"/>
      <c r="C26" s="2405"/>
      <c r="D26" s="2405"/>
      <c r="E26" s="2406"/>
    </row>
    <row r="27" spans="1:5" ht="13.5" thickBot="1" x14ac:dyDescent="0.25">
      <c r="A27" s="2400" t="s">
        <v>12</v>
      </c>
      <c r="B27" s="2401"/>
      <c r="C27" s="2401"/>
      <c r="D27" s="2401"/>
      <c r="E27" s="2402"/>
    </row>
    <row r="28" spans="1:5" ht="13.5" thickBot="1" x14ac:dyDescent="0.25">
      <c r="A28" s="1196" t="s">
        <v>13</v>
      </c>
      <c r="B28" s="2618" t="s">
        <v>530</v>
      </c>
      <c r="C28" s="2619"/>
      <c r="D28" s="2619"/>
      <c r="E28" s="2620"/>
    </row>
    <row r="29" spans="1:5" ht="13.5" thickBot="1" x14ac:dyDescent="0.25">
      <c r="A29" s="1197" t="s">
        <v>14</v>
      </c>
      <c r="B29" s="2637" t="s">
        <v>531</v>
      </c>
      <c r="C29" s="2638"/>
      <c r="D29" s="2638"/>
      <c r="E29" s="2639"/>
    </row>
    <row r="30" spans="1:5" ht="13.5" thickBot="1" x14ac:dyDescent="0.25">
      <c r="A30" s="1197" t="s">
        <v>15</v>
      </c>
      <c r="B30" s="2392" t="s">
        <v>532</v>
      </c>
      <c r="C30" s="2393"/>
      <c r="D30" s="2393"/>
      <c r="E30" s="2394"/>
    </row>
    <row r="31" spans="1:5" x14ac:dyDescent="0.2">
      <c r="A31" s="2395"/>
      <c r="B31" s="1198">
        <v>2020</v>
      </c>
      <c r="C31" s="1198">
        <v>2021</v>
      </c>
      <c r="D31" s="1198">
        <v>2022</v>
      </c>
      <c r="E31" s="1198">
        <v>2023</v>
      </c>
    </row>
    <row r="32" spans="1:5" ht="13.5" thickBot="1" x14ac:dyDescent="0.25">
      <c r="A32" s="2396"/>
      <c r="B32" s="1199" t="s">
        <v>7</v>
      </c>
      <c r="C32" s="1199" t="s">
        <v>8</v>
      </c>
      <c r="D32" s="1199" t="s">
        <v>8</v>
      </c>
      <c r="E32" s="1199" t="s">
        <v>8</v>
      </c>
    </row>
    <row r="33" spans="1:5" ht="13.5" thickBot="1" x14ac:dyDescent="0.25">
      <c r="A33" s="1197" t="s">
        <v>16</v>
      </c>
      <c r="B33" s="1200">
        <v>1</v>
      </c>
      <c r="C33" s="1336">
        <v>1</v>
      </c>
      <c r="D33" s="1336">
        <v>1</v>
      </c>
      <c r="E33" s="1200">
        <v>1</v>
      </c>
    </row>
    <row r="34" spans="1:5" ht="13.5" thickBot="1" x14ac:dyDescent="0.25">
      <c r="A34" s="1197" t="s">
        <v>17</v>
      </c>
      <c r="B34" s="1200">
        <f>B63</f>
        <v>161112</v>
      </c>
      <c r="C34" s="1207">
        <v>180612</v>
      </c>
      <c r="D34" s="1207">
        <v>180612</v>
      </c>
      <c r="E34" s="1207">
        <v>180612</v>
      </c>
    </row>
    <row r="35" spans="1:5" ht="13.5" thickBot="1" x14ac:dyDescent="0.25">
      <c r="A35" s="1197" t="s">
        <v>18</v>
      </c>
      <c r="B35" s="1200">
        <f>B34/B33</f>
        <v>161112</v>
      </c>
      <c r="C35" s="1200">
        <f t="shared" ref="C35:E35" si="0">C34/C33</f>
        <v>180612</v>
      </c>
      <c r="D35" s="1200">
        <f t="shared" si="0"/>
        <v>180612</v>
      </c>
      <c r="E35" s="1200">
        <f t="shared" si="0"/>
        <v>180612</v>
      </c>
    </row>
    <row r="36" spans="1:5" ht="13.5" thickBot="1" x14ac:dyDescent="0.25">
      <c r="A36" s="1197" t="s">
        <v>19</v>
      </c>
      <c r="B36" s="1202" t="s">
        <v>20</v>
      </c>
      <c r="C36" s="1203">
        <f>C33/B33-1</f>
        <v>0</v>
      </c>
      <c r="D36" s="1203">
        <f t="shared" ref="D36:E38" si="1">D33/C33-1</f>
        <v>0</v>
      </c>
      <c r="E36" s="1203">
        <f t="shared" si="1"/>
        <v>0</v>
      </c>
    </row>
    <row r="37" spans="1:5" ht="13.5" thickBot="1" x14ac:dyDescent="0.25">
      <c r="A37" s="1197" t="s">
        <v>21</v>
      </c>
      <c r="B37" s="1202" t="s">
        <v>20</v>
      </c>
      <c r="C37" s="1203">
        <f>C34/B34-1</f>
        <v>0.12103381498584831</v>
      </c>
      <c r="D37" s="1203">
        <f t="shared" si="1"/>
        <v>0</v>
      </c>
      <c r="E37" s="1203">
        <f t="shared" si="1"/>
        <v>0</v>
      </c>
    </row>
    <row r="38" spans="1:5" ht="13.5" thickBot="1" x14ac:dyDescent="0.25">
      <c r="A38" s="1197" t="s">
        <v>22</v>
      </c>
      <c r="B38" s="1202" t="s">
        <v>20</v>
      </c>
      <c r="C38" s="1203">
        <f>C35/B35-1</f>
        <v>0.12103381498584831</v>
      </c>
      <c r="D38" s="1203">
        <f t="shared" si="1"/>
        <v>0</v>
      </c>
      <c r="E38" s="1203">
        <f t="shared" si="1"/>
        <v>0</v>
      </c>
    </row>
    <row r="39" spans="1:5" ht="13.5" thickBot="1" x14ac:dyDescent="0.25">
      <c r="A39" s="2397" t="s">
        <v>123</v>
      </c>
      <c r="B39" s="2398"/>
      <c r="C39" s="2398"/>
      <c r="D39" s="2398"/>
      <c r="E39" s="2399"/>
    </row>
    <row r="40" spans="1:5" x14ac:dyDescent="0.2">
      <c r="A40" s="2395"/>
      <c r="B40" s="1198">
        <v>2020</v>
      </c>
      <c r="C40" s="1198">
        <v>2021</v>
      </c>
      <c r="D40" s="1198">
        <v>2022</v>
      </c>
      <c r="E40" s="1198">
        <v>2023</v>
      </c>
    </row>
    <row r="41" spans="1:5" ht="13.5" thickBot="1" x14ac:dyDescent="0.25">
      <c r="A41" s="2396"/>
      <c r="B41" s="1199" t="s">
        <v>7</v>
      </c>
      <c r="C41" s="1199" t="s">
        <v>8</v>
      </c>
      <c r="D41" s="1199" t="s">
        <v>8</v>
      </c>
      <c r="E41" s="1199" t="s">
        <v>8</v>
      </c>
    </row>
    <row r="42" spans="1:5" ht="13.5" thickBot="1" x14ac:dyDescent="0.25">
      <c r="A42" s="1204" t="s">
        <v>23</v>
      </c>
      <c r="B42" s="1205">
        <f>B43+B44</f>
        <v>114541</v>
      </c>
      <c r="C42" s="1205">
        <f>C43+C44</f>
        <v>139541</v>
      </c>
      <c r="D42" s="1205">
        <f t="shared" ref="D42:E42" si="2">D43+D44</f>
        <v>139541</v>
      </c>
      <c r="E42" s="1205">
        <f t="shared" si="2"/>
        <v>139541</v>
      </c>
    </row>
    <row r="43" spans="1:5" ht="13.5" thickBot="1" x14ac:dyDescent="0.25">
      <c r="A43" s="1206" t="s">
        <v>175</v>
      </c>
      <c r="B43" s="1326">
        <f>134541-10000-10000</f>
        <v>114541</v>
      </c>
      <c r="C43" s="1207">
        <v>139541</v>
      </c>
      <c r="D43" s="1207">
        <v>139541</v>
      </c>
      <c r="E43" s="1207">
        <v>139541</v>
      </c>
    </row>
    <row r="44" spans="1:5" ht="13.5" thickBot="1" x14ac:dyDescent="0.25">
      <c r="A44" s="1206" t="s">
        <v>176</v>
      </c>
      <c r="B44" s="1207"/>
      <c r="C44" s="1207"/>
      <c r="D44" s="1207"/>
      <c r="E44" s="1207"/>
    </row>
    <row r="45" spans="1:5" ht="24.75" thickBot="1" x14ac:dyDescent="0.25">
      <c r="A45" s="1204" t="s">
        <v>24</v>
      </c>
      <c r="B45" s="1205">
        <f>B46+B47</f>
        <v>18819</v>
      </c>
      <c r="C45" s="1205">
        <f>C46+C47</f>
        <v>18819</v>
      </c>
      <c r="D45" s="1205">
        <f t="shared" ref="D45:E45" si="3">D46+D47</f>
        <v>18819</v>
      </c>
      <c r="E45" s="1205">
        <f t="shared" si="3"/>
        <v>18819</v>
      </c>
    </row>
    <row r="46" spans="1:5" ht="13.5" thickBot="1" x14ac:dyDescent="0.25">
      <c r="A46" s="1206" t="s">
        <v>175</v>
      </c>
      <c r="B46" s="1326">
        <v>18819</v>
      </c>
      <c r="C46" s="1205">
        <v>18819</v>
      </c>
      <c r="D46" s="1205">
        <v>18819</v>
      </c>
      <c r="E46" s="1205">
        <v>18819</v>
      </c>
    </row>
    <row r="47" spans="1:5" ht="13.5" thickBot="1" x14ac:dyDescent="0.25">
      <c r="A47" s="1206" t="s">
        <v>176</v>
      </c>
      <c r="B47" s="1207"/>
      <c r="C47" s="1205"/>
      <c r="D47" s="1205"/>
      <c r="E47" s="1205"/>
    </row>
    <row r="48" spans="1:5" ht="13.5" thickBot="1" x14ac:dyDescent="0.25">
      <c r="A48" s="1204" t="s">
        <v>25</v>
      </c>
      <c r="B48" s="1207">
        <f>B49+B50</f>
        <v>27752</v>
      </c>
      <c r="C48" s="1205">
        <f>C49+C50</f>
        <v>22252</v>
      </c>
      <c r="D48" s="1205">
        <f t="shared" ref="D48:E48" si="4">D49+D50</f>
        <v>22252</v>
      </c>
      <c r="E48" s="1205">
        <f t="shared" si="4"/>
        <v>22252</v>
      </c>
    </row>
    <row r="49" spans="1:5" ht="13.5" thickBot="1" x14ac:dyDescent="0.25">
      <c r="A49" s="1206" t="s">
        <v>175</v>
      </c>
      <c r="B49" s="1326">
        <f>17752+10000</f>
        <v>27752</v>
      </c>
      <c r="C49" s="1205">
        <v>22252</v>
      </c>
      <c r="D49" s="1205">
        <v>22252</v>
      </c>
      <c r="E49" s="1205">
        <v>22252</v>
      </c>
    </row>
    <row r="50" spans="1:5" ht="13.5" thickBot="1" x14ac:dyDescent="0.25">
      <c r="A50" s="1206" t="s">
        <v>176</v>
      </c>
      <c r="B50" s="1207"/>
      <c r="C50" s="1205"/>
      <c r="D50" s="1205"/>
      <c r="E50" s="1205"/>
    </row>
    <row r="51" spans="1:5" ht="13.5" thickBot="1" x14ac:dyDescent="0.25">
      <c r="A51" s="1204" t="s">
        <v>26</v>
      </c>
      <c r="B51" s="1207"/>
      <c r="C51" s="1205"/>
      <c r="D51" s="1205"/>
      <c r="E51" s="1205"/>
    </row>
    <row r="52" spans="1:5" ht="13.5" thickBot="1" x14ac:dyDescent="0.25">
      <c r="A52" s="1206" t="s">
        <v>175</v>
      </c>
      <c r="B52" s="1207"/>
      <c r="C52" s="1205"/>
      <c r="D52" s="1205"/>
      <c r="E52" s="1205"/>
    </row>
    <row r="53" spans="1:5" ht="13.5" thickBot="1" x14ac:dyDescent="0.25">
      <c r="A53" s="1206" t="s">
        <v>176</v>
      </c>
      <c r="B53" s="1207"/>
      <c r="C53" s="1205"/>
      <c r="D53" s="1205"/>
      <c r="E53" s="1205"/>
    </row>
    <row r="54" spans="1:5" ht="13.5" thickBot="1" x14ac:dyDescent="0.25">
      <c r="A54" s="1204" t="s">
        <v>27</v>
      </c>
      <c r="B54" s="1207"/>
      <c r="C54" s="1205"/>
      <c r="D54" s="1205"/>
      <c r="E54" s="1205"/>
    </row>
    <row r="55" spans="1:5" ht="13.5" thickBot="1" x14ac:dyDescent="0.25">
      <c r="A55" s="1206" t="s">
        <v>175</v>
      </c>
      <c r="B55" s="1207"/>
      <c r="C55" s="1205"/>
      <c r="D55" s="1205"/>
      <c r="E55" s="1205"/>
    </row>
    <row r="56" spans="1:5" ht="13.5" thickBot="1" x14ac:dyDescent="0.25">
      <c r="A56" s="1206" t="s">
        <v>176</v>
      </c>
      <c r="B56" s="1207"/>
      <c r="C56" s="1205"/>
      <c r="D56" s="1205"/>
      <c r="E56" s="1205"/>
    </row>
    <row r="57" spans="1:5" ht="13.5" thickBot="1" x14ac:dyDescent="0.25">
      <c r="A57" s="1204" t="s">
        <v>28</v>
      </c>
      <c r="B57" s="1207">
        <f>B58+B59</f>
        <v>0</v>
      </c>
      <c r="C57" s="1205">
        <f t="shared" ref="C57:E57" si="5">C58+C59</f>
        <v>0</v>
      </c>
      <c r="D57" s="1205">
        <f t="shared" si="5"/>
        <v>0</v>
      </c>
      <c r="E57" s="1205">
        <f t="shared" si="5"/>
        <v>0</v>
      </c>
    </row>
    <row r="58" spans="1:5" ht="13.5" thickBot="1" x14ac:dyDescent="0.25">
      <c r="A58" s="1206" t="s">
        <v>175</v>
      </c>
      <c r="B58" s="1326"/>
      <c r="C58" s="1205">
        <v>0</v>
      </c>
      <c r="D58" s="1327">
        <v>0</v>
      </c>
      <c r="E58" s="1327">
        <v>0</v>
      </c>
    </row>
    <row r="59" spans="1:5" ht="13.5" thickBot="1" x14ac:dyDescent="0.25">
      <c r="A59" s="1206" t="s">
        <v>176</v>
      </c>
      <c r="B59" s="1207"/>
      <c r="C59" s="1205"/>
      <c r="D59" s="1205"/>
      <c r="E59" s="1205"/>
    </row>
    <row r="60" spans="1:5" ht="24.75" thickBot="1" x14ac:dyDescent="0.25">
      <c r="A60" s="1204" t="s">
        <v>29</v>
      </c>
      <c r="B60" s="1207">
        <f>B61</f>
        <v>0</v>
      </c>
      <c r="C60" s="1205">
        <v>0</v>
      </c>
      <c r="D60" s="1205">
        <f>C60*1.03*0.99</f>
        <v>0</v>
      </c>
      <c r="E60" s="1205">
        <f>D60*1.03*0.99</f>
        <v>0</v>
      </c>
    </row>
    <row r="61" spans="1:5" ht="13.5" thickBot="1" x14ac:dyDescent="0.25">
      <c r="A61" s="1206" t="s">
        <v>175</v>
      </c>
      <c r="B61" s="1207"/>
      <c r="C61" s="1210"/>
      <c r="D61" s="1210"/>
      <c r="E61" s="1210"/>
    </row>
    <row r="62" spans="1:5" ht="13.5" thickBot="1" x14ac:dyDescent="0.25">
      <c r="A62" s="1206" t="s">
        <v>176</v>
      </c>
      <c r="B62" s="1207"/>
      <c r="C62" s="1209"/>
      <c r="D62" s="1210"/>
      <c r="E62" s="1210"/>
    </row>
    <row r="63" spans="1:5" ht="13.5" thickBot="1" x14ac:dyDescent="0.25">
      <c r="A63" s="1216" t="s">
        <v>30</v>
      </c>
      <c r="B63" s="1207">
        <f>B60+B57+B54+B51+B48+B45+B42</f>
        <v>161112</v>
      </c>
      <c r="C63" s="1207">
        <f>C60+C57+C54+C51+C48+C45+C42</f>
        <v>180612</v>
      </c>
      <c r="D63" s="1207">
        <f t="shared" ref="D63:E63" si="6">D60+D57+D54+D51+D48+D45+D42</f>
        <v>180612</v>
      </c>
      <c r="E63" s="1207">
        <f t="shared" si="6"/>
        <v>180612</v>
      </c>
    </row>
    <row r="64" spans="1:5" ht="13.5" thickBot="1" x14ac:dyDescent="0.25">
      <c r="A64" s="1223" t="s">
        <v>31</v>
      </c>
      <c r="B64" s="1212">
        <f>IF(B63-B34=0,0,"Error")</f>
        <v>0</v>
      </c>
      <c r="C64" s="1212">
        <f>IF(C63-C34=0,0,"Error")</f>
        <v>0</v>
      </c>
      <c r="D64" s="1212">
        <f>IF(D63-D34=0,0,"Error")</f>
        <v>0</v>
      </c>
      <c r="E64" s="1212">
        <f>IF(E63-E34=0,0,"Error")</f>
        <v>0</v>
      </c>
    </row>
    <row r="65" spans="1:5" ht="13.5" hidden="1" thickBot="1" x14ac:dyDescent="0.25">
      <c r="A65" s="1335" t="s">
        <v>200</v>
      </c>
      <c r="B65" s="2636"/>
      <c r="C65" s="2619"/>
      <c r="D65" s="2619"/>
      <c r="E65" s="2620"/>
    </row>
    <row r="66" spans="1:5" ht="13.5" hidden="1" thickBot="1" x14ac:dyDescent="0.25">
      <c r="A66" s="1197" t="s">
        <v>14</v>
      </c>
      <c r="B66" s="2613"/>
      <c r="C66" s="2614"/>
      <c r="D66" s="2614"/>
      <c r="E66" s="2615"/>
    </row>
    <row r="67" spans="1:5" ht="13.5" hidden="1" thickBot="1" x14ac:dyDescent="0.25">
      <c r="A67" s="1197" t="s">
        <v>15</v>
      </c>
      <c r="B67" s="2392"/>
      <c r="C67" s="2393"/>
      <c r="D67" s="2393"/>
      <c r="E67" s="2394"/>
    </row>
    <row r="68" spans="1:5" ht="13.5" hidden="1" thickBot="1" x14ac:dyDescent="0.25">
      <c r="A68" s="2395"/>
      <c r="B68" s="1198">
        <v>2018</v>
      </c>
      <c r="C68" s="1198">
        <v>2019</v>
      </c>
      <c r="D68" s="1198">
        <v>2020</v>
      </c>
      <c r="E68" s="1198">
        <v>2021</v>
      </c>
    </row>
    <row r="69" spans="1:5" ht="13.5" hidden="1" thickBot="1" x14ac:dyDescent="0.25">
      <c r="A69" s="2396"/>
      <c r="B69" s="1199" t="s">
        <v>7</v>
      </c>
      <c r="C69" s="1199" t="s">
        <v>8</v>
      </c>
      <c r="D69" s="1199" t="s">
        <v>8</v>
      </c>
      <c r="E69" s="1199" t="s">
        <v>8</v>
      </c>
    </row>
    <row r="70" spans="1:5" ht="13.5" hidden="1" thickBot="1" x14ac:dyDescent="0.25">
      <c r="A70" s="1197" t="s">
        <v>16</v>
      </c>
      <c r="B70" s="1197"/>
      <c r="C70" s="1197"/>
      <c r="D70" s="1197"/>
      <c r="E70" s="1197"/>
    </row>
    <row r="71" spans="1:5" ht="13.5" hidden="1" thickBot="1" x14ac:dyDescent="0.25">
      <c r="A71" s="1197" t="s">
        <v>17</v>
      </c>
      <c r="B71" s="1200">
        <f>B100</f>
        <v>0</v>
      </c>
      <c r="C71" s="1200">
        <f t="shared" ref="C71:E71" si="7">C100</f>
        <v>0</v>
      </c>
      <c r="D71" s="1200">
        <f t="shared" si="7"/>
        <v>0</v>
      </c>
      <c r="E71" s="1200">
        <f t="shared" si="7"/>
        <v>0</v>
      </c>
    </row>
    <row r="72" spans="1:5" ht="13.5" hidden="1" thickBot="1" x14ac:dyDescent="0.25">
      <c r="A72" s="1197" t="s">
        <v>18</v>
      </c>
      <c r="B72" s="1200" t="e">
        <f>B71/B70</f>
        <v>#DIV/0!</v>
      </c>
      <c r="C72" s="1200" t="e">
        <f>C71/C70</f>
        <v>#DIV/0!</v>
      </c>
      <c r="D72" s="1200" t="e">
        <f>D71/D70</f>
        <v>#DIV/0!</v>
      </c>
      <c r="E72" s="1200" t="e">
        <f>E71/E70</f>
        <v>#DIV/0!</v>
      </c>
    </row>
    <row r="73" spans="1:5" ht="13.5" hidden="1" thickBot="1" x14ac:dyDescent="0.25">
      <c r="A73" s="1197" t="s">
        <v>19</v>
      </c>
      <c r="B73" s="1202"/>
      <c r="C73" s="1203" t="e">
        <f>C70/B70-1</f>
        <v>#DIV/0!</v>
      </c>
      <c r="D73" s="1203" t="e">
        <f>D70/C70-1</f>
        <v>#DIV/0!</v>
      </c>
      <c r="E73" s="1203" t="e">
        <f>E70/D70-1</f>
        <v>#DIV/0!</v>
      </c>
    </row>
    <row r="74" spans="1:5" ht="13.5" hidden="1" thickBot="1" x14ac:dyDescent="0.25">
      <c r="A74" s="1197" t="s">
        <v>21</v>
      </c>
      <c r="B74" s="1202"/>
      <c r="C74" s="1203" t="e">
        <f>C71/B71-1</f>
        <v>#DIV/0!</v>
      </c>
      <c r="D74" s="1203" t="e">
        <f t="shared" ref="D74:E75" si="8">D71/C71-1</f>
        <v>#DIV/0!</v>
      </c>
      <c r="E74" s="1203" t="e">
        <f t="shared" si="8"/>
        <v>#DIV/0!</v>
      </c>
    </row>
    <row r="75" spans="1:5" ht="13.5" hidden="1" thickBot="1" x14ac:dyDescent="0.25">
      <c r="A75" s="1197" t="s">
        <v>22</v>
      </c>
      <c r="B75" s="1202"/>
      <c r="C75" s="1203" t="e">
        <f>C72/B72-1</f>
        <v>#DIV/0!</v>
      </c>
      <c r="D75" s="1203" t="e">
        <f t="shared" si="8"/>
        <v>#DIV/0!</v>
      </c>
      <c r="E75" s="1203" t="e">
        <f t="shared" si="8"/>
        <v>#DIV/0!</v>
      </c>
    </row>
    <row r="76" spans="1:5" ht="13.5" hidden="1" thickBot="1" x14ac:dyDescent="0.25">
      <c r="A76" s="2397" t="s">
        <v>142</v>
      </c>
      <c r="B76" s="2398"/>
      <c r="C76" s="2398"/>
      <c r="D76" s="2398"/>
      <c r="E76" s="2399"/>
    </row>
    <row r="77" spans="1:5" ht="13.5" hidden="1" thickBot="1" x14ac:dyDescent="0.25">
      <c r="A77" s="2395"/>
      <c r="B77" s="1198">
        <v>2018</v>
      </c>
      <c r="C77" s="1198">
        <v>2019</v>
      </c>
      <c r="D77" s="1198">
        <v>2020</v>
      </c>
      <c r="E77" s="1198">
        <v>2021</v>
      </c>
    </row>
    <row r="78" spans="1:5" ht="13.5" hidden="1" thickBot="1" x14ac:dyDescent="0.25">
      <c r="A78" s="2396"/>
      <c r="B78" s="1199" t="s">
        <v>7</v>
      </c>
      <c r="C78" s="1199" t="s">
        <v>8</v>
      </c>
      <c r="D78" s="1199" t="s">
        <v>8</v>
      </c>
      <c r="E78" s="1199" t="s">
        <v>8</v>
      </c>
    </row>
    <row r="79" spans="1:5" ht="13.5" hidden="1" thickBot="1" x14ac:dyDescent="0.25">
      <c r="A79" s="1204" t="s">
        <v>23</v>
      </c>
      <c r="B79" s="1205"/>
      <c r="C79" s="1205"/>
      <c r="D79" s="1205"/>
      <c r="E79" s="1205"/>
    </row>
    <row r="80" spans="1:5" ht="13.5" hidden="1" thickBot="1" x14ac:dyDescent="0.25">
      <c r="A80" s="1206" t="s">
        <v>175</v>
      </c>
      <c r="B80" s="1207"/>
      <c r="C80" s="1208"/>
      <c r="D80" s="1208"/>
      <c r="E80" s="1208"/>
    </row>
    <row r="81" spans="1:5" ht="13.5" hidden="1" thickBot="1" x14ac:dyDescent="0.25">
      <c r="A81" s="1206" t="s">
        <v>176</v>
      </c>
      <c r="B81" s="1207"/>
      <c r="C81" s="1208"/>
      <c r="D81" s="1208"/>
      <c r="E81" s="1208"/>
    </row>
    <row r="82" spans="1:5" ht="24.75" hidden="1" thickBot="1" x14ac:dyDescent="0.25">
      <c r="A82" s="1204" t="s">
        <v>24</v>
      </c>
      <c r="B82" s="1205"/>
      <c r="C82" s="1205"/>
      <c r="D82" s="1205"/>
      <c r="E82" s="1205"/>
    </row>
    <row r="83" spans="1:5" ht="13.5" hidden="1" thickBot="1" x14ac:dyDescent="0.25">
      <c r="A83" s="1206" t="s">
        <v>175</v>
      </c>
      <c r="B83" s="1207"/>
      <c r="C83" s="1205"/>
      <c r="D83" s="1205"/>
      <c r="E83" s="1205"/>
    </row>
    <row r="84" spans="1:5" ht="13.5" hidden="1" thickBot="1" x14ac:dyDescent="0.25">
      <c r="A84" s="1206" t="s">
        <v>176</v>
      </c>
      <c r="B84" s="1207"/>
      <c r="C84" s="1205"/>
      <c r="D84" s="1205"/>
      <c r="E84" s="1205"/>
    </row>
    <row r="85" spans="1:5" ht="13.5" hidden="1" thickBot="1" x14ac:dyDescent="0.25">
      <c r="A85" s="1204" t="s">
        <v>25</v>
      </c>
      <c r="B85" s="1207">
        <v>0</v>
      </c>
      <c r="C85" s="1205">
        <v>0</v>
      </c>
      <c r="D85" s="1205">
        <v>0</v>
      </c>
      <c r="E85" s="1205">
        <v>0</v>
      </c>
    </row>
    <row r="86" spans="1:5" ht="13.5" hidden="1" thickBot="1" x14ac:dyDescent="0.25">
      <c r="A86" s="1206" t="s">
        <v>175</v>
      </c>
      <c r="B86" s="1207"/>
      <c r="C86" s="1205"/>
      <c r="D86" s="1205"/>
      <c r="E86" s="1205"/>
    </row>
    <row r="87" spans="1:5" ht="13.5" hidden="1" thickBot="1" x14ac:dyDescent="0.25">
      <c r="A87" s="1206" t="s">
        <v>176</v>
      </c>
      <c r="B87" s="1207"/>
      <c r="C87" s="1205"/>
      <c r="D87" s="1205"/>
      <c r="E87" s="1205"/>
    </row>
    <row r="88" spans="1:5" ht="13.5" hidden="1" thickBot="1" x14ac:dyDescent="0.25">
      <c r="A88" s="1204" t="s">
        <v>26</v>
      </c>
      <c r="B88" s="1207"/>
      <c r="C88" s="1205"/>
      <c r="D88" s="1205"/>
      <c r="E88" s="1205"/>
    </row>
    <row r="89" spans="1:5" ht="13.5" hidden="1" thickBot="1" x14ac:dyDescent="0.25">
      <c r="A89" s="1206" t="s">
        <v>175</v>
      </c>
      <c r="B89" s="1207"/>
      <c r="C89" s="1205"/>
      <c r="D89" s="1205"/>
      <c r="E89" s="1205"/>
    </row>
    <row r="90" spans="1:5" ht="13.5" hidden="1" thickBot="1" x14ac:dyDescent="0.25">
      <c r="A90" s="1206" t="s">
        <v>176</v>
      </c>
      <c r="B90" s="1207"/>
      <c r="C90" s="1205"/>
      <c r="D90" s="1205"/>
      <c r="E90" s="1205"/>
    </row>
    <row r="91" spans="1:5" ht="13.5" hidden="1" thickBot="1" x14ac:dyDescent="0.25">
      <c r="A91" s="1204" t="s">
        <v>27</v>
      </c>
      <c r="B91" s="1207"/>
      <c r="C91" s="1205"/>
      <c r="D91" s="1205"/>
      <c r="E91" s="1205"/>
    </row>
    <row r="92" spans="1:5" ht="13.5" hidden="1" thickBot="1" x14ac:dyDescent="0.25">
      <c r="A92" s="1206" t="s">
        <v>175</v>
      </c>
      <c r="B92" s="1207"/>
      <c r="C92" s="1205"/>
      <c r="D92" s="1205"/>
      <c r="E92" s="1205"/>
    </row>
    <row r="93" spans="1:5" ht="13.5" hidden="1" thickBot="1" x14ac:dyDescent="0.25">
      <c r="A93" s="1206" t="s">
        <v>176</v>
      </c>
      <c r="B93" s="1207"/>
      <c r="C93" s="1205"/>
      <c r="D93" s="1205"/>
      <c r="E93" s="1205"/>
    </row>
    <row r="94" spans="1:5" ht="13.5" hidden="1" thickBot="1" x14ac:dyDescent="0.25">
      <c r="A94" s="1204" t="s">
        <v>28</v>
      </c>
      <c r="B94" s="1207"/>
      <c r="C94" s="1205"/>
      <c r="D94" s="1205"/>
      <c r="E94" s="1205"/>
    </row>
    <row r="95" spans="1:5" ht="13.5" hidden="1" thickBot="1" x14ac:dyDescent="0.25">
      <c r="A95" s="1206" t="s">
        <v>175</v>
      </c>
      <c r="B95" s="1207"/>
      <c r="C95" s="1205"/>
      <c r="D95" s="1205"/>
      <c r="E95" s="1205"/>
    </row>
    <row r="96" spans="1:5" ht="13.5" hidden="1" thickBot="1" x14ac:dyDescent="0.25">
      <c r="A96" s="1206" t="s">
        <v>176</v>
      </c>
      <c r="B96" s="1207"/>
      <c r="C96" s="1205"/>
      <c r="D96" s="1205"/>
      <c r="E96" s="1205"/>
    </row>
    <row r="97" spans="1:5" ht="24.75" hidden="1" thickBot="1" x14ac:dyDescent="0.25">
      <c r="A97" s="1204" t="s">
        <v>29</v>
      </c>
      <c r="B97" s="1207"/>
      <c r="C97" s="1205"/>
      <c r="D97" s="1205"/>
      <c r="E97" s="1205"/>
    </row>
    <row r="98" spans="1:5" ht="13.5" hidden="1" thickBot="1" x14ac:dyDescent="0.25">
      <c r="A98" s="1206" t="s">
        <v>175</v>
      </c>
      <c r="B98" s="1207"/>
      <c r="C98" s="1205"/>
      <c r="D98" s="1205"/>
      <c r="E98" s="1205"/>
    </row>
    <row r="99" spans="1:5" ht="13.5" hidden="1" thickBot="1" x14ac:dyDescent="0.25">
      <c r="A99" s="1206" t="s">
        <v>176</v>
      </c>
      <c r="B99" s="1207"/>
      <c r="C99" s="1205"/>
      <c r="D99" s="1205"/>
      <c r="E99" s="1205"/>
    </row>
    <row r="100" spans="1:5" ht="13.5" hidden="1" thickBot="1" x14ac:dyDescent="0.25">
      <c r="A100" s="1334" t="s">
        <v>51</v>
      </c>
      <c r="B100" s="1207">
        <f>B97+B94+B91+B88+B85+B82+B79</f>
        <v>0</v>
      </c>
      <c r="C100" s="1207">
        <f t="shared" ref="C100:E100" si="9">C97+C94+C91+C88+C85+C82+C79</f>
        <v>0</v>
      </c>
      <c r="D100" s="1207">
        <f t="shared" si="9"/>
        <v>0</v>
      </c>
      <c r="E100" s="1207">
        <f t="shared" si="9"/>
        <v>0</v>
      </c>
    </row>
    <row r="101" spans="1:5" ht="13.5" hidden="1" thickBot="1" x14ac:dyDescent="0.25">
      <c r="A101" s="1223" t="s">
        <v>31</v>
      </c>
      <c r="B101" s="1212">
        <f>IF(B100-B71=0,0,"Error")</f>
        <v>0</v>
      </c>
      <c r="C101" s="1212">
        <f>IF(C100-C71=0,0,"Error")</f>
        <v>0</v>
      </c>
      <c r="D101" s="1212">
        <f>IF(D100-D71=0,0,"Error")</f>
        <v>0</v>
      </c>
      <c r="E101" s="1212">
        <f>IF(E100-E71=0,0,"Error")</f>
        <v>0</v>
      </c>
    </row>
    <row r="102" spans="1:5" ht="13.5" hidden="1" thickBot="1" x14ac:dyDescent="0.25">
      <c r="A102" s="1335" t="s">
        <v>201</v>
      </c>
      <c r="B102" s="2636"/>
      <c r="C102" s="2619"/>
      <c r="D102" s="2619"/>
      <c r="E102" s="2620"/>
    </row>
    <row r="103" spans="1:5" ht="13.5" hidden="1" thickBot="1" x14ac:dyDescent="0.25">
      <c r="A103" s="1197" t="s">
        <v>14</v>
      </c>
      <c r="B103" s="2613"/>
      <c r="C103" s="2614"/>
      <c r="D103" s="2614"/>
      <c r="E103" s="2615"/>
    </row>
    <row r="104" spans="1:5" ht="13.5" hidden="1" thickBot="1" x14ac:dyDescent="0.25">
      <c r="A104" s="1197" t="s">
        <v>15</v>
      </c>
      <c r="B104" s="2392"/>
      <c r="C104" s="2393"/>
      <c r="D104" s="2393"/>
      <c r="E104" s="2394"/>
    </row>
    <row r="105" spans="1:5" ht="13.5" hidden="1" thickBot="1" x14ac:dyDescent="0.25">
      <c r="A105" s="2395"/>
      <c r="B105" s="1198">
        <v>2018</v>
      </c>
      <c r="C105" s="1198">
        <v>2019</v>
      </c>
      <c r="D105" s="1198">
        <v>2020</v>
      </c>
      <c r="E105" s="1198">
        <v>2021</v>
      </c>
    </row>
    <row r="106" spans="1:5" ht="13.5" hidden="1" thickBot="1" x14ac:dyDescent="0.25">
      <c r="A106" s="2396"/>
      <c r="B106" s="1199" t="s">
        <v>7</v>
      </c>
      <c r="C106" s="1199" t="s">
        <v>8</v>
      </c>
      <c r="D106" s="1199" t="s">
        <v>8</v>
      </c>
      <c r="E106" s="1199" t="s">
        <v>8</v>
      </c>
    </row>
    <row r="107" spans="1:5" ht="13.5" hidden="1" thickBot="1" x14ac:dyDescent="0.25">
      <c r="A107" s="1197" t="s">
        <v>16</v>
      </c>
      <c r="B107" s="1336"/>
      <c r="C107" s="1336"/>
      <c r="D107" s="1336"/>
      <c r="E107" s="1336"/>
    </row>
    <row r="108" spans="1:5" ht="13.5" hidden="1" thickBot="1" x14ac:dyDescent="0.25">
      <c r="A108" s="1197" t="s">
        <v>17</v>
      </c>
      <c r="B108" s="1200">
        <f>B137</f>
        <v>0</v>
      </c>
      <c r="C108" s="1200">
        <f t="shared" ref="C108:E108" si="10">C137</f>
        <v>0</v>
      </c>
      <c r="D108" s="1200">
        <f t="shared" si="10"/>
        <v>0</v>
      </c>
      <c r="E108" s="1200">
        <f t="shared" si="10"/>
        <v>0</v>
      </c>
    </row>
    <row r="109" spans="1:5" ht="13.5" hidden="1" thickBot="1" x14ac:dyDescent="0.25">
      <c r="A109" s="1197" t="s">
        <v>18</v>
      </c>
      <c r="B109" s="1200" t="e">
        <f>B108/B107</f>
        <v>#DIV/0!</v>
      </c>
      <c r="C109" s="1200" t="e">
        <f>C108/C107</f>
        <v>#DIV/0!</v>
      </c>
      <c r="D109" s="1200" t="e">
        <f>D108/D107</f>
        <v>#DIV/0!</v>
      </c>
      <c r="E109" s="1200" t="e">
        <f>E108/E107</f>
        <v>#DIV/0!</v>
      </c>
    </row>
    <row r="110" spans="1:5" ht="13.5" hidden="1" thickBot="1" x14ac:dyDescent="0.25">
      <c r="A110" s="1197" t="s">
        <v>19</v>
      </c>
      <c r="B110" s="1202"/>
      <c r="C110" s="1203" t="e">
        <f>C107/B107-1</f>
        <v>#DIV/0!</v>
      </c>
      <c r="D110" s="1203" t="e">
        <f>D107/C107-1</f>
        <v>#DIV/0!</v>
      </c>
      <c r="E110" s="1203" t="e">
        <f>E107/D107-1</f>
        <v>#DIV/0!</v>
      </c>
    </row>
    <row r="111" spans="1:5" ht="13.5" hidden="1" thickBot="1" x14ac:dyDescent="0.25">
      <c r="A111" s="1197" t="s">
        <v>21</v>
      </c>
      <c r="B111" s="1202"/>
      <c r="C111" s="1203" t="e">
        <f>C108/B108-1</f>
        <v>#DIV/0!</v>
      </c>
      <c r="D111" s="1203" t="e">
        <f t="shared" ref="D111:E112" si="11">D108/C108-1</f>
        <v>#DIV/0!</v>
      </c>
      <c r="E111" s="1203" t="e">
        <f t="shared" si="11"/>
        <v>#DIV/0!</v>
      </c>
    </row>
    <row r="112" spans="1:5" ht="13.5" hidden="1" thickBot="1" x14ac:dyDescent="0.25">
      <c r="A112" s="1197" t="s">
        <v>22</v>
      </c>
      <c r="B112" s="1202"/>
      <c r="C112" s="1203" t="e">
        <f>C109/B109-1</f>
        <v>#DIV/0!</v>
      </c>
      <c r="D112" s="1203" t="e">
        <f t="shared" si="11"/>
        <v>#DIV/0!</v>
      </c>
      <c r="E112" s="1203" t="e">
        <f t="shared" si="11"/>
        <v>#DIV/0!</v>
      </c>
    </row>
    <row r="113" spans="1:5" ht="13.5" hidden="1" thickBot="1" x14ac:dyDescent="0.25">
      <c r="A113" s="2397" t="s">
        <v>142</v>
      </c>
      <c r="B113" s="2398"/>
      <c r="C113" s="2398"/>
      <c r="D113" s="2398"/>
      <c r="E113" s="2399"/>
    </row>
    <row r="114" spans="1:5" ht="13.5" hidden="1" thickBot="1" x14ac:dyDescent="0.25">
      <c r="A114" s="2395"/>
      <c r="B114" s="1198">
        <v>2018</v>
      </c>
      <c r="C114" s="1198">
        <v>2019</v>
      </c>
      <c r="D114" s="1198">
        <v>2020</v>
      </c>
      <c r="E114" s="1198">
        <v>2021</v>
      </c>
    </row>
    <row r="115" spans="1:5" ht="13.5" hidden="1" thickBot="1" x14ac:dyDescent="0.25">
      <c r="A115" s="2396"/>
      <c r="B115" s="1199" t="s">
        <v>7</v>
      </c>
      <c r="C115" s="1199" t="s">
        <v>8</v>
      </c>
      <c r="D115" s="1199" t="s">
        <v>8</v>
      </c>
      <c r="E115" s="1199" t="s">
        <v>8</v>
      </c>
    </row>
    <row r="116" spans="1:5" ht="13.5" hidden="1" thickBot="1" x14ac:dyDescent="0.25">
      <c r="A116" s="1204" t="s">
        <v>23</v>
      </c>
      <c r="B116" s="1205"/>
      <c r="C116" s="1205"/>
      <c r="D116" s="1205"/>
      <c r="E116" s="1205"/>
    </row>
    <row r="117" spans="1:5" ht="13.5" hidden="1" thickBot="1" x14ac:dyDescent="0.25">
      <c r="A117" s="1206" t="s">
        <v>175</v>
      </c>
      <c r="B117" s="1207"/>
      <c r="C117" s="1208"/>
      <c r="D117" s="1208"/>
      <c r="E117" s="1208"/>
    </row>
    <row r="118" spans="1:5" ht="13.5" hidden="1" thickBot="1" x14ac:dyDescent="0.25">
      <c r="A118" s="1206" t="s">
        <v>176</v>
      </c>
      <c r="B118" s="1207"/>
      <c r="C118" s="1208"/>
      <c r="D118" s="1208"/>
      <c r="E118" s="1208"/>
    </row>
    <row r="119" spans="1:5" ht="24.75" hidden="1" thickBot="1" x14ac:dyDescent="0.25">
      <c r="A119" s="1204" t="s">
        <v>24</v>
      </c>
      <c r="B119" s="1205"/>
      <c r="C119" s="1205"/>
      <c r="D119" s="1205"/>
      <c r="E119" s="1205"/>
    </row>
    <row r="120" spans="1:5" ht="13.5" hidden="1" thickBot="1" x14ac:dyDescent="0.25">
      <c r="A120" s="1206" t="s">
        <v>175</v>
      </c>
      <c r="B120" s="1207"/>
      <c r="C120" s="1205"/>
      <c r="D120" s="1205"/>
      <c r="E120" s="1205"/>
    </row>
    <row r="121" spans="1:5" ht="13.5" hidden="1" thickBot="1" x14ac:dyDescent="0.25">
      <c r="A121" s="1206" t="s">
        <v>176</v>
      </c>
      <c r="B121" s="1207"/>
      <c r="C121" s="1205"/>
      <c r="D121" s="1205"/>
      <c r="E121" s="1205"/>
    </row>
    <row r="122" spans="1:5" ht="13.5" hidden="1" thickBot="1" x14ac:dyDescent="0.25">
      <c r="A122" s="1204" t="s">
        <v>25</v>
      </c>
      <c r="B122" s="1337">
        <v>0</v>
      </c>
      <c r="C122" s="1338">
        <v>0</v>
      </c>
      <c r="D122" s="1338">
        <v>0</v>
      </c>
      <c r="E122" s="1338">
        <v>0</v>
      </c>
    </row>
    <row r="123" spans="1:5" ht="13.5" hidden="1" thickBot="1" x14ac:dyDescent="0.25">
      <c r="A123" s="1206" t="s">
        <v>175</v>
      </c>
      <c r="B123" s="1207"/>
      <c r="C123" s="1205"/>
      <c r="D123" s="1205"/>
      <c r="E123" s="1205"/>
    </row>
    <row r="124" spans="1:5" ht="13.5" hidden="1" thickBot="1" x14ac:dyDescent="0.25">
      <c r="A124" s="1206" t="s">
        <v>176</v>
      </c>
      <c r="B124" s="1207"/>
      <c r="C124" s="1205"/>
      <c r="D124" s="1205"/>
      <c r="E124" s="1205"/>
    </row>
    <row r="125" spans="1:5" ht="13.5" hidden="1" thickBot="1" x14ac:dyDescent="0.25">
      <c r="A125" s="1204" t="s">
        <v>26</v>
      </c>
      <c r="B125" s="1207"/>
      <c r="C125" s="1205"/>
      <c r="D125" s="1205"/>
      <c r="E125" s="1205"/>
    </row>
    <row r="126" spans="1:5" ht="13.5" hidden="1" thickBot="1" x14ac:dyDescent="0.25">
      <c r="A126" s="1206" t="s">
        <v>175</v>
      </c>
      <c r="B126" s="1207"/>
      <c r="C126" s="1205"/>
      <c r="D126" s="1205"/>
      <c r="E126" s="1205"/>
    </row>
    <row r="127" spans="1:5" ht="13.5" hidden="1" thickBot="1" x14ac:dyDescent="0.25">
      <c r="A127" s="1206" t="s">
        <v>176</v>
      </c>
      <c r="B127" s="1207"/>
      <c r="C127" s="1205"/>
      <c r="D127" s="1205"/>
      <c r="E127" s="1205"/>
    </row>
    <row r="128" spans="1:5" ht="13.5" hidden="1" thickBot="1" x14ac:dyDescent="0.25">
      <c r="A128" s="1204" t="s">
        <v>27</v>
      </c>
      <c r="B128" s="1207"/>
      <c r="C128" s="1205"/>
      <c r="D128" s="1205"/>
      <c r="E128" s="1205"/>
    </row>
    <row r="129" spans="1:5" ht="13.5" hidden="1" thickBot="1" x14ac:dyDescent="0.25">
      <c r="A129" s="1206" t="s">
        <v>175</v>
      </c>
      <c r="B129" s="1207"/>
      <c r="C129" s="1205"/>
      <c r="D129" s="1205"/>
      <c r="E129" s="1205"/>
    </row>
    <row r="130" spans="1:5" ht="13.5" hidden="1" thickBot="1" x14ac:dyDescent="0.25">
      <c r="A130" s="1206" t="s">
        <v>176</v>
      </c>
      <c r="B130" s="1207"/>
      <c r="C130" s="1205"/>
      <c r="D130" s="1205"/>
      <c r="E130" s="1205"/>
    </row>
    <row r="131" spans="1:5" ht="13.5" hidden="1" thickBot="1" x14ac:dyDescent="0.25">
      <c r="A131" s="1204" t="s">
        <v>28</v>
      </c>
      <c r="B131" s="1207">
        <v>0</v>
      </c>
      <c r="C131" s="1205">
        <v>0</v>
      </c>
      <c r="D131" s="1205">
        <v>0</v>
      </c>
      <c r="E131" s="1205">
        <v>0</v>
      </c>
    </row>
    <row r="132" spans="1:5" ht="13.5" hidden="1" thickBot="1" x14ac:dyDescent="0.25">
      <c r="A132" s="1206" t="s">
        <v>175</v>
      </c>
      <c r="B132" s="1207"/>
      <c r="C132" s="1205"/>
      <c r="D132" s="1205"/>
      <c r="E132" s="1205"/>
    </row>
    <row r="133" spans="1:5" ht="13.5" hidden="1" thickBot="1" x14ac:dyDescent="0.25">
      <c r="A133" s="1206" t="s">
        <v>176</v>
      </c>
      <c r="B133" s="1207"/>
      <c r="C133" s="1205"/>
      <c r="D133" s="1205"/>
      <c r="E133" s="1205"/>
    </row>
    <row r="134" spans="1:5" ht="24.75" hidden="1" thickBot="1" x14ac:dyDescent="0.25">
      <c r="A134" s="1204" t="s">
        <v>29</v>
      </c>
      <c r="B134" s="1207"/>
      <c r="C134" s="1205"/>
      <c r="D134" s="1205"/>
      <c r="E134" s="1205"/>
    </row>
    <row r="135" spans="1:5" ht="13.5" hidden="1" thickBot="1" x14ac:dyDescent="0.25">
      <c r="A135" s="1206" t="s">
        <v>175</v>
      </c>
      <c r="B135" s="1207"/>
      <c r="C135" s="1205"/>
      <c r="D135" s="1205"/>
      <c r="E135" s="1205"/>
    </row>
    <row r="136" spans="1:5" ht="13.5" hidden="1" thickBot="1" x14ac:dyDescent="0.25">
      <c r="A136" s="1206" t="s">
        <v>176</v>
      </c>
      <c r="B136" s="1207"/>
      <c r="C136" s="1205"/>
      <c r="D136" s="1205"/>
      <c r="E136" s="1205"/>
    </row>
    <row r="137" spans="1:5" ht="13.5" hidden="1" thickBot="1" x14ac:dyDescent="0.25">
      <c r="A137" s="1334" t="s">
        <v>51</v>
      </c>
      <c r="B137" s="1207">
        <f>B134+B131+B128+B125+B122+B119+B116</f>
        <v>0</v>
      </c>
      <c r="C137" s="1207">
        <f t="shared" ref="C137:E137" si="12">C134+C131+C128+C125+C122+C119+C116</f>
        <v>0</v>
      </c>
      <c r="D137" s="1207">
        <f t="shared" si="12"/>
        <v>0</v>
      </c>
      <c r="E137" s="1207">
        <f t="shared" si="12"/>
        <v>0</v>
      </c>
    </row>
    <row r="138" spans="1:5" ht="13.5" hidden="1" thickBot="1" x14ac:dyDescent="0.25">
      <c r="A138" s="1223" t="s">
        <v>31</v>
      </c>
      <c r="B138" s="1212">
        <f>IF(B137-B108=0,0,"Error")</f>
        <v>0</v>
      </c>
      <c r="C138" s="1212">
        <f>IF(C137-C108=0,0,"Error")</f>
        <v>0</v>
      </c>
      <c r="D138" s="1212">
        <f>IF(D137-D108=0,0,"Error")</f>
        <v>0</v>
      </c>
      <c r="E138" s="1212">
        <f>IF(E137-E108=0,0,"Error")</f>
        <v>0</v>
      </c>
    </row>
    <row r="139" spans="1:5" ht="13.5" thickBot="1" x14ac:dyDescent="0.25">
      <c r="A139" s="2400" t="s">
        <v>38</v>
      </c>
      <c r="B139" s="2401"/>
      <c r="C139" s="2401"/>
      <c r="D139" s="2401"/>
      <c r="E139" s="2402"/>
    </row>
    <row r="140" spans="1:5" ht="13.5" thickBot="1" x14ac:dyDescent="0.25">
      <c r="A140" s="2400" t="s">
        <v>39</v>
      </c>
      <c r="B140" s="2401"/>
      <c r="C140" s="2401"/>
      <c r="D140" s="2401"/>
      <c r="E140" s="2402"/>
    </row>
    <row r="141" spans="1:5" ht="13.5" thickBot="1" x14ac:dyDescent="0.25">
      <c r="A141" s="1196" t="s">
        <v>52</v>
      </c>
      <c r="B141" s="2630" t="s">
        <v>1429</v>
      </c>
      <c r="C141" s="2631"/>
      <c r="D141" s="2632"/>
      <c r="E141" s="2633"/>
    </row>
    <row r="142" spans="1:5" ht="57" thickBot="1" x14ac:dyDescent="0.25">
      <c r="A142" s="1196" t="s">
        <v>76</v>
      </c>
      <c r="B142" s="1196" t="s">
        <v>533</v>
      </c>
      <c r="C142" s="1214" t="s">
        <v>180</v>
      </c>
      <c r="D142" s="2634" t="s">
        <v>1429</v>
      </c>
      <c r="E142" s="2635"/>
    </row>
    <row r="143" spans="1:5" ht="13.5" thickBot="1" x14ac:dyDescent="0.25">
      <c r="A143" s="1215"/>
      <c r="B143" s="2385" t="s">
        <v>534</v>
      </c>
      <c r="C143" s="2386"/>
      <c r="D143" s="2387"/>
      <c r="E143" s="2388"/>
    </row>
    <row r="144" spans="1:5" ht="13.5" thickBot="1" x14ac:dyDescent="0.25">
      <c r="A144" s="1197" t="s">
        <v>14</v>
      </c>
      <c r="B144" s="2613" t="s">
        <v>535</v>
      </c>
      <c r="C144" s="2614"/>
      <c r="D144" s="2614"/>
      <c r="E144" s="2615"/>
    </row>
    <row r="145" spans="1:5" ht="13.5" thickBot="1" x14ac:dyDescent="0.25">
      <c r="A145" s="1197" t="s">
        <v>15</v>
      </c>
      <c r="B145" s="2392" t="s">
        <v>536</v>
      </c>
      <c r="C145" s="2393"/>
      <c r="D145" s="2393"/>
      <c r="E145" s="2394"/>
    </row>
    <row r="146" spans="1:5" x14ac:dyDescent="0.2">
      <c r="A146" s="2395"/>
      <c r="B146" s="1198">
        <v>2020</v>
      </c>
      <c r="C146" s="1198">
        <v>2021</v>
      </c>
      <c r="D146" s="1198">
        <v>2022</v>
      </c>
      <c r="E146" s="1198">
        <v>2023</v>
      </c>
    </row>
    <row r="147" spans="1:5" ht="13.5" thickBot="1" x14ac:dyDescent="0.25">
      <c r="A147" s="2396"/>
      <c r="B147" s="1199" t="s">
        <v>7</v>
      </c>
      <c r="C147" s="1199" t="s">
        <v>8</v>
      </c>
      <c r="D147" s="1199" t="s">
        <v>8</v>
      </c>
      <c r="E147" s="1199" t="s">
        <v>8</v>
      </c>
    </row>
    <row r="148" spans="1:5" ht="13.5" thickBot="1" x14ac:dyDescent="0.25">
      <c r="A148" s="1197" t="s">
        <v>16</v>
      </c>
      <c r="B148" s="1200">
        <v>0</v>
      </c>
      <c r="C148" s="1200">
        <v>0</v>
      </c>
      <c r="D148" s="1200">
        <v>0</v>
      </c>
      <c r="E148" s="1200">
        <v>0</v>
      </c>
    </row>
    <row r="149" spans="1:5" ht="13.5" thickBot="1" x14ac:dyDescent="0.25">
      <c r="A149" s="1197" t="s">
        <v>17</v>
      </c>
      <c r="B149" s="1200">
        <f>B167</f>
        <v>0</v>
      </c>
      <c r="C149" s="1200">
        <f t="shared" ref="C149:E149" si="13">C167</f>
        <v>0</v>
      </c>
      <c r="D149" s="1200">
        <f t="shared" si="13"/>
        <v>0</v>
      </c>
      <c r="E149" s="1200">
        <f t="shared" si="13"/>
        <v>0</v>
      </c>
    </row>
    <row r="150" spans="1:5" ht="13.5" thickBot="1" x14ac:dyDescent="0.25">
      <c r="A150" s="1197" t="s">
        <v>18</v>
      </c>
      <c r="B150" s="1200"/>
      <c r="C150" s="1200">
        <v>0</v>
      </c>
      <c r="D150" s="1200">
        <v>0</v>
      </c>
      <c r="E150" s="1200">
        <v>0</v>
      </c>
    </row>
    <row r="151" spans="1:5" ht="13.5" thickBot="1" x14ac:dyDescent="0.25">
      <c r="A151" s="1197" t="s">
        <v>19</v>
      </c>
      <c r="B151" s="1202" t="s">
        <v>20</v>
      </c>
      <c r="C151" s="1203">
        <v>0</v>
      </c>
      <c r="D151" s="1203">
        <v>0</v>
      </c>
      <c r="E151" s="1203">
        <v>0</v>
      </c>
    </row>
    <row r="152" spans="1:5" ht="13.5" thickBot="1" x14ac:dyDescent="0.25">
      <c r="A152" s="1197" t="s">
        <v>21</v>
      </c>
      <c r="B152" s="1202" t="s">
        <v>20</v>
      </c>
      <c r="C152" s="1203">
        <v>0</v>
      </c>
      <c r="D152" s="1203">
        <v>0</v>
      </c>
      <c r="E152" s="1203">
        <v>0</v>
      </c>
    </row>
    <row r="153" spans="1:5" ht="13.5" thickBot="1" x14ac:dyDescent="0.25">
      <c r="A153" s="1197" t="s">
        <v>22</v>
      </c>
      <c r="B153" s="1202" t="s">
        <v>20</v>
      </c>
      <c r="C153" s="1203">
        <v>0</v>
      </c>
      <c r="D153" s="1203">
        <v>0</v>
      </c>
      <c r="E153" s="1203">
        <v>0</v>
      </c>
    </row>
    <row r="154" spans="1:5" ht="13.5" thickBot="1" x14ac:dyDescent="0.25">
      <c r="A154" s="2397" t="s">
        <v>126</v>
      </c>
      <c r="B154" s="2398"/>
      <c r="C154" s="2398"/>
      <c r="D154" s="2398"/>
      <c r="E154" s="2399"/>
    </row>
    <row r="155" spans="1:5" x14ac:dyDescent="0.2">
      <c r="A155" s="2395"/>
      <c r="B155" s="1198">
        <v>2020</v>
      </c>
      <c r="C155" s="1198">
        <v>2021</v>
      </c>
      <c r="D155" s="1198">
        <v>2022</v>
      </c>
      <c r="E155" s="1198">
        <v>2023</v>
      </c>
    </row>
    <row r="156" spans="1:5" ht="13.5" thickBot="1" x14ac:dyDescent="0.25">
      <c r="A156" s="2396"/>
      <c r="B156" s="1199" t="s">
        <v>7</v>
      </c>
      <c r="C156" s="1199" t="s">
        <v>8</v>
      </c>
      <c r="D156" s="1199" t="s">
        <v>8</v>
      </c>
      <c r="E156" s="1199" t="s">
        <v>8</v>
      </c>
    </row>
    <row r="157" spans="1:5" ht="13.5" thickBot="1" x14ac:dyDescent="0.25">
      <c r="A157" s="1204" t="s">
        <v>41</v>
      </c>
      <c r="B157" s="1205">
        <f>B158+B159+B160+B161</f>
        <v>0</v>
      </c>
      <c r="C157" s="1205">
        <f t="shared" ref="C157:E157" si="14">C158+C159+C160+C161</f>
        <v>0</v>
      </c>
      <c r="D157" s="1205">
        <f t="shared" si="14"/>
        <v>0</v>
      </c>
      <c r="E157" s="1205">
        <f t="shared" si="14"/>
        <v>0</v>
      </c>
    </row>
    <row r="158" spans="1:5" ht="13.5" thickBot="1" x14ac:dyDescent="0.25">
      <c r="A158" s="1206" t="s">
        <v>175</v>
      </c>
      <c r="B158" s="1205"/>
      <c r="C158" s="1205"/>
      <c r="D158" s="1205"/>
      <c r="E158" s="1205"/>
    </row>
    <row r="159" spans="1:5" ht="13.5" thickBot="1" x14ac:dyDescent="0.25">
      <c r="A159" s="1206" t="s">
        <v>185</v>
      </c>
      <c r="B159" s="1205"/>
      <c r="C159" s="1205"/>
      <c r="D159" s="1205"/>
      <c r="E159" s="1205"/>
    </row>
    <row r="160" spans="1:5" ht="13.5" thickBot="1" x14ac:dyDescent="0.25">
      <c r="A160" s="1206" t="s">
        <v>186</v>
      </c>
      <c r="B160" s="1205"/>
      <c r="C160" s="1205"/>
      <c r="D160" s="1205"/>
      <c r="E160" s="1205"/>
    </row>
    <row r="161" spans="1:6" ht="13.5" thickBot="1" x14ac:dyDescent="0.25">
      <c r="A161" s="1206" t="s">
        <v>187</v>
      </c>
      <c r="B161" s="1205"/>
      <c r="C161" s="1205"/>
      <c r="D161" s="1205"/>
      <c r="E161" s="1205"/>
    </row>
    <row r="162" spans="1:6" ht="13.5" thickBot="1" x14ac:dyDescent="0.25">
      <c r="A162" s="1204" t="s">
        <v>42</v>
      </c>
      <c r="B162" s="1207">
        <f>B163+B164+B165+B166</f>
        <v>0</v>
      </c>
      <c r="C162" s="1207">
        <f t="shared" ref="C162:E162" si="15">C163+C164+C165+C166</f>
        <v>0</v>
      </c>
      <c r="D162" s="1207">
        <f t="shared" si="15"/>
        <v>0</v>
      </c>
      <c r="E162" s="1207">
        <f t="shared" si="15"/>
        <v>0</v>
      </c>
    </row>
    <row r="163" spans="1:6" ht="13.5" thickBot="1" x14ac:dyDescent="0.25">
      <c r="A163" s="1206" t="s">
        <v>175</v>
      </c>
      <c r="B163" s="1207">
        <v>0</v>
      </c>
      <c r="C163" s="1205">
        <v>0</v>
      </c>
      <c r="D163" s="1205">
        <v>0</v>
      </c>
      <c r="E163" s="1205">
        <v>0</v>
      </c>
    </row>
    <row r="164" spans="1:6" ht="13.5" thickBot="1" x14ac:dyDescent="0.25">
      <c r="A164" s="1206" t="s">
        <v>185</v>
      </c>
      <c r="B164" s="1207"/>
      <c r="C164" s="1205"/>
      <c r="D164" s="1205"/>
      <c r="E164" s="1205"/>
    </row>
    <row r="165" spans="1:6" ht="13.5" thickBot="1" x14ac:dyDescent="0.25">
      <c r="A165" s="1206" t="s">
        <v>186</v>
      </c>
      <c r="B165" s="1207"/>
      <c r="C165" s="1205"/>
      <c r="D165" s="1205"/>
      <c r="E165" s="1205"/>
    </row>
    <row r="166" spans="1:6" ht="13.5" thickBot="1" x14ac:dyDescent="0.25">
      <c r="A166" s="1206" t="s">
        <v>187</v>
      </c>
      <c r="B166" s="1207"/>
      <c r="C166" s="1205"/>
      <c r="D166" s="1205"/>
      <c r="E166" s="1205"/>
    </row>
    <row r="167" spans="1:6" ht="13.5" thickBot="1" x14ac:dyDescent="0.25">
      <c r="A167" s="1284" t="s">
        <v>30</v>
      </c>
      <c r="B167" s="1207">
        <f>B157+B162</f>
        <v>0</v>
      </c>
      <c r="C167" s="1207">
        <f t="shared" ref="C167:E167" si="16">C157+C162</f>
        <v>0</v>
      </c>
      <c r="D167" s="1207">
        <f t="shared" si="16"/>
        <v>0</v>
      </c>
      <c r="E167" s="1207">
        <f t="shared" si="16"/>
        <v>0</v>
      </c>
    </row>
    <row r="168" spans="1:6" ht="34.5" thickBot="1" x14ac:dyDescent="0.25">
      <c r="A168" s="1196" t="s">
        <v>32</v>
      </c>
      <c r="B168" s="1196" t="s">
        <v>537</v>
      </c>
      <c r="C168" s="1214" t="s">
        <v>180</v>
      </c>
      <c r="D168" s="2387" t="s">
        <v>538</v>
      </c>
      <c r="E168" s="2388"/>
    </row>
    <row r="169" spans="1:6" ht="13.5" thickBot="1" x14ac:dyDescent="0.25">
      <c r="A169" s="1197" t="s">
        <v>14</v>
      </c>
      <c r="B169" s="2642" t="s">
        <v>539</v>
      </c>
      <c r="C169" s="2644"/>
      <c r="D169" s="2644"/>
      <c r="E169" s="2645"/>
      <c r="F169" s="1224"/>
    </row>
    <row r="170" spans="1:6" ht="13.5" thickBot="1" x14ac:dyDescent="0.25">
      <c r="A170" s="1197" t="s">
        <v>15</v>
      </c>
      <c r="B170" s="2646" t="s">
        <v>207</v>
      </c>
      <c r="C170" s="2647"/>
      <c r="D170" s="2647"/>
      <c r="E170" s="2648"/>
    </row>
    <row r="171" spans="1:6" x14ac:dyDescent="0.2">
      <c r="A171" s="2395"/>
      <c r="B171" s="1198">
        <v>2020</v>
      </c>
      <c r="C171" s="1198">
        <v>2021</v>
      </c>
      <c r="D171" s="1198">
        <v>2022</v>
      </c>
      <c r="E171" s="1198">
        <v>2023</v>
      </c>
    </row>
    <row r="172" spans="1:6" ht="13.5" thickBot="1" x14ac:dyDescent="0.25">
      <c r="A172" s="2396"/>
      <c r="B172" s="1199" t="s">
        <v>7</v>
      </c>
      <c r="C172" s="1199" t="s">
        <v>8</v>
      </c>
      <c r="D172" s="1199" t="s">
        <v>8</v>
      </c>
      <c r="E172" s="1199" t="s">
        <v>8</v>
      </c>
    </row>
    <row r="173" spans="1:6" ht="13.5" thickBot="1" x14ac:dyDescent="0.25">
      <c r="A173" s="1197" t="s">
        <v>16</v>
      </c>
      <c r="B173" s="1363">
        <v>0</v>
      </c>
      <c r="C173" s="1363">
        <f>41*2</f>
        <v>82</v>
      </c>
      <c r="D173" s="1363">
        <f>41*2</f>
        <v>82</v>
      </c>
      <c r="E173" s="1363">
        <v>41</v>
      </c>
    </row>
    <row r="174" spans="1:6" ht="13.5" thickBot="1" x14ac:dyDescent="0.25">
      <c r="A174" s="1197" t="s">
        <v>17</v>
      </c>
      <c r="B174" s="1200">
        <f>B192</f>
        <v>0</v>
      </c>
      <c r="C174" s="1200">
        <f>C192</f>
        <v>7000</v>
      </c>
      <c r="D174" s="1200">
        <f>D192</f>
        <v>10000</v>
      </c>
      <c r="E174" s="1200">
        <f>E192</f>
        <v>10000</v>
      </c>
    </row>
    <row r="175" spans="1:6" ht="13.5" thickBot="1" x14ac:dyDescent="0.25">
      <c r="A175" s="1197" t="s">
        <v>18</v>
      </c>
      <c r="B175" s="1200">
        <v>0</v>
      </c>
      <c r="C175" s="1200">
        <f>C174/C173</f>
        <v>85.365853658536579</v>
      </c>
      <c r="D175" s="1200">
        <f>D174/D173</f>
        <v>121.95121951219512</v>
      </c>
      <c r="E175" s="1200">
        <f>E174/E173</f>
        <v>243.90243902439025</v>
      </c>
    </row>
    <row r="176" spans="1:6" ht="13.5" thickBot="1" x14ac:dyDescent="0.25">
      <c r="A176" s="1197" t="s">
        <v>19</v>
      </c>
      <c r="B176" s="1202" t="s">
        <v>20</v>
      </c>
      <c r="C176" s="1203" t="s">
        <v>20</v>
      </c>
      <c r="D176" s="1203">
        <f t="shared" ref="D176:E178" si="17">D173/C173-1</f>
        <v>0</v>
      </c>
      <c r="E176" s="1203">
        <f t="shared" si="17"/>
        <v>-0.5</v>
      </c>
    </row>
    <row r="177" spans="1:5" ht="13.5" thickBot="1" x14ac:dyDescent="0.25">
      <c r="A177" s="1197" t="s">
        <v>21</v>
      </c>
      <c r="B177" s="1202" t="s">
        <v>20</v>
      </c>
      <c r="C177" s="1203" t="s">
        <v>20</v>
      </c>
      <c r="D177" s="1203">
        <f>D174/C174-1</f>
        <v>0.4285714285714286</v>
      </c>
      <c r="E177" s="1203">
        <f>E174/D174-1</f>
        <v>0</v>
      </c>
    </row>
    <row r="178" spans="1:5" ht="13.5" thickBot="1" x14ac:dyDescent="0.25">
      <c r="A178" s="1197" t="s">
        <v>22</v>
      </c>
      <c r="B178" s="1202" t="s">
        <v>20</v>
      </c>
      <c r="C178" s="1203" t="s">
        <v>20</v>
      </c>
      <c r="D178" s="1203">
        <f t="shared" si="17"/>
        <v>0.4285714285714286</v>
      </c>
      <c r="E178" s="1203">
        <f t="shared" si="17"/>
        <v>1</v>
      </c>
    </row>
    <row r="179" spans="1:5" ht="13.5" thickBot="1" x14ac:dyDescent="0.25">
      <c r="A179" s="2397" t="s">
        <v>145</v>
      </c>
      <c r="B179" s="2398"/>
      <c r="C179" s="2398"/>
      <c r="D179" s="2398"/>
      <c r="E179" s="2399"/>
    </row>
    <row r="180" spans="1:5" x14ac:dyDescent="0.2">
      <c r="A180" s="2395"/>
      <c r="B180" s="1198">
        <v>2020</v>
      </c>
      <c r="C180" s="1198">
        <v>2021</v>
      </c>
      <c r="D180" s="1198">
        <v>2022</v>
      </c>
      <c r="E180" s="1198">
        <v>2023</v>
      </c>
    </row>
    <row r="181" spans="1:5" ht="13.5" thickBot="1" x14ac:dyDescent="0.25">
      <c r="A181" s="2396"/>
      <c r="B181" s="1199" t="s">
        <v>7</v>
      </c>
      <c r="C181" s="1199" t="s">
        <v>8</v>
      </c>
      <c r="D181" s="1199" t="s">
        <v>8</v>
      </c>
      <c r="E181" s="1199" t="s">
        <v>8</v>
      </c>
    </row>
    <row r="182" spans="1:5" ht="13.5" thickBot="1" x14ac:dyDescent="0.25">
      <c r="A182" s="1204" t="s">
        <v>41</v>
      </c>
      <c r="B182" s="1338">
        <f>B183+B184+B185+B186</f>
        <v>0</v>
      </c>
      <c r="C182" s="1338">
        <f t="shared" ref="C182:E182" si="18">C183+C184+C185+C186</f>
        <v>0</v>
      </c>
      <c r="D182" s="1338">
        <f t="shared" si="18"/>
        <v>0</v>
      </c>
      <c r="E182" s="1338">
        <f t="shared" si="18"/>
        <v>0</v>
      </c>
    </row>
    <row r="183" spans="1:5" ht="13.5" thickBot="1" x14ac:dyDescent="0.25">
      <c r="A183" s="1206" t="s">
        <v>175</v>
      </c>
      <c r="B183" s="1338"/>
      <c r="C183" s="1338"/>
      <c r="D183" s="1338"/>
      <c r="E183" s="1338"/>
    </row>
    <row r="184" spans="1:5" ht="13.5" thickBot="1" x14ac:dyDescent="0.25">
      <c r="A184" s="1206" t="s">
        <v>185</v>
      </c>
      <c r="B184" s="1338"/>
      <c r="C184" s="1338"/>
      <c r="D184" s="1338"/>
      <c r="E184" s="1338"/>
    </row>
    <row r="185" spans="1:5" ht="13.5" thickBot="1" x14ac:dyDescent="0.25">
      <c r="A185" s="1206" t="s">
        <v>186</v>
      </c>
      <c r="B185" s="1338"/>
      <c r="C185" s="1338"/>
      <c r="D185" s="1338"/>
      <c r="E185" s="1338"/>
    </row>
    <row r="186" spans="1:5" ht="13.5" thickBot="1" x14ac:dyDescent="0.25">
      <c r="A186" s="1206" t="s">
        <v>187</v>
      </c>
      <c r="B186" s="1338"/>
      <c r="C186" s="1338"/>
      <c r="D186" s="1338"/>
      <c r="E186" s="1338"/>
    </row>
    <row r="187" spans="1:5" ht="13.5" thickBot="1" x14ac:dyDescent="0.25">
      <c r="A187" s="1204" t="s">
        <v>42</v>
      </c>
      <c r="B187" s="1337">
        <f>B188+B189+B190+B191</f>
        <v>0</v>
      </c>
      <c r="C187" s="1337">
        <f t="shared" ref="C187:E187" si="19">C188+C189+C190+C191</f>
        <v>7000</v>
      </c>
      <c r="D187" s="1337">
        <f t="shared" si="19"/>
        <v>10000</v>
      </c>
      <c r="E187" s="1337">
        <f t="shared" si="19"/>
        <v>10000</v>
      </c>
    </row>
    <row r="188" spans="1:5" ht="13.5" thickBot="1" x14ac:dyDescent="0.25">
      <c r="A188" s="1206" t="s">
        <v>175</v>
      </c>
      <c r="B188" s="1337">
        <v>0</v>
      </c>
      <c r="C188" s="1338">
        <v>7000</v>
      </c>
      <c r="D188" s="1338">
        <v>10000</v>
      </c>
      <c r="E188" s="1338">
        <v>10000</v>
      </c>
    </row>
    <row r="189" spans="1:5" ht="13.5" thickBot="1" x14ac:dyDescent="0.25">
      <c r="A189" s="1206" t="s">
        <v>185</v>
      </c>
      <c r="B189" s="1337"/>
      <c r="C189" s="1338"/>
      <c r="D189" s="1338"/>
      <c r="E189" s="1338"/>
    </row>
    <row r="190" spans="1:5" ht="13.5" thickBot="1" x14ac:dyDescent="0.25">
      <c r="A190" s="1206" t="s">
        <v>186</v>
      </c>
      <c r="B190" s="1337"/>
      <c r="C190" s="1338"/>
      <c r="D190" s="1338"/>
      <c r="E190" s="1338"/>
    </row>
    <row r="191" spans="1:5" ht="13.5" thickBot="1" x14ac:dyDescent="0.25">
      <c r="A191" s="1206" t="s">
        <v>187</v>
      </c>
      <c r="B191" s="1337"/>
      <c r="C191" s="1338"/>
      <c r="D191" s="1338"/>
      <c r="E191" s="1338"/>
    </row>
    <row r="192" spans="1:5" ht="13.5" thickBot="1" x14ac:dyDescent="0.25">
      <c r="A192" s="1284" t="s">
        <v>189</v>
      </c>
      <c r="B192" s="1337">
        <f>B182+B187</f>
        <v>0</v>
      </c>
      <c r="C192" s="1337">
        <f t="shared" ref="C192:E192" si="20">C182+C187</f>
        <v>7000</v>
      </c>
      <c r="D192" s="1337">
        <f t="shared" si="20"/>
        <v>10000</v>
      </c>
      <c r="E192" s="1337">
        <f t="shared" si="20"/>
        <v>10000</v>
      </c>
    </row>
    <row r="193" spans="1:5" ht="34.5" hidden="1" thickBot="1" x14ac:dyDescent="0.25">
      <c r="A193" s="1196" t="s">
        <v>69</v>
      </c>
      <c r="B193" s="1339"/>
      <c r="C193" s="1340" t="s">
        <v>180</v>
      </c>
      <c r="D193" s="1341"/>
      <c r="E193" s="1342"/>
    </row>
    <row r="194" spans="1:5" ht="13.5" hidden="1" thickBot="1" x14ac:dyDescent="0.25">
      <c r="A194" s="1197" t="s">
        <v>14</v>
      </c>
      <c r="B194" s="2613"/>
      <c r="C194" s="2614"/>
      <c r="D194" s="2614"/>
      <c r="E194" s="2615"/>
    </row>
    <row r="195" spans="1:5" ht="13.5" hidden="1" thickBot="1" x14ac:dyDescent="0.25">
      <c r="A195" s="1197" t="s">
        <v>15</v>
      </c>
      <c r="B195" s="2392"/>
      <c r="C195" s="2393"/>
      <c r="D195" s="2393"/>
      <c r="E195" s="2394"/>
    </row>
    <row r="196" spans="1:5" ht="13.5" hidden="1" thickBot="1" x14ac:dyDescent="0.25">
      <c r="A196" s="2395"/>
      <c r="B196" s="1198">
        <v>2018</v>
      </c>
      <c r="C196" s="1198">
        <v>2019</v>
      </c>
      <c r="D196" s="1198">
        <v>2020</v>
      </c>
      <c r="E196" s="1198">
        <v>2021</v>
      </c>
    </row>
    <row r="197" spans="1:5" ht="13.5" hidden="1" thickBot="1" x14ac:dyDescent="0.25">
      <c r="A197" s="2396"/>
      <c r="B197" s="1199" t="s">
        <v>7</v>
      </c>
      <c r="C197" s="1199" t="s">
        <v>8</v>
      </c>
      <c r="D197" s="1199" t="s">
        <v>8</v>
      </c>
      <c r="E197" s="1199" t="s">
        <v>8</v>
      </c>
    </row>
    <row r="198" spans="1:5" ht="13.5" hidden="1" thickBot="1" x14ac:dyDescent="0.25">
      <c r="A198" s="1197" t="s">
        <v>16</v>
      </c>
      <c r="B198" s="1197"/>
      <c r="C198" s="1197"/>
      <c r="D198" s="1197"/>
      <c r="E198" s="1197"/>
    </row>
    <row r="199" spans="1:5" ht="13.5" hidden="1" thickBot="1" x14ac:dyDescent="0.25">
      <c r="A199" s="1197" t="s">
        <v>17</v>
      </c>
      <c r="B199" s="1200">
        <f>B217</f>
        <v>0</v>
      </c>
      <c r="C199" s="1200">
        <f t="shared" ref="C199:E199" si="21">C217</f>
        <v>0</v>
      </c>
      <c r="D199" s="1200">
        <f t="shared" si="21"/>
        <v>0</v>
      </c>
      <c r="E199" s="1200">
        <f t="shared" si="21"/>
        <v>0</v>
      </c>
    </row>
    <row r="200" spans="1:5" ht="13.5" hidden="1" thickBot="1" x14ac:dyDescent="0.25">
      <c r="A200" s="1197" t="s">
        <v>18</v>
      </c>
      <c r="B200" s="1200" t="e">
        <f>B199/B198</f>
        <v>#DIV/0!</v>
      </c>
      <c r="C200" s="1200" t="e">
        <f t="shared" ref="C200:E200" si="22">C199/C198</f>
        <v>#DIV/0!</v>
      </c>
      <c r="D200" s="1200" t="e">
        <f t="shared" si="22"/>
        <v>#DIV/0!</v>
      </c>
      <c r="E200" s="1200" t="e">
        <f t="shared" si="22"/>
        <v>#DIV/0!</v>
      </c>
    </row>
    <row r="201" spans="1:5" ht="13.5" hidden="1" thickBot="1" x14ac:dyDescent="0.25">
      <c r="A201" s="1197" t="s">
        <v>19</v>
      </c>
      <c r="B201" s="1202" t="s">
        <v>20</v>
      </c>
      <c r="C201" s="1203" t="e">
        <f>C198/B198-1</f>
        <v>#DIV/0!</v>
      </c>
      <c r="D201" s="1203" t="e">
        <f t="shared" ref="D201:E203" si="23">D198/C198-1</f>
        <v>#DIV/0!</v>
      </c>
      <c r="E201" s="1203" t="e">
        <f t="shared" si="23"/>
        <v>#DIV/0!</v>
      </c>
    </row>
    <row r="202" spans="1:5" ht="13.5" hidden="1" thickBot="1" x14ac:dyDescent="0.25">
      <c r="A202" s="1197" t="s">
        <v>21</v>
      </c>
      <c r="B202" s="1202" t="s">
        <v>20</v>
      </c>
      <c r="C202" s="1203" t="e">
        <f>C199/B199-1</f>
        <v>#DIV/0!</v>
      </c>
      <c r="D202" s="1203" t="e">
        <f t="shared" si="23"/>
        <v>#DIV/0!</v>
      </c>
      <c r="E202" s="1203" t="e">
        <f t="shared" si="23"/>
        <v>#DIV/0!</v>
      </c>
    </row>
    <row r="203" spans="1:5" ht="13.5" hidden="1" thickBot="1" x14ac:dyDescent="0.25">
      <c r="A203" s="1197" t="s">
        <v>22</v>
      </c>
      <c r="B203" s="1202" t="s">
        <v>20</v>
      </c>
      <c r="C203" s="1203" t="e">
        <f>C200/B200-1</f>
        <v>#DIV/0!</v>
      </c>
      <c r="D203" s="1203" t="e">
        <f t="shared" si="23"/>
        <v>#DIV/0!</v>
      </c>
      <c r="E203" s="1203" t="e">
        <f t="shared" si="23"/>
        <v>#DIV/0!</v>
      </c>
    </row>
    <row r="204" spans="1:5" ht="13.5" hidden="1" thickBot="1" x14ac:dyDescent="0.25">
      <c r="A204" s="2397" t="s">
        <v>197</v>
      </c>
      <c r="B204" s="2398"/>
      <c r="C204" s="2398"/>
      <c r="D204" s="2398"/>
      <c r="E204" s="2399"/>
    </row>
    <row r="205" spans="1:5" ht="13.5" hidden="1" thickBot="1" x14ac:dyDescent="0.25">
      <c r="A205" s="2395"/>
      <c r="B205" s="1198">
        <v>2018</v>
      </c>
      <c r="C205" s="1198">
        <v>2019</v>
      </c>
      <c r="D205" s="1198">
        <v>2020</v>
      </c>
      <c r="E205" s="1198">
        <v>2021</v>
      </c>
    </row>
    <row r="206" spans="1:5" ht="13.5" hidden="1" thickBot="1" x14ac:dyDescent="0.25">
      <c r="A206" s="2396"/>
      <c r="B206" s="1199" t="s">
        <v>7</v>
      </c>
      <c r="C206" s="1199" t="s">
        <v>8</v>
      </c>
      <c r="D206" s="1199" t="s">
        <v>8</v>
      </c>
      <c r="E206" s="1199" t="s">
        <v>8</v>
      </c>
    </row>
    <row r="207" spans="1:5" ht="13.5" hidden="1" thickBot="1" x14ac:dyDescent="0.25">
      <c r="A207" s="1204" t="s">
        <v>41</v>
      </c>
      <c r="B207" s="1205">
        <f>B208+B209+B210+B211</f>
        <v>0</v>
      </c>
      <c r="C207" s="1205">
        <f t="shared" ref="C207:E207" si="24">C208+C209+C210+C211</f>
        <v>0</v>
      </c>
      <c r="D207" s="1205">
        <f t="shared" si="24"/>
        <v>0</v>
      </c>
      <c r="E207" s="1205">
        <f t="shared" si="24"/>
        <v>0</v>
      </c>
    </row>
    <row r="208" spans="1:5" ht="13.5" hidden="1" thickBot="1" x14ac:dyDescent="0.25">
      <c r="A208" s="1206" t="s">
        <v>175</v>
      </c>
      <c r="B208" s="1205"/>
      <c r="C208" s="1205"/>
      <c r="D208" s="1205"/>
      <c r="E208" s="1205"/>
    </row>
    <row r="209" spans="1:5" ht="13.5" hidden="1" thickBot="1" x14ac:dyDescent="0.25">
      <c r="A209" s="1206" t="s">
        <v>185</v>
      </c>
      <c r="B209" s="1205"/>
      <c r="C209" s="1205"/>
      <c r="D209" s="1205"/>
      <c r="E209" s="1205"/>
    </row>
    <row r="210" spans="1:5" ht="13.5" hidden="1" thickBot="1" x14ac:dyDescent="0.25">
      <c r="A210" s="1206" t="s">
        <v>186</v>
      </c>
      <c r="B210" s="1205"/>
      <c r="C210" s="1205"/>
      <c r="D210" s="1205"/>
      <c r="E210" s="1205"/>
    </row>
    <row r="211" spans="1:5" ht="13.5" hidden="1" thickBot="1" x14ac:dyDescent="0.25">
      <c r="A211" s="1206" t="s">
        <v>187</v>
      </c>
      <c r="B211" s="1205"/>
      <c r="C211" s="1205"/>
      <c r="D211" s="1205"/>
      <c r="E211" s="1205"/>
    </row>
    <row r="212" spans="1:5" ht="13.5" hidden="1" thickBot="1" x14ac:dyDescent="0.25">
      <c r="A212" s="1204" t="s">
        <v>42</v>
      </c>
      <c r="B212" s="1207">
        <f>B213+B214+B215+B216</f>
        <v>0</v>
      </c>
      <c r="C212" s="1207">
        <f t="shared" ref="C212:E212" si="25">C213+C214+C215+C216</f>
        <v>0</v>
      </c>
      <c r="D212" s="1207">
        <f t="shared" si="25"/>
        <v>0</v>
      </c>
      <c r="E212" s="1207">
        <f t="shared" si="25"/>
        <v>0</v>
      </c>
    </row>
    <row r="213" spans="1:5" ht="13.5" hidden="1" thickBot="1" x14ac:dyDescent="0.25">
      <c r="A213" s="1206" t="s">
        <v>175</v>
      </c>
      <c r="B213" s="1207"/>
      <c r="C213" s="1205"/>
      <c r="D213" s="1205"/>
      <c r="E213" s="1205"/>
    </row>
    <row r="214" spans="1:5" ht="13.5" hidden="1" thickBot="1" x14ac:dyDescent="0.25">
      <c r="A214" s="1206" t="s">
        <v>185</v>
      </c>
      <c r="B214" s="1207"/>
      <c r="C214" s="1205"/>
      <c r="D214" s="1205"/>
      <c r="E214" s="1205"/>
    </row>
    <row r="215" spans="1:5" ht="13.5" hidden="1" thickBot="1" x14ac:dyDescent="0.25">
      <c r="A215" s="1206" t="s">
        <v>186</v>
      </c>
      <c r="B215" s="1207"/>
      <c r="C215" s="1205"/>
      <c r="D215" s="1205"/>
      <c r="E215" s="1205"/>
    </row>
    <row r="216" spans="1:5" ht="13.5" hidden="1" thickBot="1" x14ac:dyDescent="0.25">
      <c r="A216" s="1206" t="s">
        <v>187</v>
      </c>
      <c r="B216" s="1207"/>
      <c r="C216" s="1205"/>
      <c r="D216" s="1205"/>
      <c r="E216" s="1205"/>
    </row>
    <row r="217" spans="1:5" ht="13.5" hidden="1" thickBot="1" x14ac:dyDescent="0.25">
      <c r="A217" s="1216" t="s">
        <v>198</v>
      </c>
      <c r="B217" s="1207">
        <f>B207+B212</f>
        <v>0</v>
      </c>
      <c r="C217" s="1207">
        <f t="shared" ref="C217:E217" si="26">C207+C212</f>
        <v>0</v>
      </c>
      <c r="D217" s="1207">
        <f t="shared" si="26"/>
        <v>0</v>
      </c>
      <c r="E217" s="1207">
        <f t="shared" si="26"/>
        <v>0</v>
      </c>
    </row>
    <row r="218" spans="1:5" ht="13.5" thickBot="1" x14ac:dyDescent="0.25">
      <c r="A218" s="2400" t="s">
        <v>45</v>
      </c>
      <c r="B218" s="2401"/>
      <c r="C218" s="2401"/>
      <c r="D218" s="2401"/>
      <c r="E218" s="2402"/>
    </row>
    <row r="219" spans="1:5" ht="13.5" thickBot="1" x14ac:dyDescent="0.25">
      <c r="A219" s="2400" t="s">
        <v>46</v>
      </c>
      <c r="B219" s="2401"/>
      <c r="C219" s="2401"/>
      <c r="D219" s="2401"/>
      <c r="E219" s="2402"/>
    </row>
    <row r="220" spans="1:5" ht="13.5" thickBot="1" x14ac:dyDescent="0.25">
      <c r="A220" s="1196" t="s">
        <v>52</v>
      </c>
      <c r="B220" s="2714" t="s">
        <v>540</v>
      </c>
      <c r="C220" s="2715"/>
      <c r="D220" s="2715"/>
      <c r="E220" s="2716"/>
    </row>
    <row r="221" spans="1:5" ht="57" thickBot="1" x14ac:dyDescent="0.25">
      <c r="A221" s="1196" t="s">
        <v>76</v>
      </c>
      <c r="B221" s="1196" t="s">
        <v>1430</v>
      </c>
      <c r="C221" s="1214" t="s">
        <v>180</v>
      </c>
      <c r="D221" s="2387" t="s">
        <v>540</v>
      </c>
      <c r="E221" s="2388"/>
    </row>
    <row r="222" spans="1:5" ht="13.5" thickBot="1" x14ac:dyDescent="0.25">
      <c r="A222" s="1197" t="s">
        <v>14</v>
      </c>
      <c r="B222" s="2613" t="s">
        <v>541</v>
      </c>
      <c r="C222" s="2614"/>
      <c r="D222" s="2614"/>
      <c r="E222" s="2615"/>
    </row>
    <row r="223" spans="1:5" ht="13.5" thickBot="1" x14ac:dyDescent="0.25">
      <c r="A223" s="1197" t="s">
        <v>15</v>
      </c>
      <c r="B223" s="2392" t="s">
        <v>542</v>
      </c>
      <c r="C223" s="2393"/>
      <c r="D223" s="2393"/>
      <c r="E223" s="2394"/>
    </row>
    <row r="224" spans="1:5" x14ac:dyDescent="0.2">
      <c r="A224" s="2395"/>
      <c r="B224" s="1198">
        <v>2020</v>
      </c>
      <c r="C224" s="1198">
        <v>2021</v>
      </c>
      <c r="D224" s="1198">
        <v>2022</v>
      </c>
      <c r="E224" s="1198">
        <v>2023</v>
      </c>
    </row>
    <row r="225" spans="1:5" ht="13.5" thickBot="1" x14ac:dyDescent="0.25">
      <c r="A225" s="2396"/>
      <c r="B225" s="1199" t="s">
        <v>7</v>
      </c>
      <c r="C225" s="1199" t="s">
        <v>8</v>
      </c>
      <c r="D225" s="1199" t="s">
        <v>8</v>
      </c>
      <c r="E225" s="1199" t="s">
        <v>8</v>
      </c>
    </row>
    <row r="226" spans="1:5" ht="13.5" thickBot="1" x14ac:dyDescent="0.25">
      <c r="A226" s="1197" t="s">
        <v>16</v>
      </c>
      <c r="B226" s="1200">
        <v>2</v>
      </c>
      <c r="C226" s="1200">
        <v>2</v>
      </c>
      <c r="D226" s="1200">
        <v>2</v>
      </c>
      <c r="E226" s="1200">
        <v>1</v>
      </c>
    </row>
    <row r="227" spans="1:5" ht="13.5" thickBot="1" x14ac:dyDescent="0.25">
      <c r="A227" s="1197" t="s">
        <v>17</v>
      </c>
      <c r="B227" s="1200">
        <f t="shared" ref="B227:D227" si="27">B245</f>
        <v>49999.999000000003</v>
      </c>
      <c r="C227" s="1200">
        <f t="shared" si="27"/>
        <v>46000</v>
      </c>
      <c r="D227" s="1200">
        <f t="shared" si="27"/>
        <v>90980</v>
      </c>
      <c r="E227" s="1200">
        <f>E245</f>
        <v>90980</v>
      </c>
    </row>
    <row r="228" spans="1:5" ht="13.5" thickBot="1" x14ac:dyDescent="0.25">
      <c r="A228" s="1197" t="s">
        <v>18</v>
      </c>
      <c r="B228" s="1200">
        <f>B227/B226</f>
        <v>24999.999500000002</v>
      </c>
      <c r="C228" s="1200">
        <f t="shared" ref="C228:E228" si="28">C227/C226</f>
        <v>23000</v>
      </c>
      <c r="D228" s="1200">
        <f t="shared" si="28"/>
        <v>45490</v>
      </c>
      <c r="E228" s="1200">
        <f t="shared" si="28"/>
        <v>90980</v>
      </c>
    </row>
    <row r="229" spans="1:5" ht="13.5" thickBot="1" x14ac:dyDescent="0.25">
      <c r="A229" s="1197" t="s">
        <v>19</v>
      </c>
      <c r="B229" s="1202" t="s">
        <v>20</v>
      </c>
      <c r="C229" s="1203">
        <f>C226/B226-1</f>
        <v>0</v>
      </c>
      <c r="D229" s="1203">
        <f t="shared" ref="D229:E231" si="29">D226/C226-1</f>
        <v>0</v>
      </c>
      <c r="E229" s="1203">
        <f t="shared" si="29"/>
        <v>-0.5</v>
      </c>
    </row>
    <row r="230" spans="1:5" ht="13.5" thickBot="1" x14ac:dyDescent="0.25">
      <c r="A230" s="1197" t="s">
        <v>21</v>
      </c>
      <c r="B230" s="1202" t="s">
        <v>20</v>
      </c>
      <c r="C230" s="1203">
        <f>C227/B227-1</f>
        <v>-7.9999981599999659E-2</v>
      </c>
      <c r="D230" s="1203">
        <f t="shared" si="29"/>
        <v>0.97782608695652184</v>
      </c>
      <c r="E230" s="1203">
        <f t="shared" si="29"/>
        <v>0</v>
      </c>
    </row>
    <row r="231" spans="1:5" ht="13.5" thickBot="1" x14ac:dyDescent="0.25">
      <c r="A231" s="1197" t="s">
        <v>22</v>
      </c>
      <c r="B231" s="1202" t="s">
        <v>20</v>
      </c>
      <c r="C231" s="1203">
        <f>C228/B228-1</f>
        <v>-7.9999981599999659E-2</v>
      </c>
      <c r="D231" s="1203">
        <f t="shared" si="29"/>
        <v>0.97782608695652184</v>
      </c>
      <c r="E231" s="1203">
        <f t="shared" si="29"/>
        <v>1</v>
      </c>
    </row>
    <row r="232" spans="1:5" ht="13.5" thickBot="1" x14ac:dyDescent="0.25">
      <c r="A232" s="2397" t="s">
        <v>126</v>
      </c>
      <c r="B232" s="2398"/>
      <c r="C232" s="2398"/>
      <c r="D232" s="2398"/>
      <c r="E232" s="2399"/>
    </row>
    <row r="233" spans="1:5" x14ac:dyDescent="0.2">
      <c r="A233" s="2395"/>
      <c r="B233" s="1198">
        <v>2020</v>
      </c>
      <c r="C233" s="1198">
        <v>2021</v>
      </c>
      <c r="D233" s="1198">
        <v>2022</v>
      </c>
      <c r="E233" s="1198">
        <v>2023</v>
      </c>
    </row>
    <row r="234" spans="1:5" ht="13.5" thickBot="1" x14ac:dyDescent="0.25">
      <c r="A234" s="2396"/>
      <c r="B234" s="1199" t="s">
        <v>7</v>
      </c>
      <c r="C234" s="1199" t="s">
        <v>8</v>
      </c>
      <c r="D234" s="1199" t="s">
        <v>8</v>
      </c>
      <c r="E234" s="1199" t="s">
        <v>8</v>
      </c>
    </row>
    <row r="235" spans="1:5" ht="13.5" thickBot="1" x14ac:dyDescent="0.25">
      <c r="A235" s="1204" t="s">
        <v>41</v>
      </c>
      <c r="B235" s="1338">
        <f>B236+B237+B238+B239</f>
        <v>0</v>
      </c>
      <c r="C235" s="1338">
        <f t="shared" ref="C235:E235" si="30">C236+C237+C238+C239</f>
        <v>0</v>
      </c>
      <c r="D235" s="1338">
        <f t="shared" si="30"/>
        <v>0</v>
      </c>
      <c r="E235" s="1338">
        <f t="shared" si="30"/>
        <v>0</v>
      </c>
    </row>
    <row r="236" spans="1:5" ht="13.5" thickBot="1" x14ac:dyDescent="0.25">
      <c r="A236" s="1206" t="s">
        <v>175</v>
      </c>
      <c r="B236" s="1338"/>
      <c r="C236" s="1338"/>
      <c r="D236" s="1338"/>
      <c r="E236" s="1338"/>
    </row>
    <row r="237" spans="1:5" ht="13.5" thickBot="1" x14ac:dyDescent="0.25">
      <c r="A237" s="1206" t="s">
        <v>185</v>
      </c>
      <c r="B237" s="1338"/>
      <c r="C237" s="1338"/>
      <c r="D237" s="1338"/>
      <c r="E237" s="1338"/>
    </row>
    <row r="238" spans="1:5" ht="13.5" thickBot="1" x14ac:dyDescent="0.25">
      <c r="A238" s="1206" t="s">
        <v>186</v>
      </c>
      <c r="B238" s="1338"/>
      <c r="C238" s="1338"/>
      <c r="D238" s="1338"/>
      <c r="E238" s="1338"/>
    </row>
    <row r="239" spans="1:5" ht="13.5" thickBot="1" x14ac:dyDescent="0.25">
      <c r="A239" s="1206" t="s">
        <v>187</v>
      </c>
      <c r="B239" s="1338"/>
      <c r="C239" s="1338"/>
      <c r="D239" s="1338"/>
      <c r="E239" s="1338"/>
    </row>
    <row r="240" spans="1:5" ht="13.5" thickBot="1" x14ac:dyDescent="0.25">
      <c r="A240" s="1204" t="s">
        <v>42</v>
      </c>
      <c r="B240" s="1337">
        <f>B241+B242+B243+B244</f>
        <v>49999.999000000003</v>
      </c>
      <c r="C240" s="1337">
        <f t="shared" ref="C240:E240" si="31">C241+C242+C243+C244</f>
        <v>46000</v>
      </c>
      <c r="D240" s="1337">
        <f t="shared" si="31"/>
        <v>90980</v>
      </c>
      <c r="E240" s="1337">
        <f t="shared" si="31"/>
        <v>90980</v>
      </c>
    </row>
    <row r="241" spans="1:5" ht="13.5" thickBot="1" x14ac:dyDescent="0.25">
      <c r="A241" s="1206" t="s">
        <v>175</v>
      </c>
      <c r="B241" s="1337">
        <f>21143.574+44131.4-20000+71.195+653.83+4000</f>
        <v>49999.999000000003</v>
      </c>
      <c r="C241" s="1338">
        <v>46000</v>
      </c>
      <c r="D241" s="1338">
        <v>90980</v>
      </c>
      <c r="E241" s="1338">
        <v>90980</v>
      </c>
    </row>
    <row r="242" spans="1:5" ht="13.5" thickBot="1" x14ac:dyDescent="0.25">
      <c r="A242" s="1206" t="s">
        <v>185</v>
      </c>
      <c r="B242" s="1410"/>
      <c r="C242" s="1338"/>
      <c r="D242" s="1338"/>
      <c r="E242" s="1338"/>
    </row>
    <row r="243" spans="1:5" ht="13.5" thickBot="1" x14ac:dyDescent="0.25">
      <c r="A243" s="1206" t="s">
        <v>186</v>
      </c>
      <c r="B243" s="1337"/>
      <c r="C243" s="1338"/>
      <c r="D243" s="1338"/>
      <c r="E243" s="1338"/>
    </row>
    <row r="244" spans="1:5" ht="13.5" thickBot="1" x14ac:dyDescent="0.25">
      <c r="A244" s="1206" t="s">
        <v>187</v>
      </c>
      <c r="B244" s="1337"/>
      <c r="C244" s="1338"/>
      <c r="D244" s="1338"/>
      <c r="E244" s="1338"/>
    </row>
    <row r="245" spans="1:5" ht="13.5" thickBot="1" x14ac:dyDescent="0.25">
      <c r="A245" s="1284" t="s">
        <v>30</v>
      </c>
      <c r="B245" s="1337">
        <f>B235+B240</f>
        <v>49999.999000000003</v>
      </c>
      <c r="C245" s="1337">
        <f t="shared" ref="C245:E245" si="32">C235+C240</f>
        <v>46000</v>
      </c>
      <c r="D245" s="1337">
        <f t="shared" si="32"/>
        <v>90980</v>
      </c>
      <c r="E245" s="1337">
        <f t="shared" si="32"/>
        <v>90980</v>
      </c>
    </row>
    <row r="246" spans="1:5" ht="13.5" thickBot="1" x14ac:dyDescent="0.25">
      <c r="A246" s="1343" t="s">
        <v>44</v>
      </c>
      <c r="B246" s="2385" t="s">
        <v>613</v>
      </c>
      <c r="C246" s="2387"/>
      <c r="D246" s="2387"/>
      <c r="E246" s="2388"/>
    </row>
    <row r="247" spans="1:5" ht="79.5" thickBot="1" x14ac:dyDescent="0.25">
      <c r="A247" s="1196" t="s">
        <v>68</v>
      </c>
      <c r="B247" s="1411" t="s">
        <v>614</v>
      </c>
      <c r="C247" s="1340" t="s">
        <v>180</v>
      </c>
      <c r="D247" s="2385" t="s">
        <v>613</v>
      </c>
      <c r="E247" s="2388"/>
    </row>
    <row r="248" spans="1:5" ht="13.5" thickBot="1" x14ac:dyDescent="0.25">
      <c r="A248" s="1197" t="s">
        <v>14</v>
      </c>
      <c r="B248" s="2613" t="s">
        <v>614</v>
      </c>
      <c r="C248" s="2614"/>
      <c r="D248" s="2614"/>
      <c r="E248" s="2615"/>
    </row>
    <row r="249" spans="1:5" ht="13.5" thickBot="1" x14ac:dyDescent="0.25">
      <c r="A249" s="1197" t="s">
        <v>15</v>
      </c>
      <c r="B249" s="2392" t="s">
        <v>536</v>
      </c>
      <c r="C249" s="2393"/>
      <c r="D249" s="2393"/>
      <c r="E249" s="2394"/>
    </row>
    <row r="250" spans="1:5" x14ac:dyDescent="0.2">
      <c r="A250" s="2395"/>
      <c r="B250" s="1198">
        <v>2020</v>
      </c>
      <c r="C250" s="1198">
        <v>2021</v>
      </c>
      <c r="D250" s="1198">
        <v>2022</v>
      </c>
      <c r="E250" s="1198">
        <v>2023</v>
      </c>
    </row>
    <row r="251" spans="1:5" ht="13.5" thickBot="1" x14ac:dyDescent="0.25">
      <c r="A251" s="2396"/>
      <c r="B251" s="1199" t="s">
        <v>7</v>
      </c>
      <c r="C251" s="1199" t="s">
        <v>8</v>
      </c>
      <c r="D251" s="1199" t="s">
        <v>8</v>
      </c>
      <c r="E251" s="1199" t="s">
        <v>8</v>
      </c>
    </row>
    <row r="252" spans="1:5" ht="13.5" thickBot="1" x14ac:dyDescent="0.25">
      <c r="A252" s="1197" t="s">
        <v>16</v>
      </c>
      <c r="B252" s="1363">
        <v>3</v>
      </c>
      <c r="C252" s="1202">
        <v>0</v>
      </c>
      <c r="D252" s="1202">
        <v>0</v>
      </c>
      <c r="E252" s="1202">
        <v>0</v>
      </c>
    </row>
    <row r="253" spans="1:5" ht="13.5" thickBot="1" x14ac:dyDescent="0.25">
      <c r="A253" s="1197" t="s">
        <v>17</v>
      </c>
      <c r="B253" s="1200">
        <f>B271</f>
        <v>98746</v>
      </c>
      <c r="C253" s="1200">
        <f t="shared" ref="C253:E253" si="33">C271</f>
        <v>0</v>
      </c>
      <c r="D253" s="1200">
        <f t="shared" si="33"/>
        <v>0</v>
      </c>
      <c r="E253" s="1200">
        <f t="shared" si="33"/>
        <v>0</v>
      </c>
    </row>
    <row r="254" spans="1:5" ht="13.5" thickBot="1" x14ac:dyDescent="0.25">
      <c r="A254" s="1197" t="s">
        <v>18</v>
      </c>
      <c r="B254" s="1200">
        <f>B253/B252</f>
        <v>32915.333333333336</v>
      </c>
      <c r="C254" s="1200">
        <v>0</v>
      </c>
      <c r="D254" s="1200">
        <v>0</v>
      </c>
      <c r="E254" s="1200">
        <v>0</v>
      </c>
    </row>
    <row r="255" spans="1:5" ht="13.5" thickBot="1" x14ac:dyDescent="0.25">
      <c r="A255" s="1197" t="s">
        <v>19</v>
      </c>
      <c r="B255" s="1202" t="s">
        <v>20</v>
      </c>
      <c r="C255" s="1200">
        <v>0</v>
      </c>
      <c r="D255" s="1200">
        <v>0</v>
      </c>
      <c r="E255" s="1200">
        <v>0</v>
      </c>
    </row>
    <row r="256" spans="1:5" ht="13.5" thickBot="1" x14ac:dyDescent="0.25">
      <c r="A256" s="1197" t="s">
        <v>21</v>
      </c>
      <c r="B256" s="1202" t="s">
        <v>20</v>
      </c>
      <c r="C256" s="1200">
        <v>0</v>
      </c>
      <c r="D256" s="1200">
        <v>0</v>
      </c>
      <c r="E256" s="1200">
        <v>0</v>
      </c>
    </row>
    <row r="257" spans="1:5" ht="13.5" thickBot="1" x14ac:dyDescent="0.25">
      <c r="A257" s="1197" t="s">
        <v>22</v>
      </c>
      <c r="B257" s="1202" t="s">
        <v>20</v>
      </c>
      <c r="C257" s="1200">
        <v>0</v>
      </c>
      <c r="D257" s="1200">
        <v>0</v>
      </c>
      <c r="E257" s="1200">
        <v>0</v>
      </c>
    </row>
    <row r="258" spans="1:5" ht="13.5" thickBot="1" x14ac:dyDescent="0.25">
      <c r="A258" s="2397" t="s">
        <v>146</v>
      </c>
      <c r="B258" s="2398"/>
      <c r="C258" s="2398"/>
      <c r="D258" s="2398"/>
      <c r="E258" s="2399"/>
    </row>
    <row r="259" spans="1:5" x14ac:dyDescent="0.2">
      <c r="A259" s="2395"/>
      <c r="B259" s="1198">
        <v>2020</v>
      </c>
      <c r="C259" s="1198">
        <v>2021</v>
      </c>
      <c r="D259" s="1198">
        <v>2022</v>
      </c>
      <c r="E259" s="1198">
        <v>2023</v>
      </c>
    </row>
    <row r="260" spans="1:5" ht="13.5" thickBot="1" x14ac:dyDescent="0.25">
      <c r="A260" s="2396"/>
      <c r="B260" s="1199" t="s">
        <v>7</v>
      </c>
      <c r="C260" s="1199" t="s">
        <v>8</v>
      </c>
      <c r="D260" s="1199" t="s">
        <v>8</v>
      </c>
      <c r="E260" s="1199" t="s">
        <v>8</v>
      </c>
    </row>
    <row r="261" spans="1:5" ht="13.5" thickBot="1" x14ac:dyDescent="0.25">
      <c r="A261" s="1204" t="s">
        <v>41</v>
      </c>
      <c r="B261" s="1338">
        <f>B262+B263+B264+B265</f>
        <v>0</v>
      </c>
      <c r="C261" s="1338">
        <f t="shared" ref="C261:E261" si="34">C262+C263+C264+C265</f>
        <v>0</v>
      </c>
      <c r="D261" s="1338">
        <f t="shared" si="34"/>
        <v>0</v>
      </c>
      <c r="E261" s="1338">
        <f t="shared" si="34"/>
        <v>0</v>
      </c>
    </row>
    <row r="262" spans="1:5" ht="13.5" thickBot="1" x14ac:dyDescent="0.25">
      <c r="A262" s="1206" t="s">
        <v>175</v>
      </c>
      <c r="B262" s="1338"/>
      <c r="C262" s="1338"/>
      <c r="D262" s="1338"/>
      <c r="E262" s="1338"/>
    </row>
    <row r="263" spans="1:5" ht="13.5" thickBot="1" x14ac:dyDescent="0.25">
      <c r="A263" s="1206" t="s">
        <v>185</v>
      </c>
      <c r="B263" s="1338"/>
      <c r="C263" s="1338"/>
      <c r="D263" s="1338"/>
      <c r="E263" s="1338"/>
    </row>
    <row r="264" spans="1:5" ht="13.5" thickBot="1" x14ac:dyDescent="0.25">
      <c r="A264" s="1206" t="s">
        <v>186</v>
      </c>
      <c r="B264" s="1338"/>
      <c r="C264" s="1338"/>
      <c r="D264" s="1338"/>
      <c r="E264" s="1338"/>
    </row>
    <row r="265" spans="1:5" ht="13.5" thickBot="1" x14ac:dyDescent="0.25">
      <c r="A265" s="1206" t="s">
        <v>187</v>
      </c>
      <c r="B265" s="1338"/>
      <c r="C265" s="1338"/>
      <c r="D265" s="1338"/>
      <c r="E265" s="1338"/>
    </row>
    <row r="266" spans="1:5" ht="13.5" thickBot="1" x14ac:dyDescent="0.25">
      <c r="A266" s="1204" t="s">
        <v>42</v>
      </c>
      <c r="B266" s="1337">
        <f>B267+B268+B269+B270</f>
        <v>98746</v>
      </c>
      <c r="C266" s="1337">
        <f t="shared" ref="C266:E266" si="35">C267+C268+C269+C270</f>
        <v>0</v>
      </c>
      <c r="D266" s="1337">
        <f t="shared" si="35"/>
        <v>0</v>
      </c>
      <c r="E266" s="1337">
        <f t="shared" si="35"/>
        <v>0</v>
      </c>
    </row>
    <row r="267" spans="1:5" ht="13.5" thickBot="1" x14ac:dyDescent="0.25">
      <c r="A267" s="1206" t="s">
        <v>175</v>
      </c>
      <c r="B267" s="1337"/>
      <c r="C267" s="1337"/>
      <c r="D267" s="1337"/>
      <c r="E267" s="1337"/>
    </row>
    <row r="268" spans="1:5" ht="13.5" thickBot="1" x14ac:dyDescent="0.25">
      <c r="A268" s="1206" t="s">
        <v>185</v>
      </c>
      <c r="B268" s="1337">
        <v>98746</v>
      </c>
      <c r="C268" s="1337">
        <v>0</v>
      </c>
      <c r="D268" s="1337">
        <v>0</v>
      </c>
      <c r="E268" s="1337">
        <v>0</v>
      </c>
    </row>
    <row r="269" spans="1:5" ht="13.5" thickBot="1" x14ac:dyDescent="0.25">
      <c r="A269" s="1206" t="s">
        <v>186</v>
      </c>
      <c r="B269" s="1337"/>
      <c r="C269" s="1337"/>
      <c r="D269" s="1337"/>
      <c r="E269" s="1337"/>
    </row>
    <row r="270" spans="1:5" ht="13.5" thickBot="1" x14ac:dyDescent="0.25">
      <c r="A270" s="1206" t="s">
        <v>187</v>
      </c>
      <c r="B270" s="1337"/>
      <c r="C270" s="1337"/>
      <c r="D270" s="1337"/>
      <c r="E270" s="1337"/>
    </row>
    <row r="271" spans="1:5" ht="13.5" thickBot="1" x14ac:dyDescent="0.25">
      <c r="A271" s="1216" t="s">
        <v>33</v>
      </c>
      <c r="B271" s="1337">
        <f>B261+B266</f>
        <v>98746</v>
      </c>
      <c r="C271" s="1337">
        <f t="shared" ref="C271:E271" si="36">C261+C266</f>
        <v>0</v>
      </c>
      <c r="D271" s="1337">
        <f t="shared" si="36"/>
        <v>0</v>
      </c>
      <c r="E271" s="1337">
        <f t="shared" si="36"/>
        <v>0</v>
      </c>
    </row>
    <row r="272" spans="1:5" ht="13.5" thickBot="1" x14ac:dyDescent="0.25">
      <c r="A272" s="1412"/>
      <c r="B272" s="1219"/>
      <c r="C272" s="1219"/>
      <c r="D272" s="1219"/>
      <c r="E272" s="1219"/>
    </row>
    <row r="273" spans="1:5" ht="24.75" thickBot="1" x14ac:dyDescent="0.25">
      <c r="A273" s="1189" t="s">
        <v>53</v>
      </c>
      <c r="B273" s="1220">
        <f>+B149+B71+B34+B174+B108+B253+B227+B199</f>
        <v>309857.99900000001</v>
      </c>
      <c r="C273" s="1220">
        <f>+C149+C71+C34+C174+C108+C253+C227+C199</f>
        <v>233612</v>
      </c>
      <c r="D273" s="1220">
        <f>+D149+D71+D34+D174+D108+D253+D227+D199</f>
        <v>281592</v>
      </c>
      <c r="E273" s="1220">
        <f>+E149+E71+E34+E174+E108+E253+E227+E199</f>
        <v>281592</v>
      </c>
    </row>
    <row r="274" spans="1:5" ht="24.75" thickBot="1" x14ac:dyDescent="0.25">
      <c r="A274" s="1189" t="s">
        <v>54</v>
      </c>
      <c r="B274" s="1220">
        <f>+B217+B137+B100+B63+B271+B245+B192+B167</f>
        <v>309857.99900000001</v>
      </c>
      <c r="C274" s="1220">
        <f>+C217+C137+C100+C63+C271+C245+C192+C167</f>
        <v>233612</v>
      </c>
      <c r="D274" s="1220">
        <f>+D217+D137+D100+D63+D271+D245+D192+D167</f>
        <v>281592</v>
      </c>
      <c r="E274" s="1220">
        <f>+E217+E137+E100+E63+E271+E245+E192+E167</f>
        <v>281592</v>
      </c>
    </row>
    <row r="275" spans="1:5" ht="13.5" thickBot="1" x14ac:dyDescent="0.25">
      <c r="A275" s="1204" t="s">
        <v>23</v>
      </c>
      <c r="B275" s="1379">
        <f>B276+B277</f>
        <v>114541</v>
      </c>
      <c r="C275" s="1379">
        <f t="shared" ref="C275:E275" si="37">C276+C277</f>
        <v>139541</v>
      </c>
      <c r="D275" s="1379">
        <f t="shared" si="37"/>
        <v>139541</v>
      </c>
      <c r="E275" s="1379">
        <f t="shared" si="37"/>
        <v>139541</v>
      </c>
    </row>
    <row r="276" spans="1:5" ht="13.5" thickBot="1" x14ac:dyDescent="0.25">
      <c r="A276" s="1206" t="s">
        <v>175</v>
      </c>
      <c r="B276" s="1337">
        <f t="shared" ref="B276:E277" si="38">B43+B80+B117</f>
        <v>114541</v>
      </c>
      <c r="C276" s="1337">
        <f t="shared" si="38"/>
        <v>139541</v>
      </c>
      <c r="D276" s="1337">
        <f t="shared" si="38"/>
        <v>139541</v>
      </c>
      <c r="E276" s="1337">
        <f t="shared" si="38"/>
        <v>139541</v>
      </c>
    </row>
    <row r="277" spans="1:5" ht="13.5" thickBot="1" x14ac:dyDescent="0.25">
      <c r="A277" s="1206" t="s">
        <v>193</v>
      </c>
      <c r="B277" s="1337">
        <f t="shared" si="38"/>
        <v>0</v>
      </c>
      <c r="C277" s="1337">
        <f t="shared" si="38"/>
        <v>0</v>
      </c>
      <c r="D277" s="1337">
        <f t="shared" si="38"/>
        <v>0</v>
      </c>
      <c r="E277" s="1337">
        <f t="shared" si="38"/>
        <v>0</v>
      </c>
    </row>
    <row r="278" spans="1:5" ht="24.75" thickBot="1" x14ac:dyDescent="0.25">
      <c r="A278" s="1204" t="s">
        <v>24</v>
      </c>
      <c r="B278" s="1379">
        <f>B279+B280</f>
        <v>18819</v>
      </c>
      <c r="C278" s="1379">
        <f t="shared" ref="C278:E278" si="39">C279+C280</f>
        <v>18819</v>
      </c>
      <c r="D278" s="1379">
        <f t="shared" si="39"/>
        <v>18819</v>
      </c>
      <c r="E278" s="1379">
        <f t="shared" si="39"/>
        <v>18819</v>
      </c>
    </row>
    <row r="279" spans="1:5" ht="13.5" thickBot="1" x14ac:dyDescent="0.25">
      <c r="A279" s="1206" t="s">
        <v>175</v>
      </c>
      <c r="B279" s="1338">
        <f>B46+B83+B120</f>
        <v>18819</v>
      </c>
      <c r="C279" s="1338">
        <f>C46+C83+C120</f>
        <v>18819</v>
      </c>
      <c r="D279" s="1338">
        <f>D46+D83+D120</f>
        <v>18819</v>
      </c>
      <c r="E279" s="1338">
        <f>E46+E83+E120</f>
        <v>18819</v>
      </c>
    </row>
    <row r="280" spans="1:5" ht="13.5" thickBot="1" x14ac:dyDescent="0.25">
      <c r="A280" s="1206" t="s">
        <v>193</v>
      </c>
      <c r="B280" s="1337">
        <f>B47+B84+B118</f>
        <v>0</v>
      </c>
      <c r="C280" s="1337">
        <f>C47+C84+C118</f>
        <v>0</v>
      </c>
      <c r="D280" s="1337">
        <f>D47+D84+D118</f>
        <v>0</v>
      </c>
      <c r="E280" s="1337">
        <f>E47+E84+E118</f>
        <v>0</v>
      </c>
    </row>
    <row r="281" spans="1:5" ht="13.5" thickBot="1" x14ac:dyDescent="0.25">
      <c r="A281" s="1204" t="s">
        <v>25</v>
      </c>
      <c r="B281" s="1379">
        <f>B282+B283</f>
        <v>27752</v>
      </c>
      <c r="C281" s="1379">
        <f t="shared" ref="C281:E281" si="40">C282+C283</f>
        <v>22252</v>
      </c>
      <c r="D281" s="1379">
        <f t="shared" si="40"/>
        <v>22252</v>
      </c>
      <c r="E281" s="1379">
        <f t="shared" si="40"/>
        <v>22252</v>
      </c>
    </row>
    <row r="282" spans="1:5" ht="13.5" thickBot="1" x14ac:dyDescent="0.25">
      <c r="A282" s="1206" t="s">
        <v>175</v>
      </c>
      <c r="B282" s="1337">
        <f t="shared" ref="B282:E283" si="41">B49+B86+B123</f>
        <v>27752</v>
      </c>
      <c r="C282" s="1337">
        <f t="shared" si="41"/>
        <v>22252</v>
      </c>
      <c r="D282" s="1337">
        <f t="shared" si="41"/>
        <v>22252</v>
      </c>
      <c r="E282" s="1337">
        <f t="shared" si="41"/>
        <v>22252</v>
      </c>
    </row>
    <row r="283" spans="1:5" ht="13.5" thickBot="1" x14ac:dyDescent="0.25">
      <c r="A283" s="1206" t="s">
        <v>193</v>
      </c>
      <c r="B283" s="1337">
        <f t="shared" si="41"/>
        <v>0</v>
      </c>
      <c r="C283" s="1337">
        <f t="shared" si="41"/>
        <v>0</v>
      </c>
      <c r="D283" s="1337">
        <f t="shared" si="41"/>
        <v>0</v>
      </c>
      <c r="E283" s="1337">
        <f t="shared" si="41"/>
        <v>0</v>
      </c>
    </row>
    <row r="284" spans="1:5" ht="13.5" thickBot="1" x14ac:dyDescent="0.25">
      <c r="A284" s="1204" t="s">
        <v>26</v>
      </c>
      <c r="B284" s="1379">
        <f>B285+B286</f>
        <v>0</v>
      </c>
      <c r="C284" s="1379">
        <f t="shared" ref="C284:E284" si="42">C285+C286</f>
        <v>0</v>
      </c>
      <c r="D284" s="1379">
        <f t="shared" si="42"/>
        <v>0</v>
      </c>
      <c r="E284" s="1379">
        <f t="shared" si="42"/>
        <v>0</v>
      </c>
    </row>
    <row r="285" spans="1:5" ht="13.5" thickBot="1" x14ac:dyDescent="0.25">
      <c r="A285" s="1206" t="s">
        <v>175</v>
      </c>
      <c r="B285" s="1338">
        <f t="shared" ref="B285:E286" si="43">B52+B89+B126</f>
        <v>0</v>
      </c>
      <c r="C285" s="1338">
        <f t="shared" si="43"/>
        <v>0</v>
      </c>
      <c r="D285" s="1338">
        <f t="shared" si="43"/>
        <v>0</v>
      </c>
      <c r="E285" s="1338">
        <f t="shared" si="43"/>
        <v>0</v>
      </c>
    </row>
    <row r="286" spans="1:5" ht="13.5" thickBot="1" x14ac:dyDescent="0.25">
      <c r="A286" s="1206" t="s">
        <v>193</v>
      </c>
      <c r="B286" s="1337">
        <f t="shared" si="43"/>
        <v>0</v>
      </c>
      <c r="C286" s="1337">
        <f t="shared" si="43"/>
        <v>0</v>
      </c>
      <c r="D286" s="1337">
        <f t="shared" si="43"/>
        <v>0</v>
      </c>
      <c r="E286" s="1337">
        <f t="shared" si="43"/>
        <v>0</v>
      </c>
    </row>
    <row r="287" spans="1:5" ht="13.5" thickBot="1" x14ac:dyDescent="0.25">
      <c r="A287" s="1204" t="s">
        <v>27</v>
      </c>
      <c r="B287" s="1379">
        <f>B288+B289</f>
        <v>0</v>
      </c>
      <c r="C287" s="1379">
        <f t="shared" ref="C287:E287" si="44">C288+C289</f>
        <v>0</v>
      </c>
      <c r="D287" s="1379">
        <f t="shared" si="44"/>
        <v>0</v>
      </c>
      <c r="E287" s="1379">
        <f t="shared" si="44"/>
        <v>0</v>
      </c>
    </row>
    <row r="288" spans="1:5" ht="13.5" thickBot="1" x14ac:dyDescent="0.25">
      <c r="A288" s="1206" t="s">
        <v>175</v>
      </c>
      <c r="B288" s="1338">
        <f t="shared" ref="B288:E289" si="45">B55+B92+B129</f>
        <v>0</v>
      </c>
      <c r="C288" s="1338">
        <f t="shared" si="45"/>
        <v>0</v>
      </c>
      <c r="D288" s="1338">
        <f t="shared" si="45"/>
        <v>0</v>
      </c>
      <c r="E288" s="1338">
        <f t="shared" si="45"/>
        <v>0</v>
      </c>
    </row>
    <row r="289" spans="1:5" ht="13.5" thickBot="1" x14ac:dyDescent="0.25">
      <c r="A289" s="1206" t="s">
        <v>193</v>
      </c>
      <c r="B289" s="1337">
        <f t="shared" si="45"/>
        <v>0</v>
      </c>
      <c r="C289" s="1337">
        <f t="shared" si="45"/>
        <v>0</v>
      </c>
      <c r="D289" s="1337">
        <f t="shared" si="45"/>
        <v>0</v>
      </c>
      <c r="E289" s="1337">
        <f t="shared" si="45"/>
        <v>0</v>
      </c>
    </row>
    <row r="290" spans="1:5" ht="13.5" thickBot="1" x14ac:dyDescent="0.25">
      <c r="A290" s="1204" t="s">
        <v>28</v>
      </c>
      <c r="B290" s="1379">
        <f>B291+B292</f>
        <v>0</v>
      </c>
      <c r="C290" s="1379">
        <f>C291+C292</f>
        <v>0</v>
      </c>
      <c r="D290" s="1379">
        <f t="shared" ref="D290:E290" si="46">D291+D292</f>
        <v>0</v>
      </c>
      <c r="E290" s="1379">
        <f t="shared" si="46"/>
        <v>0</v>
      </c>
    </row>
    <row r="291" spans="1:5" ht="13.5" thickBot="1" x14ac:dyDescent="0.25">
      <c r="A291" s="1206" t="s">
        <v>175</v>
      </c>
      <c r="B291" s="1338">
        <f t="shared" ref="B291:E292" si="47">B58+B95+B132</f>
        <v>0</v>
      </c>
      <c r="C291" s="1338">
        <f t="shared" si="47"/>
        <v>0</v>
      </c>
      <c r="D291" s="1338">
        <f t="shared" si="47"/>
        <v>0</v>
      </c>
      <c r="E291" s="1338">
        <f t="shared" si="47"/>
        <v>0</v>
      </c>
    </row>
    <row r="292" spans="1:5" ht="13.5" thickBot="1" x14ac:dyDescent="0.25">
      <c r="A292" s="1206" t="s">
        <v>193</v>
      </c>
      <c r="B292" s="1337">
        <f t="shared" si="47"/>
        <v>0</v>
      </c>
      <c r="C292" s="1337">
        <f t="shared" si="47"/>
        <v>0</v>
      </c>
      <c r="D292" s="1337">
        <f t="shared" si="47"/>
        <v>0</v>
      </c>
      <c r="E292" s="1337">
        <f t="shared" si="47"/>
        <v>0</v>
      </c>
    </row>
    <row r="293" spans="1:5" ht="24.75" thickBot="1" x14ac:dyDescent="0.25">
      <c r="A293" s="1204" t="s">
        <v>29</v>
      </c>
      <c r="B293" s="1379">
        <f>B97+B60</f>
        <v>0</v>
      </c>
      <c r="C293" s="1379">
        <f>C97+C60</f>
        <v>0</v>
      </c>
      <c r="D293" s="1379">
        <f>D97+D60</f>
        <v>0</v>
      </c>
      <c r="E293" s="1379">
        <f>E97+E60</f>
        <v>0</v>
      </c>
    </row>
    <row r="294" spans="1:5" ht="13.5" thickBot="1" x14ac:dyDescent="0.25">
      <c r="A294" s="1206" t="s">
        <v>175</v>
      </c>
      <c r="B294" s="1338">
        <f t="shared" ref="B294:E295" si="48">B61+B98+B135</f>
        <v>0</v>
      </c>
      <c r="C294" s="1338">
        <f t="shared" si="48"/>
        <v>0</v>
      </c>
      <c r="D294" s="1338">
        <f t="shared" si="48"/>
        <v>0</v>
      </c>
      <c r="E294" s="1338">
        <f t="shared" si="48"/>
        <v>0</v>
      </c>
    </row>
    <row r="295" spans="1:5" ht="13.5" thickBot="1" x14ac:dyDescent="0.25">
      <c r="A295" s="1206" t="s">
        <v>193</v>
      </c>
      <c r="B295" s="1337">
        <f t="shared" si="48"/>
        <v>0</v>
      </c>
      <c r="C295" s="1337">
        <f t="shared" si="48"/>
        <v>0</v>
      </c>
      <c r="D295" s="1337">
        <f t="shared" si="48"/>
        <v>0</v>
      </c>
      <c r="E295" s="1337">
        <f t="shared" si="48"/>
        <v>0</v>
      </c>
    </row>
    <row r="296" spans="1:5" ht="13.5" thickBot="1" x14ac:dyDescent="0.25">
      <c r="A296" s="1204" t="s">
        <v>55</v>
      </c>
      <c r="B296" s="1379">
        <f>B297+B298+B299+B300</f>
        <v>0</v>
      </c>
      <c r="C296" s="1379">
        <f t="shared" ref="C296:E296" si="49">C297+C298+C299+C300</f>
        <v>0</v>
      </c>
      <c r="D296" s="1379">
        <f t="shared" si="49"/>
        <v>0</v>
      </c>
      <c r="E296" s="1379">
        <f t="shared" si="49"/>
        <v>0</v>
      </c>
    </row>
    <row r="297" spans="1:5" ht="13.5" thickBot="1" x14ac:dyDescent="0.25">
      <c r="A297" s="1206" t="s">
        <v>175</v>
      </c>
      <c r="B297" s="1338">
        <f t="shared" ref="B297:E300" si="50">B158+B183+B208+B236+B262</f>
        <v>0</v>
      </c>
      <c r="C297" s="1338">
        <f t="shared" si="50"/>
        <v>0</v>
      </c>
      <c r="D297" s="1338">
        <f t="shared" si="50"/>
        <v>0</v>
      </c>
      <c r="E297" s="1338">
        <f t="shared" si="50"/>
        <v>0</v>
      </c>
    </row>
    <row r="298" spans="1:5" ht="13.5" thickBot="1" x14ac:dyDescent="0.25">
      <c r="A298" s="1206" t="s">
        <v>194</v>
      </c>
      <c r="B298" s="1338">
        <f t="shared" si="50"/>
        <v>0</v>
      </c>
      <c r="C298" s="1338">
        <f t="shared" si="50"/>
        <v>0</v>
      </c>
      <c r="D298" s="1338">
        <f t="shared" si="50"/>
        <v>0</v>
      </c>
      <c r="E298" s="1338">
        <f t="shared" si="50"/>
        <v>0</v>
      </c>
    </row>
    <row r="299" spans="1:5" ht="13.5" thickBot="1" x14ac:dyDescent="0.25">
      <c r="A299" s="1206" t="s">
        <v>186</v>
      </c>
      <c r="B299" s="1338">
        <f t="shared" si="50"/>
        <v>0</v>
      </c>
      <c r="C299" s="1338">
        <f t="shared" si="50"/>
        <v>0</v>
      </c>
      <c r="D299" s="1338">
        <f t="shared" si="50"/>
        <v>0</v>
      </c>
      <c r="E299" s="1338">
        <f t="shared" si="50"/>
        <v>0</v>
      </c>
    </row>
    <row r="300" spans="1:5" ht="13.5" thickBot="1" x14ac:dyDescent="0.25">
      <c r="A300" s="1206" t="s">
        <v>187</v>
      </c>
      <c r="B300" s="1338">
        <f t="shared" si="50"/>
        <v>0</v>
      </c>
      <c r="C300" s="1338">
        <f t="shared" si="50"/>
        <v>0</v>
      </c>
      <c r="D300" s="1338">
        <f t="shared" si="50"/>
        <v>0</v>
      </c>
      <c r="E300" s="1338">
        <f t="shared" si="50"/>
        <v>0</v>
      </c>
    </row>
    <row r="301" spans="1:5" ht="13.5" thickBot="1" x14ac:dyDescent="0.25">
      <c r="A301" s="1204" t="s">
        <v>56</v>
      </c>
      <c r="B301" s="1379">
        <f>B302+B303+B304+B305</f>
        <v>148745.99900000001</v>
      </c>
      <c r="C301" s="1379">
        <f t="shared" ref="C301:E301" si="51">C302+C303+C304+C305</f>
        <v>53000</v>
      </c>
      <c r="D301" s="1379">
        <f t="shared" si="51"/>
        <v>100980</v>
      </c>
      <c r="E301" s="1379">
        <f t="shared" si="51"/>
        <v>100980</v>
      </c>
    </row>
    <row r="302" spans="1:5" ht="13.5" thickBot="1" x14ac:dyDescent="0.25">
      <c r="A302" s="1206" t="s">
        <v>175</v>
      </c>
      <c r="B302" s="1338">
        <f t="shared" ref="B302:E305" si="52">B163+B188+B213+B241+B267</f>
        <v>49999.999000000003</v>
      </c>
      <c r="C302" s="1338">
        <f t="shared" si="52"/>
        <v>53000</v>
      </c>
      <c r="D302" s="1338">
        <f t="shared" si="52"/>
        <v>100980</v>
      </c>
      <c r="E302" s="1338">
        <f t="shared" si="52"/>
        <v>100980</v>
      </c>
    </row>
    <row r="303" spans="1:5" ht="13.5" thickBot="1" x14ac:dyDescent="0.25">
      <c r="A303" s="1206" t="s">
        <v>194</v>
      </c>
      <c r="B303" s="1338">
        <f t="shared" si="52"/>
        <v>98746</v>
      </c>
      <c r="C303" s="1338">
        <f t="shared" si="52"/>
        <v>0</v>
      </c>
      <c r="D303" s="1338">
        <f t="shared" si="52"/>
        <v>0</v>
      </c>
      <c r="E303" s="1338">
        <f t="shared" si="52"/>
        <v>0</v>
      </c>
    </row>
    <row r="304" spans="1:5" ht="13.5" thickBot="1" x14ac:dyDescent="0.25">
      <c r="A304" s="1206" t="s">
        <v>186</v>
      </c>
      <c r="B304" s="1338">
        <f t="shared" si="52"/>
        <v>0</v>
      </c>
      <c r="C304" s="1338">
        <f t="shared" si="52"/>
        <v>0</v>
      </c>
      <c r="D304" s="1338">
        <f t="shared" si="52"/>
        <v>0</v>
      </c>
      <c r="E304" s="1338">
        <f t="shared" si="52"/>
        <v>0</v>
      </c>
    </row>
    <row r="305" spans="1:5" ht="13.5" thickBot="1" x14ac:dyDescent="0.25">
      <c r="A305" s="1206" t="s">
        <v>187</v>
      </c>
      <c r="B305" s="1338">
        <f t="shared" si="52"/>
        <v>0</v>
      </c>
      <c r="C305" s="1338">
        <f t="shared" si="52"/>
        <v>0</v>
      </c>
      <c r="D305" s="1338">
        <f t="shared" si="52"/>
        <v>0</v>
      </c>
      <c r="E305" s="1338">
        <f t="shared" si="52"/>
        <v>0</v>
      </c>
    </row>
    <row r="306" spans="1:5" ht="13.5" thickBot="1" x14ac:dyDescent="0.25">
      <c r="A306" s="1223" t="s">
        <v>31</v>
      </c>
      <c r="B306" s="1212">
        <f>IF(B274-B273=0,0,"Error")</f>
        <v>0</v>
      </c>
      <c r="C306" s="1212">
        <f>IF(C274-C273=0,0,"Error")</f>
        <v>0</v>
      </c>
      <c r="D306" s="1212">
        <f>IF(D274-D273=0,0,"Error")</f>
        <v>0</v>
      </c>
      <c r="E306" s="1212">
        <f>IF(E274-E273=0,0,"Error")</f>
        <v>0</v>
      </c>
    </row>
  </sheetData>
  <mergeCells count="69">
    <mergeCell ref="A19:E19"/>
    <mergeCell ref="A1:E1"/>
    <mergeCell ref="A2:E2"/>
    <mergeCell ref="A3:E3"/>
    <mergeCell ref="B5:E5"/>
    <mergeCell ref="B6:E6"/>
    <mergeCell ref="B7:E7"/>
    <mergeCell ref="A8:E8"/>
    <mergeCell ref="A9:E11"/>
    <mergeCell ref="B12:E12"/>
    <mergeCell ref="A13:A14"/>
    <mergeCell ref="B18:E18"/>
    <mergeCell ref="A68:A69"/>
    <mergeCell ref="A26:E26"/>
    <mergeCell ref="A27:E27"/>
    <mergeCell ref="B28:E28"/>
    <mergeCell ref="B29:E29"/>
    <mergeCell ref="B30:E30"/>
    <mergeCell ref="A31:A32"/>
    <mergeCell ref="A39:E39"/>
    <mergeCell ref="A40:A41"/>
    <mergeCell ref="B65:E65"/>
    <mergeCell ref="B66:E66"/>
    <mergeCell ref="B67:E67"/>
    <mergeCell ref="D142:E142"/>
    <mergeCell ref="A76:E76"/>
    <mergeCell ref="A77:A78"/>
    <mergeCell ref="B102:E102"/>
    <mergeCell ref="B103:E103"/>
    <mergeCell ref="B104:E104"/>
    <mergeCell ref="A105:A106"/>
    <mergeCell ref="A113:E113"/>
    <mergeCell ref="A114:A115"/>
    <mergeCell ref="A139:E139"/>
    <mergeCell ref="A140:E140"/>
    <mergeCell ref="B141:E141"/>
    <mergeCell ref="A180:A181"/>
    <mergeCell ref="B143:E143"/>
    <mergeCell ref="B144:E144"/>
    <mergeCell ref="B145:E145"/>
    <mergeCell ref="A146:A147"/>
    <mergeCell ref="A154:E154"/>
    <mergeCell ref="A155:A156"/>
    <mergeCell ref="D168:E168"/>
    <mergeCell ref="B169:E169"/>
    <mergeCell ref="B170:E170"/>
    <mergeCell ref="A171:A172"/>
    <mergeCell ref="A179:E179"/>
    <mergeCell ref="A224:A225"/>
    <mergeCell ref="B194:E194"/>
    <mergeCell ref="B195:E195"/>
    <mergeCell ref="A196:A197"/>
    <mergeCell ref="A204:E204"/>
    <mergeCell ref="A205:A206"/>
    <mergeCell ref="A218:E218"/>
    <mergeCell ref="A219:E219"/>
    <mergeCell ref="B220:E220"/>
    <mergeCell ref="D221:E221"/>
    <mergeCell ref="B222:E222"/>
    <mergeCell ref="B223:E223"/>
    <mergeCell ref="A250:A251"/>
    <mergeCell ref="A258:E258"/>
    <mergeCell ref="A259:A260"/>
    <mergeCell ref="A232:E232"/>
    <mergeCell ref="A233:A234"/>
    <mergeCell ref="B246:E246"/>
    <mergeCell ref="D247:E247"/>
    <mergeCell ref="B248:E248"/>
    <mergeCell ref="B249:E249"/>
  </mergeCells>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56"/>
  <sheetViews>
    <sheetView zoomScale="136" zoomScaleNormal="136" workbookViewId="0">
      <selection activeCell="I13" sqref="I13"/>
    </sheetView>
  </sheetViews>
  <sheetFormatPr defaultRowHeight="15" x14ac:dyDescent="0.25"/>
  <cols>
    <col min="1" max="1" width="42.7109375" customWidth="1"/>
    <col min="2" max="2" width="11.85546875" customWidth="1"/>
    <col min="3" max="3" width="11.140625" customWidth="1"/>
    <col min="4" max="4" width="9.7109375" customWidth="1"/>
    <col min="5" max="5" width="13.5703125" customWidth="1"/>
    <col min="6" max="6" width="9.140625" customWidth="1"/>
    <col min="8" max="8" width="11" customWidth="1"/>
    <col min="9" max="9" width="14.140625" customWidth="1"/>
  </cols>
  <sheetData>
    <row r="1" spans="1:6" ht="15.75" thickBot="1" x14ac:dyDescent="0.3">
      <c r="A1" s="2724" t="s">
        <v>907</v>
      </c>
      <c r="B1" s="2724"/>
      <c r="C1" s="2724"/>
      <c r="D1" s="2724"/>
      <c r="E1" s="2724"/>
    </row>
    <row r="2" spans="1:6" ht="18" customHeight="1" x14ac:dyDescent="0.25">
      <c r="A2" s="2035" t="s">
        <v>842</v>
      </c>
      <c r="B2" s="2035"/>
      <c r="C2" s="2035"/>
      <c r="D2" s="2035"/>
      <c r="E2" s="2035"/>
      <c r="F2" s="1"/>
    </row>
    <row r="3" spans="1:6" ht="18" customHeight="1" x14ac:dyDescent="0.25">
      <c r="A3" s="1483" t="s">
        <v>680</v>
      </c>
      <c r="B3" s="1483"/>
      <c r="C3" s="1483"/>
      <c r="D3" s="1483"/>
      <c r="E3" s="1483"/>
      <c r="F3" s="210"/>
    </row>
    <row r="4" spans="1:6" ht="15.75" thickBot="1" x14ac:dyDescent="0.3"/>
    <row r="5" spans="1:6" ht="18" customHeight="1" thickBot="1" x14ac:dyDescent="0.3">
      <c r="A5" s="2" t="s">
        <v>0</v>
      </c>
      <c r="B5" s="1484" t="s">
        <v>113</v>
      </c>
      <c r="C5" s="1484"/>
      <c r="D5" s="1484"/>
      <c r="E5" s="1484"/>
    </row>
    <row r="6" spans="1:6" ht="18" customHeight="1" thickBot="1" x14ac:dyDescent="0.3">
      <c r="A6" s="2" t="s">
        <v>1</v>
      </c>
      <c r="B6" s="1485" t="s">
        <v>2</v>
      </c>
      <c r="C6" s="1486"/>
      <c r="D6" s="1486"/>
      <c r="E6" s="1487"/>
    </row>
    <row r="7" spans="1:6" ht="18.75" customHeight="1" thickBot="1" x14ac:dyDescent="0.3">
      <c r="A7" s="2" t="s">
        <v>3</v>
      </c>
      <c r="B7" s="2721" t="s">
        <v>843</v>
      </c>
      <c r="C7" s="2722"/>
      <c r="D7" s="2722"/>
      <c r="E7" s="2723"/>
    </row>
    <row r="8" spans="1:6" ht="15.75" thickBot="1" x14ac:dyDescent="0.3">
      <c r="A8" s="1466" t="s">
        <v>4</v>
      </c>
      <c r="B8" s="1467"/>
      <c r="C8" s="1467"/>
      <c r="D8" s="1467"/>
      <c r="E8" s="1468"/>
    </row>
    <row r="9" spans="1:6" ht="24.75" customHeight="1" x14ac:dyDescent="0.25">
      <c r="A9" s="2725" t="s">
        <v>465</v>
      </c>
      <c r="B9" s="2726"/>
      <c r="C9" s="2726"/>
      <c r="D9" s="2726"/>
      <c r="E9" s="2727"/>
    </row>
    <row r="10" spans="1:6" ht="35.25" customHeight="1" thickBot="1" x14ac:dyDescent="0.3">
      <c r="A10" s="2728"/>
      <c r="B10" s="2729"/>
      <c r="C10" s="2729"/>
      <c r="D10" s="2729"/>
      <c r="E10" s="2730"/>
    </row>
    <row r="11" spans="1:6" ht="81" customHeight="1" thickBot="1" x14ac:dyDescent="0.3">
      <c r="A11" s="3" t="s">
        <v>5</v>
      </c>
      <c r="B11" s="2731" t="s">
        <v>908</v>
      </c>
      <c r="C11" s="2732"/>
      <c r="D11" s="2732"/>
      <c r="E11" s="2733"/>
    </row>
    <row r="12" spans="1:6" ht="20.25" customHeight="1" x14ac:dyDescent="0.25">
      <c r="A12" s="1475" t="s">
        <v>6</v>
      </c>
      <c r="B12" s="212">
        <v>2020</v>
      </c>
      <c r="C12" s="212">
        <v>2021</v>
      </c>
      <c r="D12" s="212">
        <v>2022</v>
      </c>
      <c r="E12" s="212">
        <v>2023</v>
      </c>
    </row>
    <row r="13" spans="1:6" ht="21.75" customHeight="1" thickBot="1" x14ac:dyDescent="0.3">
      <c r="A13" s="1476"/>
      <c r="B13" s="213" t="s">
        <v>7</v>
      </c>
      <c r="C13" s="213" t="s">
        <v>8</v>
      </c>
      <c r="D13" s="213" t="s">
        <v>8</v>
      </c>
      <c r="E13" s="213" t="s">
        <v>8</v>
      </c>
    </row>
    <row r="14" spans="1:6" ht="39.75" customHeight="1" thickBot="1" x14ac:dyDescent="0.3">
      <c r="A14" s="5" t="s">
        <v>909</v>
      </c>
      <c r="B14" s="4" t="s">
        <v>64</v>
      </c>
      <c r="C14" s="4" t="s">
        <v>65</v>
      </c>
      <c r="D14" s="4" t="s">
        <v>65</v>
      </c>
      <c r="E14" s="4" t="s">
        <v>65</v>
      </c>
    </row>
    <row r="15" spans="1:6" ht="49.5" customHeight="1" thickBot="1" x14ac:dyDescent="0.3">
      <c r="A15" s="5" t="s">
        <v>910</v>
      </c>
      <c r="B15" s="4" t="s">
        <v>64</v>
      </c>
      <c r="C15" s="4" t="s">
        <v>65</v>
      </c>
      <c r="D15" s="4" t="s">
        <v>65</v>
      </c>
      <c r="E15" s="4" t="s">
        <v>65</v>
      </c>
    </row>
    <row r="16" spans="1:6" ht="37.5" customHeight="1" thickBot="1" x14ac:dyDescent="0.3">
      <c r="A16" s="6" t="s">
        <v>9</v>
      </c>
      <c r="B16" s="1477" t="s">
        <v>464</v>
      </c>
      <c r="C16" s="1472"/>
      <c r="D16" s="1472"/>
      <c r="E16" s="1478"/>
    </row>
    <row r="17" spans="1:10" ht="18" customHeight="1" thickBot="1" x14ac:dyDescent="0.3">
      <c r="A17" s="1479" t="s">
        <v>10</v>
      </c>
      <c r="B17" s="1480"/>
      <c r="C17" s="1480"/>
      <c r="D17" s="1480"/>
      <c r="E17" s="1481"/>
      <c r="H17" s="27"/>
      <c r="J17" s="27"/>
    </row>
    <row r="18" spans="1:10" ht="42" customHeight="1" thickBot="1" x14ac:dyDescent="0.3">
      <c r="A18" s="203" t="s">
        <v>463</v>
      </c>
      <c r="B18" s="4" t="s">
        <v>615</v>
      </c>
      <c r="C18" s="4" t="s">
        <v>615</v>
      </c>
      <c r="D18" s="4" t="s">
        <v>615</v>
      </c>
      <c r="E18" s="4" t="s">
        <v>615</v>
      </c>
    </row>
    <row r="19" spans="1:10" ht="53.25" customHeight="1" thickBot="1" x14ac:dyDescent="0.3">
      <c r="A19" s="203" t="s">
        <v>911</v>
      </c>
      <c r="B19" s="4" t="s">
        <v>615</v>
      </c>
      <c r="C19" s="4" t="s">
        <v>615</v>
      </c>
      <c r="D19" s="4" t="s">
        <v>615</v>
      </c>
      <c r="E19" s="4" t="s">
        <v>615</v>
      </c>
    </row>
    <row r="20" spans="1:10" ht="66" customHeight="1" thickBot="1" x14ac:dyDescent="0.3">
      <c r="A20" s="203" t="s">
        <v>912</v>
      </c>
      <c r="B20" s="4" t="s">
        <v>615</v>
      </c>
      <c r="C20" s="4" t="s">
        <v>615</v>
      </c>
      <c r="D20" s="4" t="s">
        <v>615</v>
      </c>
      <c r="E20" s="4" t="s">
        <v>615</v>
      </c>
    </row>
    <row r="21" spans="1:10" ht="63.75" customHeight="1" thickBot="1" x14ac:dyDescent="0.3">
      <c r="A21" s="203" t="s">
        <v>462</v>
      </c>
      <c r="B21" s="4" t="s">
        <v>615</v>
      </c>
      <c r="C21" s="4" t="s">
        <v>615</v>
      </c>
      <c r="D21" s="4" t="s">
        <v>615</v>
      </c>
      <c r="E21" s="4" t="s">
        <v>615</v>
      </c>
    </row>
    <row r="22" spans="1:10" ht="28.5" customHeight="1" thickBot="1" x14ac:dyDescent="0.3">
      <c r="A22" s="203" t="s">
        <v>461</v>
      </c>
      <c r="B22" s="4" t="s">
        <v>615</v>
      </c>
      <c r="C22" s="4" t="s">
        <v>615</v>
      </c>
      <c r="D22" s="4" t="s">
        <v>615</v>
      </c>
      <c r="E22" s="4" t="s">
        <v>615</v>
      </c>
    </row>
    <row r="23" spans="1:10" ht="19.5" customHeight="1" thickBot="1" x14ac:dyDescent="0.3">
      <c r="A23" s="1497" t="s">
        <v>11</v>
      </c>
      <c r="B23" s="1498"/>
      <c r="C23" s="1498"/>
      <c r="D23" s="1498"/>
      <c r="E23" s="1499"/>
    </row>
    <row r="24" spans="1:10" ht="21.75" customHeight="1" thickBot="1" x14ac:dyDescent="0.3">
      <c r="A24" s="1494" t="s">
        <v>12</v>
      </c>
      <c r="B24" s="1495"/>
      <c r="C24" s="1495"/>
      <c r="D24" s="1495"/>
      <c r="E24" s="1496"/>
    </row>
    <row r="25" spans="1:10" ht="19.5" customHeight="1" thickBot="1" x14ac:dyDescent="0.3">
      <c r="A25" s="7" t="s">
        <v>13</v>
      </c>
      <c r="B25" s="1509" t="s">
        <v>321</v>
      </c>
      <c r="C25" s="1501"/>
      <c r="D25" s="1501"/>
      <c r="E25" s="1502"/>
    </row>
    <row r="26" spans="1:10" ht="84" customHeight="1" thickBot="1" x14ac:dyDescent="0.3">
      <c r="A26" s="5" t="s">
        <v>14</v>
      </c>
      <c r="B26" s="1510" t="s">
        <v>460</v>
      </c>
      <c r="C26" s="1511"/>
      <c r="D26" s="1511"/>
      <c r="E26" s="1512"/>
    </row>
    <row r="27" spans="1:10" ht="15.75" thickBot="1" x14ac:dyDescent="0.3">
      <c r="A27" s="5" t="s">
        <v>15</v>
      </c>
      <c r="B27" s="1506" t="s">
        <v>459</v>
      </c>
      <c r="C27" s="1507"/>
      <c r="D27" s="1507"/>
      <c r="E27" s="1508"/>
    </row>
    <row r="28" spans="1:10" ht="12.75" customHeight="1" x14ac:dyDescent="0.25">
      <c r="A28" s="1475"/>
      <c r="B28" s="8">
        <v>2020</v>
      </c>
      <c r="C28" s="8">
        <v>2021</v>
      </c>
      <c r="D28" s="8">
        <v>2022</v>
      </c>
      <c r="E28" s="8">
        <v>2023</v>
      </c>
    </row>
    <row r="29" spans="1:10" ht="12.75" customHeight="1" thickBot="1" x14ac:dyDescent="0.3">
      <c r="A29" s="1476"/>
      <c r="B29" s="214" t="s">
        <v>7</v>
      </c>
      <c r="C29" s="214" t="s">
        <v>8</v>
      </c>
      <c r="D29" s="214" t="s">
        <v>8</v>
      </c>
      <c r="E29" s="214" t="s">
        <v>8</v>
      </c>
    </row>
    <row r="30" spans="1:10" ht="15.75" thickBot="1" x14ac:dyDescent="0.3">
      <c r="A30" s="5" t="s">
        <v>16</v>
      </c>
      <c r="B30" s="9">
        <v>60</v>
      </c>
      <c r="C30" s="9">
        <v>60</v>
      </c>
      <c r="D30" s="9">
        <v>70</v>
      </c>
      <c r="E30" s="9">
        <v>80</v>
      </c>
    </row>
    <row r="31" spans="1:10" ht="15.75" thickBot="1" x14ac:dyDescent="0.3">
      <c r="A31" s="5" t="s">
        <v>17</v>
      </c>
      <c r="B31" s="9">
        <v>120250</v>
      </c>
      <c r="C31" s="9">
        <v>120250</v>
      </c>
      <c r="D31" s="9">
        <v>120750</v>
      </c>
      <c r="E31" s="9">
        <f>120750+500</f>
        <v>121250</v>
      </c>
      <c r="F31" s="11"/>
    </row>
    <row r="32" spans="1:10" ht="15.75" thickBot="1" x14ac:dyDescent="0.3">
      <c r="A32" s="5" t="s">
        <v>18</v>
      </c>
      <c r="B32" s="9">
        <f>B31/B30</f>
        <v>2004.1666666666667</v>
      </c>
      <c r="C32" s="9">
        <f t="shared" ref="C32:E32" si="0">C31/C30</f>
        <v>2004.1666666666667</v>
      </c>
      <c r="D32" s="9">
        <f t="shared" si="0"/>
        <v>1725</v>
      </c>
      <c r="E32" s="9">
        <f t="shared" si="0"/>
        <v>1515.625</v>
      </c>
    </row>
    <row r="33" spans="1:11" ht="15.75" thickBot="1" x14ac:dyDescent="0.3">
      <c r="A33" s="5" t="s">
        <v>19</v>
      </c>
      <c r="B33" s="201" t="s">
        <v>20</v>
      </c>
      <c r="C33" s="10">
        <f>C30/B30-1</f>
        <v>0</v>
      </c>
      <c r="D33" s="10">
        <f t="shared" ref="D33:E35" si="1">D30/C30-1</f>
        <v>0.16666666666666674</v>
      </c>
      <c r="E33" s="10">
        <f t="shared" si="1"/>
        <v>0.14285714285714279</v>
      </c>
      <c r="G33" s="11"/>
      <c r="H33" s="11"/>
      <c r="I33" s="11"/>
      <c r="J33" s="11"/>
      <c r="K33" s="11"/>
    </row>
    <row r="34" spans="1:11" ht="15.75" thickBot="1" x14ac:dyDescent="0.3">
      <c r="A34" s="5" t="s">
        <v>21</v>
      </c>
      <c r="B34" s="201" t="s">
        <v>20</v>
      </c>
      <c r="C34" s="10">
        <f>C31/B31-1</f>
        <v>0</v>
      </c>
      <c r="D34" s="10">
        <f t="shared" si="1"/>
        <v>4.1580041580040472E-3</v>
      </c>
      <c r="E34" s="10">
        <f t="shared" si="1"/>
        <v>4.1407867494824835E-3</v>
      </c>
    </row>
    <row r="35" spans="1:11" ht="15.75" thickBot="1" x14ac:dyDescent="0.3">
      <c r="A35" s="5" t="s">
        <v>22</v>
      </c>
      <c r="B35" s="201" t="s">
        <v>20</v>
      </c>
      <c r="C35" s="10">
        <f>C32/B32-1</f>
        <v>0</v>
      </c>
      <c r="D35" s="10">
        <f t="shared" si="1"/>
        <v>-0.13929313929313936</v>
      </c>
      <c r="E35" s="10">
        <f t="shared" si="1"/>
        <v>-0.12137681159420288</v>
      </c>
    </row>
    <row r="36" spans="1:11" ht="15.75" thickBot="1" x14ac:dyDescent="0.3">
      <c r="A36" s="1491" t="s">
        <v>123</v>
      </c>
      <c r="B36" s="1492"/>
      <c r="C36" s="1492"/>
      <c r="D36" s="1492"/>
      <c r="E36" s="1493"/>
    </row>
    <row r="37" spans="1:11" ht="12.75" customHeight="1" x14ac:dyDescent="0.25">
      <c r="A37" s="1475"/>
      <c r="B37" s="8">
        <v>2020</v>
      </c>
      <c r="C37" s="8">
        <v>2021</v>
      </c>
      <c r="D37" s="8">
        <v>2022</v>
      </c>
      <c r="E37" s="8">
        <v>2023</v>
      </c>
    </row>
    <row r="38" spans="1:11" ht="12.75" customHeight="1" thickBot="1" x14ac:dyDescent="0.3">
      <c r="A38" s="1476"/>
      <c r="B38" s="214" t="s">
        <v>7</v>
      </c>
      <c r="C38" s="214" t="s">
        <v>8</v>
      </c>
      <c r="D38" s="214" t="s">
        <v>8</v>
      </c>
      <c r="E38" s="214" t="s">
        <v>8</v>
      </c>
    </row>
    <row r="39" spans="1:11" ht="15.75" thickBot="1" x14ac:dyDescent="0.3">
      <c r="A39" s="12" t="s">
        <v>23</v>
      </c>
      <c r="B39" s="13">
        <v>13800</v>
      </c>
      <c r="C39" s="13">
        <v>13800</v>
      </c>
      <c r="D39" s="13">
        <v>13800</v>
      </c>
      <c r="E39" s="13">
        <v>13800</v>
      </c>
    </row>
    <row r="40" spans="1:11" ht="15.75" thickBot="1" x14ac:dyDescent="0.3">
      <c r="A40" s="25" t="s">
        <v>175</v>
      </c>
      <c r="B40" s="14">
        <v>13800</v>
      </c>
      <c r="C40" s="65">
        <v>13800</v>
      </c>
      <c r="D40" s="65">
        <v>13800</v>
      </c>
      <c r="E40" s="65">
        <v>13800</v>
      </c>
    </row>
    <row r="41" spans="1:11" ht="15.75" thickBot="1" x14ac:dyDescent="0.3">
      <c r="A41" s="25" t="s">
        <v>176</v>
      </c>
      <c r="B41" s="14"/>
      <c r="C41" s="26"/>
      <c r="D41" s="26"/>
      <c r="E41" s="26"/>
    </row>
    <row r="42" spans="1:11" ht="15.75" thickBot="1" x14ac:dyDescent="0.3">
      <c r="A42" s="12" t="s">
        <v>24</v>
      </c>
      <c r="B42" s="13">
        <v>2700</v>
      </c>
      <c r="C42" s="13">
        <v>2700</v>
      </c>
      <c r="D42" s="13">
        <v>2700</v>
      </c>
      <c r="E42" s="13">
        <v>2700</v>
      </c>
    </row>
    <row r="43" spans="1:11" ht="15.75" thickBot="1" x14ac:dyDescent="0.3">
      <c r="A43" s="25" t="s">
        <v>175</v>
      </c>
      <c r="B43" s="14">
        <v>2700</v>
      </c>
      <c r="C43" s="65">
        <v>2700</v>
      </c>
      <c r="D43" s="65">
        <v>2700</v>
      </c>
      <c r="E43" s="65">
        <v>2700</v>
      </c>
    </row>
    <row r="44" spans="1:11" ht="15.75" thickBot="1" x14ac:dyDescent="0.3">
      <c r="A44" s="25" t="s">
        <v>176</v>
      </c>
      <c r="B44" s="14"/>
      <c r="C44" s="26"/>
      <c r="D44" s="26"/>
      <c r="E44" s="26"/>
    </row>
    <row r="45" spans="1:11" ht="15.75" thickBot="1" x14ac:dyDescent="0.3">
      <c r="A45" s="12" t="s">
        <v>25</v>
      </c>
      <c r="B45" s="13">
        <v>2500</v>
      </c>
      <c r="C45" s="13">
        <v>2500</v>
      </c>
      <c r="D45" s="13">
        <v>2750</v>
      </c>
      <c r="E45" s="13">
        <v>3500</v>
      </c>
    </row>
    <row r="46" spans="1:11" ht="15.75" thickBot="1" x14ac:dyDescent="0.3">
      <c r="A46" s="25" t="s">
        <v>175</v>
      </c>
      <c r="B46" s="14">
        <v>2500</v>
      </c>
      <c r="C46" s="65">
        <v>2500</v>
      </c>
      <c r="D46" s="65">
        <v>2750</v>
      </c>
      <c r="E46" s="65">
        <v>3500</v>
      </c>
    </row>
    <row r="47" spans="1:11" ht="15.75" thickBot="1" x14ac:dyDescent="0.3">
      <c r="A47" s="25" t="s">
        <v>176</v>
      </c>
      <c r="B47" s="14"/>
      <c r="C47" s="26"/>
      <c r="D47" s="26"/>
      <c r="E47" s="26"/>
    </row>
    <row r="48" spans="1:11" ht="15.75" thickBot="1" x14ac:dyDescent="0.3">
      <c r="A48" s="12" t="s">
        <v>26</v>
      </c>
      <c r="B48" s="14">
        <v>0</v>
      </c>
      <c r="C48" s="13">
        <v>0</v>
      </c>
      <c r="D48" s="13">
        <f>C48*1.03*0.99</f>
        <v>0</v>
      </c>
      <c r="E48" s="13">
        <f>D48*1.03*0.99</f>
        <v>0</v>
      </c>
    </row>
    <row r="49" spans="1:12" ht="15.75" thickBot="1" x14ac:dyDescent="0.3">
      <c r="A49" s="25" t="s">
        <v>175</v>
      </c>
      <c r="B49" s="14">
        <v>0</v>
      </c>
      <c r="C49" s="13">
        <v>0</v>
      </c>
      <c r="D49" s="13">
        <v>0</v>
      </c>
      <c r="E49" s="13">
        <v>0</v>
      </c>
    </row>
    <row r="50" spans="1:12" ht="15.75" thickBot="1" x14ac:dyDescent="0.3">
      <c r="A50" s="25" t="s">
        <v>176</v>
      </c>
      <c r="B50" s="14"/>
      <c r="C50" s="13"/>
      <c r="D50" s="13"/>
      <c r="E50" s="13"/>
    </row>
    <row r="51" spans="1:12" ht="15.75" thickBot="1" x14ac:dyDescent="0.3">
      <c r="A51" s="12" t="s">
        <v>27</v>
      </c>
      <c r="B51" s="13">
        <f>101000-40000</f>
        <v>61000</v>
      </c>
      <c r="C51" s="13">
        <v>101000</v>
      </c>
      <c r="D51" s="13">
        <v>101000</v>
      </c>
      <c r="E51" s="13">
        <v>101000</v>
      </c>
      <c r="F51" s="182"/>
    </row>
    <row r="52" spans="1:12" ht="15.75" thickBot="1" x14ac:dyDescent="0.3">
      <c r="A52" s="25" t="s">
        <v>175</v>
      </c>
      <c r="B52" s="14">
        <f>101000-40000</f>
        <v>61000</v>
      </c>
      <c r="C52" s="14">
        <v>101000</v>
      </c>
      <c r="D52" s="14">
        <v>101000</v>
      </c>
      <c r="E52" s="14">
        <v>101000</v>
      </c>
    </row>
    <row r="53" spans="1:12" ht="15.75" thickBot="1" x14ac:dyDescent="0.3">
      <c r="A53" s="25" t="s">
        <v>176</v>
      </c>
      <c r="B53" s="14"/>
      <c r="C53" s="13"/>
      <c r="D53" s="13"/>
      <c r="E53" s="13"/>
    </row>
    <row r="54" spans="1:12" ht="15.75" thickBot="1" x14ac:dyDescent="0.3">
      <c r="A54" s="12" t="s">
        <v>28</v>
      </c>
      <c r="B54" s="14">
        <v>0</v>
      </c>
      <c r="C54" s="13">
        <v>0</v>
      </c>
      <c r="D54" s="13">
        <f>C54*1.03*0.99</f>
        <v>0</v>
      </c>
      <c r="E54" s="13">
        <f>D54*1.03*0.99</f>
        <v>0</v>
      </c>
    </row>
    <row r="55" spans="1:12" ht="15.75" thickBot="1" x14ac:dyDescent="0.3">
      <c r="A55" s="25" t="s">
        <v>175</v>
      </c>
      <c r="B55" s="14">
        <v>0</v>
      </c>
      <c r="C55" s="13">
        <v>0</v>
      </c>
      <c r="D55" s="13">
        <v>0</v>
      </c>
      <c r="E55" s="13">
        <v>0</v>
      </c>
    </row>
    <row r="56" spans="1:12" ht="15.75" thickBot="1" x14ac:dyDescent="0.3">
      <c r="A56" s="25" t="s">
        <v>176</v>
      </c>
      <c r="B56" s="14"/>
      <c r="C56" s="13"/>
      <c r="D56" s="13"/>
      <c r="E56" s="13"/>
    </row>
    <row r="57" spans="1:12" ht="15.75" thickBot="1" x14ac:dyDescent="0.3">
      <c r="A57" s="12" t="s">
        <v>29</v>
      </c>
      <c r="B57" s="14">
        <v>0</v>
      </c>
      <c r="C57" s="13">
        <v>0</v>
      </c>
      <c r="D57" s="13">
        <f>C57*1.03*0.99</f>
        <v>0</v>
      </c>
      <c r="E57" s="13">
        <f>D57*1.03*0.99</f>
        <v>0</v>
      </c>
      <c r="H57" s="47"/>
    </row>
    <row r="58" spans="1:12" ht="15.75" thickBot="1" x14ac:dyDescent="0.3">
      <c r="A58" s="25" t="s">
        <v>175</v>
      </c>
      <c r="B58" s="14">
        <v>0</v>
      </c>
      <c r="C58" s="66">
        <v>0</v>
      </c>
      <c r="D58" s="66">
        <v>0</v>
      </c>
      <c r="E58" s="66">
        <v>0</v>
      </c>
      <c r="J58" s="48"/>
      <c r="K58" s="48"/>
      <c r="L58" s="48"/>
    </row>
    <row r="59" spans="1:12" ht="15.75" thickBot="1" x14ac:dyDescent="0.3">
      <c r="A59" s="25" t="s">
        <v>176</v>
      </c>
      <c r="B59" s="14"/>
      <c r="C59" s="49"/>
      <c r="D59" s="34"/>
      <c r="E59" s="34"/>
    </row>
    <row r="60" spans="1:12" ht="15.75" thickBot="1" x14ac:dyDescent="0.3">
      <c r="A60" s="15" t="s">
        <v>30</v>
      </c>
      <c r="B60" s="13">
        <f>B45+B42+B39</f>
        <v>19000</v>
      </c>
      <c r="C60" s="13">
        <f>C45+C42+C39</f>
        <v>19000</v>
      </c>
      <c r="D60" s="13">
        <f>D45+D42+D39</f>
        <v>19250</v>
      </c>
      <c r="E60" s="13">
        <f>E45+E42+E39</f>
        <v>20000</v>
      </c>
    </row>
    <row r="61" spans="1:12" ht="18" customHeight="1" thickBot="1" x14ac:dyDescent="0.3">
      <c r="A61" s="202" t="s">
        <v>458</v>
      </c>
      <c r="B61" s="1524"/>
      <c r="C61" s="1525"/>
      <c r="D61" s="1525"/>
      <c r="E61" s="1526"/>
    </row>
    <row r="62" spans="1:12" ht="15.75" thickBot="1" x14ac:dyDescent="0.3">
      <c r="A62" s="7" t="s">
        <v>32</v>
      </c>
      <c r="B62" s="1509" t="s">
        <v>457</v>
      </c>
      <c r="C62" s="1501"/>
      <c r="D62" s="1501"/>
      <c r="E62" s="1502"/>
    </row>
    <row r="63" spans="1:12" ht="29.25" customHeight="1" thickBot="1" x14ac:dyDescent="0.3">
      <c r="A63" s="5" t="s">
        <v>14</v>
      </c>
      <c r="B63" s="1479" t="s">
        <v>456</v>
      </c>
      <c r="C63" s="1480"/>
      <c r="D63" s="1480"/>
      <c r="E63" s="1481"/>
    </row>
    <row r="64" spans="1:12" ht="15.75" thickBot="1" x14ac:dyDescent="0.3">
      <c r="A64" s="5" t="s">
        <v>15</v>
      </c>
      <c r="B64" s="1506" t="s">
        <v>455</v>
      </c>
      <c r="C64" s="1507"/>
      <c r="D64" s="1507"/>
      <c r="E64" s="1508"/>
    </row>
    <row r="65" spans="1:11" ht="12.75" customHeight="1" x14ac:dyDescent="0.25">
      <c r="A65" s="1475"/>
      <c r="B65" s="8">
        <v>2020</v>
      </c>
      <c r="C65" s="8">
        <v>2021</v>
      </c>
      <c r="D65" s="8">
        <v>2022</v>
      </c>
      <c r="E65" s="8">
        <v>2023</v>
      </c>
    </row>
    <row r="66" spans="1:11" ht="12.75" customHeight="1" thickBot="1" x14ac:dyDescent="0.3">
      <c r="A66" s="1476"/>
      <c r="B66" s="214" t="s">
        <v>7</v>
      </c>
      <c r="C66" s="214" t="s">
        <v>8</v>
      </c>
      <c r="D66" s="214" t="s">
        <v>8</v>
      </c>
      <c r="E66" s="214" t="s">
        <v>8</v>
      </c>
    </row>
    <row r="67" spans="1:11" ht="15.75" thickBot="1" x14ac:dyDescent="0.3">
      <c r="A67" s="5" t="s">
        <v>16</v>
      </c>
      <c r="B67" s="9">
        <v>60</v>
      </c>
      <c r="C67" s="9">
        <v>60</v>
      </c>
      <c r="D67" s="9">
        <v>70</v>
      </c>
      <c r="E67" s="9">
        <v>80</v>
      </c>
    </row>
    <row r="68" spans="1:11" ht="15.75" thickBot="1" x14ac:dyDescent="0.3">
      <c r="A68" s="5" t="s">
        <v>17</v>
      </c>
      <c r="B68" s="13">
        <v>2750</v>
      </c>
      <c r="C68" s="13">
        <v>2750</v>
      </c>
      <c r="D68" s="13">
        <v>2750</v>
      </c>
      <c r="E68" s="13">
        <v>3500</v>
      </c>
    </row>
    <row r="69" spans="1:11" ht="15.75" thickBot="1" x14ac:dyDescent="0.3">
      <c r="A69" s="5" t="s">
        <v>18</v>
      </c>
      <c r="B69" s="9">
        <f>B68/B67</f>
        <v>45.833333333333336</v>
      </c>
      <c r="C69" s="9">
        <f t="shared" ref="C69:E69" si="2">C68/C67</f>
        <v>45.833333333333336</v>
      </c>
      <c r="D69" s="9">
        <f t="shared" si="2"/>
        <v>39.285714285714285</v>
      </c>
      <c r="E69" s="9">
        <f t="shared" si="2"/>
        <v>43.75</v>
      </c>
    </row>
    <row r="70" spans="1:11" ht="15.75" thickBot="1" x14ac:dyDescent="0.3">
      <c r="A70" s="5" t="s">
        <v>19</v>
      </c>
      <c r="B70" s="201" t="s">
        <v>20</v>
      </c>
      <c r="C70" s="10">
        <f>C67/B67-1</f>
        <v>0</v>
      </c>
      <c r="D70" s="10">
        <f t="shared" ref="D70:E72" si="3">D67/C67-1</f>
        <v>0.16666666666666674</v>
      </c>
      <c r="E70" s="10">
        <f t="shared" si="3"/>
        <v>0.14285714285714279</v>
      </c>
      <c r="G70" s="11"/>
      <c r="H70" s="11"/>
      <c r="I70" s="11"/>
      <c r="J70" s="11"/>
      <c r="K70" s="11"/>
    </row>
    <row r="71" spans="1:11" ht="15.75" thickBot="1" x14ac:dyDescent="0.3">
      <c r="A71" s="5" t="s">
        <v>21</v>
      </c>
      <c r="B71" s="201" t="s">
        <v>20</v>
      </c>
      <c r="C71" s="10">
        <f>C68/B68-1</f>
        <v>0</v>
      </c>
      <c r="D71" s="10">
        <f t="shared" si="3"/>
        <v>0</v>
      </c>
      <c r="E71" s="10">
        <f t="shared" si="3"/>
        <v>0.27272727272727271</v>
      </c>
    </row>
    <row r="72" spans="1:11" ht="15.75" thickBot="1" x14ac:dyDescent="0.3">
      <c r="A72" s="5" t="s">
        <v>22</v>
      </c>
      <c r="B72" s="201" t="s">
        <v>20</v>
      </c>
      <c r="C72" s="10">
        <f>C69/B69-1</f>
        <v>0</v>
      </c>
      <c r="D72" s="10">
        <f t="shared" si="3"/>
        <v>-0.1428571428571429</v>
      </c>
      <c r="E72" s="10">
        <f t="shared" si="3"/>
        <v>0.11363636363636376</v>
      </c>
    </row>
    <row r="73" spans="1:11" ht="15.75" thickBot="1" x14ac:dyDescent="0.3">
      <c r="A73" s="1491" t="s">
        <v>146</v>
      </c>
      <c r="B73" s="1492"/>
      <c r="C73" s="1492"/>
      <c r="D73" s="1492"/>
      <c r="E73" s="1493"/>
    </row>
    <row r="74" spans="1:11" ht="12.75" customHeight="1" x14ac:dyDescent="0.25">
      <c r="A74" s="1475"/>
      <c r="B74" s="8">
        <v>2020</v>
      </c>
      <c r="C74" s="8">
        <v>2021</v>
      </c>
      <c r="D74" s="8">
        <v>2022</v>
      </c>
      <c r="E74" s="8">
        <v>2023</v>
      </c>
    </row>
    <row r="75" spans="1:11" ht="12.75" customHeight="1" thickBot="1" x14ac:dyDescent="0.3">
      <c r="A75" s="1476"/>
      <c r="B75" s="214" t="s">
        <v>7</v>
      </c>
      <c r="C75" s="214" t="s">
        <v>8</v>
      </c>
      <c r="D75" s="214" t="s">
        <v>8</v>
      </c>
      <c r="E75" s="214" t="s">
        <v>8</v>
      </c>
    </row>
    <row r="76" spans="1:11" ht="15.75" thickBot="1" x14ac:dyDescent="0.3">
      <c r="A76" s="12" t="s">
        <v>23</v>
      </c>
      <c r="B76" s="14">
        <v>0</v>
      </c>
      <c r="C76" s="13">
        <v>0</v>
      </c>
      <c r="D76" s="13">
        <f>C76*1.03*0.99</f>
        <v>0</v>
      </c>
      <c r="E76" s="13">
        <f>D76*1.03*0.99</f>
        <v>0</v>
      </c>
    </row>
    <row r="77" spans="1:11" ht="15.75" thickBot="1" x14ac:dyDescent="0.3">
      <c r="A77" s="25" t="s">
        <v>175</v>
      </c>
      <c r="B77" s="14">
        <v>0</v>
      </c>
      <c r="C77" s="65">
        <v>0</v>
      </c>
      <c r="D77" s="65">
        <v>0</v>
      </c>
      <c r="E77" s="65">
        <v>0</v>
      </c>
    </row>
    <row r="78" spans="1:11" ht="15.75" thickBot="1" x14ac:dyDescent="0.3">
      <c r="A78" s="25" t="s">
        <v>176</v>
      </c>
      <c r="B78" s="14"/>
      <c r="C78" s="26"/>
      <c r="D78" s="26"/>
      <c r="E78" s="26"/>
    </row>
    <row r="79" spans="1:11" ht="15.75" thickBot="1" x14ac:dyDescent="0.3">
      <c r="A79" s="12" t="s">
        <v>24</v>
      </c>
      <c r="B79" s="14">
        <v>0</v>
      </c>
      <c r="C79" s="13">
        <v>0</v>
      </c>
      <c r="D79" s="13">
        <f>C79*1.03*0.99</f>
        <v>0</v>
      </c>
      <c r="E79" s="13">
        <f>D79*1.03*0.99</f>
        <v>0</v>
      </c>
    </row>
    <row r="80" spans="1:11" ht="15.75" thickBot="1" x14ac:dyDescent="0.3">
      <c r="A80" s="25" t="s">
        <v>175</v>
      </c>
      <c r="B80" s="14">
        <v>0</v>
      </c>
      <c r="C80" s="65">
        <v>0</v>
      </c>
      <c r="D80" s="65">
        <v>0</v>
      </c>
      <c r="E80" s="65">
        <v>0</v>
      </c>
    </row>
    <row r="81" spans="1:12" ht="15.75" thickBot="1" x14ac:dyDescent="0.3">
      <c r="A81" s="25" t="s">
        <v>176</v>
      </c>
      <c r="B81" s="14"/>
      <c r="C81" s="26"/>
      <c r="D81" s="26"/>
      <c r="E81" s="26"/>
    </row>
    <row r="82" spans="1:12" ht="15.75" thickBot="1" x14ac:dyDescent="0.3">
      <c r="A82" s="12" t="s">
        <v>25</v>
      </c>
      <c r="B82" s="13">
        <v>2500</v>
      </c>
      <c r="C82" s="13">
        <v>2500</v>
      </c>
      <c r="D82" s="13">
        <v>2750</v>
      </c>
      <c r="E82" s="13">
        <v>3500</v>
      </c>
    </row>
    <row r="83" spans="1:12" ht="15.75" thickBot="1" x14ac:dyDescent="0.3">
      <c r="A83" s="25" t="s">
        <v>175</v>
      </c>
      <c r="B83" s="14">
        <v>2500</v>
      </c>
      <c r="C83" s="65">
        <v>2500</v>
      </c>
      <c r="D83" s="65">
        <v>2750</v>
      </c>
      <c r="E83" s="65">
        <v>3500</v>
      </c>
    </row>
    <row r="84" spans="1:12" ht="15.75" thickBot="1" x14ac:dyDescent="0.3">
      <c r="A84" s="25" t="s">
        <v>176</v>
      </c>
      <c r="B84" s="14"/>
      <c r="C84" s="26"/>
      <c r="D84" s="26"/>
      <c r="E84" s="26"/>
    </row>
    <row r="85" spans="1:12" ht="15.75" thickBot="1" x14ac:dyDescent="0.3">
      <c r="A85" s="12" t="s">
        <v>26</v>
      </c>
      <c r="B85" s="14">
        <v>0</v>
      </c>
      <c r="C85" s="13">
        <v>0</v>
      </c>
      <c r="D85" s="13">
        <f>C85*1.03*0.99</f>
        <v>0</v>
      </c>
      <c r="E85" s="13">
        <f>D85*1.03*0.99</f>
        <v>0</v>
      </c>
    </row>
    <row r="86" spans="1:12" ht="15.75" thickBot="1" x14ac:dyDescent="0.3">
      <c r="A86" s="25" t="s">
        <v>175</v>
      </c>
      <c r="B86" s="14">
        <v>0</v>
      </c>
      <c r="C86" s="13">
        <v>0</v>
      </c>
      <c r="D86" s="13">
        <v>0</v>
      </c>
      <c r="E86" s="13">
        <v>0</v>
      </c>
    </row>
    <row r="87" spans="1:12" ht="15.75" thickBot="1" x14ac:dyDescent="0.3">
      <c r="A87" s="25" t="s">
        <v>176</v>
      </c>
      <c r="B87" s="14"/>
      <c r="C87" s="13"/>
      <c r="D87" s="13"/>
      <c r="E87" s="13"/>
    </row>
    <row r="88" spans="1:12" ht="15.75" thickBot="1" x14ac:dyDescent="0.3">
      <c r="A88" s="12" t="s">
        <v>27</v>
      </c>
      <c r="B88" s="14">
        <v>0</v>
      </c>
      <c r="C88" s="13">
        <v>0</v>
      </c>
      <c r="D88" s="13">
        <f>C88*1.03*0.99</f>
        <v>0</v>
      </c>
      <c r="E88" s="13">
        <f>D88*1.03*0.99</f>
        <v>0</v>
      </c>
      <c r="F88" s="182"/>
    </row>
    <row r="89" spans="1:12" ht="15.75" thickBot="1" x14ac:dyDescent="0.3">
      <c r="A89" s="25" t="s">
        <v>175</v>
      </c>
      <c r="B89" s="14">
        <v>0</v>
      </c>
      <c r="C89" s="13">
        <v>0</v>
      </c>
      <c r="D89" s="13">
        <v>0</v>
      </c>
      <c r="E89" s="13">
        <v>0</v>
      </c>
    </row>
    <row r="90" spans="1:12" ht="15.75" thickBot="1" x14ac:dyDescent="0.3">
      <c r="A90" s="25" t="s">
        <v>176</v>
      </c>
      <c r="B90" s="14"/>
      <c r="C90" s="13"/>
      <c r="D90" s="13"/>
      <c r="E90" s="13"/>
    </row>
    <row r="91" spans="1:12" ht="15.75" thickBot="1" x14ac:dyDescent="0.3">
      <c r="A91" s="12" t="s">
        <v>28</v>
      </c>
      <c r="B91" s="14">
        <v>0</v>
      </c>
      <c r="C91" s="13">
        <v>0</v>
      </c>
      <c r="D91" s="13">
        <f>C91*1.03*0.99</f>
        <v>0</v>
      </c>
      <c r="E91" s="13">
        <f>D91*1.03*0.99</f>
        <v>0</v>
      </c>
    </row>
    <row r="92" spans="1:12" ht="15.75" thickBot="1" x14ac:dyDescent="0.3">
      <c r="A92" s="25" t="s">
        <v>175</v>
      </c>
      <c r="B92" s="14">
        <v>0</v>
      </c>
      <c r="C92" s="13">
        <v>0</v>
      </c>
      <c r="D92" s="13">
        <v>0</v>
      </c>
      <c r="E92" s="13">
        <v>0</v>
      </c>
    </row>
    <row r="93" spans="1:12" ht="15.75" thickBot="1" x14ac:dyDescent="0.3">
      <c r="A93" s="25" t="s">
        <v>176</v>
      </c>
      <c r="B93" s="14"/>
      <c r="C93" s="13"/>
      <c r="D93" s="13"/>
      <c r="E93" s="13"/>
    </row>
    <row r="94" spans="1:12" ht="15.75" thickBot="1" x14ac:dyDescent="0.3">
      <c r="A94" s="12" t="s">
        <v>29</v>
      </c>
      <c r="B94" s="14">
        <v>0</v>
      </c>
      <c r="C94" s="13">
        <v>0</v>
      </c>
      <c r="D94" s="13">
        <f>C94*1.03*0.99</f>
        <v>0</v>
      </c>
      <c r="E94" s="13">
        <f>D94*1.03*0.99</f>
        <v>0</v>
      </c>
      <c r="H94" s="47"/>
    </row>
    <row r="95" spans="1:12" ht="15.75" thickBot="1" x14ac:dyDescent="0.3">
      <c r="A95" s="25" t="s">
        <v>175</v>
      </c>
      <c r="B95" s="14">
        <v>0</v>
      </c>
      <c r="C95" s="66">
        <v>0</v>
      </c>
      <c r="D95" s="66">
        <v>0</v>
      </c>
      <c r="E95" s="66">
        <v>0</v>
      </c>
      <c r="J95" s="48"/>
      <c r="K95" s="48"/>
      <c r="L95" s="48"/>
    </row>
    <row r="96" spans="1:12" ht="15.75" thickBot="1" x14ac:dyDescent="0.3">
      <c r="A96" s="25" t="s">
        <v>176</v>
      </c>
      <c r="B96" s="14"/>
      <c r="C96" s="49"/>
      <c r="D96" s="34"/>
      <c r="E96" s="34"/>
    </row>
    <row r="97" spans="1:5" ht="15.75" thickBot="1" x14ac:dyDescent="0.3">
      <c r="A97" s="15" t="s">
        <v>33</v>
      </c>
      <c r="B97" s="13">
        <f>B82</f>
        <v>2500</v>
      </c>
      <c r="C97" s="13">
        <f t="shared" ref="C97:E97" si="4">C82</f>
        <v>2500</v>
      </c>
      <c r="D97" s="13">
        <f t="shared" si="4"/>
        <v>2750</v>
      </c>
      <c r="E97" s="13">
        <f t="shared" si="4"/>
        <v>3500</v>
      </c>
    </row>
    <row r="98" spans="1:5" ht="8.25" customHeight="1" x14ac:dyDescent="0.25">
      <c r="A98" s="1521" t="s">
        <v>454</v>
      </c>
      <c r="B98" s="1524"/>
      <c r="C98" s="1525"/>
      <c r="D98" s="1525"/>
      <c r="E98" s="1526"/>
    </row>
    <row r="99" spans="1:5" ht="9.75" customHeight="1" x14ac:dyDescent="0.25">
      <c r="A99" s="1522"/>
      <c r="B99" s="1527"/>
      <c r="C99" s="1528"/>
      <c r="D99" s="1528"/>
      <c r="E99" s="1529"/>
    </row>
    <row r="100" spans="1:5" ht="4.5" customHeight="1" thickBot="1" x14ac:dyDescent="0.3">
      <c r="A100" s="1523"/>
      <c r="B100" s="1530"/>
      <c r="C100" s="1531"/>
      <c r="D100" s="1531"/>
      <c r="E100" s="1532"/>
    </row>
    <row r="101" spans="1:5" ht="15.75" thickBot="1" x14ac:dyDescent="0.3">
      <c r="A101" s="16" t="s">
        <v>31</v>
      </c>
      <c r="B101" s="17">
        <f>IF(B100-B61=0,0,"Error")</f>
        <v>0</v>
      </c>
      <c r="C101" s="17">
        <f>IF(C100-C61=0,0,"Error")</f>
        <v>0</v>
      </c>
      <c r="D101" s="17">
        <f>IF(D100-D61=0,0,"Error")</f>
        <v>0</v>
      </c>
      <c r="E101" s="17">
        <f>IF(E100-E61=0,0,"Error")</f>
        <v>0</v>
      </c>
    </row>
    <row r="102" spans="1:5" ht="15.75" thickBot="1" x14ac:dyDescent="0.3">
      <c r="A102" s="1494" t="s">
        <v>38</v>
      </c>
      <c r="B102" s="1495"/>
      <c r="C102" s="1495"/>
      <c r="D102" s="1495"/>
      <c r="E102" s="1496"/>
    </row>
    <row r="103" spans="1:5" ht="15.75" thickBot="1" x14ac:dyDescent="0.3">
      <c r="A103" s="1494" t="s">
        <v>39</v>
      </c>
      <c r="B103" s="1495"/>
      <c r="C103" s="1495"/>
      <c r="D103" s="1495"/>
      <c r="E103" s="1496"/>
    </row>
    <row r="104" spans="1:5" ht="15.75" thickBot="1" x14ac:dyDescent="0.3">
      <c r="A104" s="18" t="s">
        <v>52</v>
      </c>
      <c r="B104" s="1513" t="s">
        <v>453</v>
      </c>
      <c r="C104" s="1515"/>
      <c r="D104" s="1515"/>
      <c r="E104" s="1516"/>
    </row>
    <row r="105" spans="1:5" ht="34.5" thickBot="1" x14ac:dyDescent="0.3">
      <c r="A105" s="7" t="s">
        <v>13</v>
      </c>
      <c r="B105" s="62" t="s">
        <v>452</v>
      </c>
      <c r="C105" s="52" t="s">
        <v>180</v>
      </c>
      <c r="D105" s="1534" t="s">
        <v>322</v>
      </c>
      <c r="E105" s="1535"/>
    </row>
    <row r="106" spans="1:5" ht="27.75" customHeight="1" thickBot="1" x14ac:dyDescent="0.3">
      <c r="A106" s="5" t="s">
        <v>14</v>
      </c>
      <c r="B106" s="2734" t="s">
        <v>451</v>
      </c>
      <c r="C106" s="1480"/>
      <c r="D106" s="1480"/>
      <c r="E106" s="1481"/>
    </row>
    <row r="107" spans="1:5" ht="15.75" thickBot="1" x14ac:dyDescent="0.3">
      <c r="A107" s="5" t="s">
        <v>15</v>
      </c>
      <c r="B107" s="1506" t="s">
        <v>202</v>
      </c>
      <c r="C107" s="1507"/>
      <c r="D107" s="1507"/>
      <c r="E107" s="1508"/>
    </row>
    <row r="108" spans="1:5" ht="12.75" customHeight="1" x14ac:dyDescent="0.25">
      <c r="A108" s="1475"/>
      <c r="B108" s="8">
        <v>2020</v>
      </c>
      <c r="C108" s="8">
        <v>2021</v>
      </c>
      <c r="D108" s="8">
        <v>2022</v>
      </c>
      <c r="E108" s="8">
        <v>2023</v>
      </c>
    </row>
    <row r="109" spans="1:5" ht="13.5" customHeight="1" thickBot="1" x14ac:dyDescent="0.3">
      <c r="A109" s="1476"/>
      <c r="B109" s="214" t="s">
        <v>7</v>
      </c>
      <c r="C109" s="214" t="s">
        <v>8</v>
      </c>
      <c r="D109" s="214" t="s">
        <v>8</v>
      </c>
      <c r="E109" s="214" t="s">
        <v>8</v>
      </c>
    </row>
    <row r="110" spans="1:5" ht="15.75" thickBot="1" x14ac:dyDescent="0.3">
      <c r="A110" s="5" t="s">
        <v>16</v>
      </c>
      <c r="B110" s="9">
        <v>14</v>
      </c>
      <c r="C110" s="9">
        <v>23</v>
      </c>
      <c r="D110" s="9">
        <v>23</v>
      </c>
      <c r="E110" s="9">
        <v>23</v>
      </c>
    </row>
    <row r="111" spans="1:5" ht="15.75" thickBot="1" x14ac:dyDescent="0.3">
      <c r="A111" s="5" t="s">
        <v>17</v>
      </c>
      <c r="B111" s="9">
        <v>1000</v>
      </c>
      <c r="C111" s="9">
        <v>1000</v>
      </c>
      <c r="D111" s="9">
        <v>1000</v>
      </c>
      <c r="E111" s="9">
        <v>1000</v>
      </c>
    </row>
    <row r="112" spans="1:5" ht="15.75" thickBot="1" x14ac:dyDescent="0.3">
      <c r="A112" s="5" t="s">
        <v>18</v>
      </c>
      <c r="B112" s="9">
        <f>B111/B110</f>
        <v>71.428571428571431</v>
      </c>
      <c r="C112" s="9">
        <f t="shared" ref="C112:E112" si="5">C111/C110</f>
        <v>43.478260869565219</v>
      </c>
      <c r="D112" s="9">
        <f t="shared" si="5"/>
        <v>43.478260869565219</v>
      </c>
      <c r="E112" s="9">
        <f t="shared" si="5"/>
        <v>43.478260869565219</v>
      </c>
    </row>
    <row r="113" spans="1:11" ht="15.75" thickBot="1" x14ac:dyDescent="0.3">
      <c r="A113" s="5" t="s">
        <v>19</v>
      </c>
      <c r="B113" s="201" t="s">
        <v>20</v>
      </c>
      <c r="C113" s="10">
        <f>C110/B110-1</f>
        <v>0.64285714285714279</v>
      </c>
      <c r="D113" s="10">
        <f t="shared" ref="D113:E115" si="6">D110/C110-1</f>
        <v>0</v>
      </c>
      <c r="E113" s="10">
        <f t="shared" si="6"/>
        <v>0</v>
      </c>
      <c r="G113" s="11"/>
      <c r="H113" s="11"/>
      <c r="I113" s="11"/>
      <c r="J113" s="11"/>
      <c r="K113" s="11"/>
    </row>
    <row r="114" spans="1:11" ht="15.75" thickBot="1" x14ac:dyDescent="0.3">
      <c r="A114" s="5" t="s">
        <v>21</v>
      </c>
      <c r="B114" s="201" t="s">
        <v>20</v>
      </c>
      <c r="C114" s="10">
        <v>0</v>
      </c>
      <c r="D114" s="10">
        <v>0</v>
      </c>
      <c r="E114" s="10">
        <f t="shared" si="6"/>
        <v>0</v>
      </c>
    </row>
    <row r="115" spans="1:11" ht="15.75" thickBot="1" x14ac:dyDescent="0.3">
      <c r="A115" s="5" t="s">
        <v>22</v>
      </c>
      <c r="B115" s="201" t="s">
        <v>20</v>
      </c>
      <c r="C115" s="10">
        <v>0</v>
      </c>
      <c r="D115" s="10">
        <v>0</v>
      </c>
      <c r="E115" s="10">
        <f t="shared" si="6"/>
        <v>0</v>
      </c>
    </row>
    <row r="116" spans="1:11" ht="15.75" thickBot="1" x14ac:dyDescent="0.3">
      <c r="A116" s="1491" t="s">
        <v>123</v>
      </c>
      <c r="B116" s="1492"/>
      <c r="C116" s="1492"/>
      <c r="D116" s="1492"/>
      <c r="E116" s="1493"/>
    </row>
    <row r="117" spans="1:11" ht="12.75" customHeight="1" x14ac:dyDescent="0.25">
      <c r="A117" s="1475"/>
      <c r="B117" s="8">
        <v>2020</v>
      </c>
      <c r="C117" s="8">
        <v>2021</v>
      </c>
      <c r="D117" s="8">
        <v>2022</v>
      </c>
      <c r="E117" s="8">
        <v>2023</v>
      </c>
    </row>
    <row r="118" spans="1:11" ht="12" customHeight="1" thickBot="1" x14ac:dyDescent="0.3">
      <c r="A118" s="1476"/>
      <c r="B118" s="214" t="s">
        <v>7</v>
      </c>
      <c r="C118" s="214" t="s">
        <v>8</v>
      </c>
      <c r="D118" s="214" t="s">
        <v>8</v>
      </c>
      <c r="E118" s="214" t="s">
        <v>8</v>
      </c>
    </row>
    <row r="119" spans="1:11" ht="15.75" thickBot="1" x14ac:dyDescent="0.3">
      <c r="A119" s="12" t="s">
        <v>42</v>
      </c>
      <c r="B119" s="9">
        <v>1000</v>
      </c>
      <c r="C119" s="9">
        <v>1000</v>
      </c>
      <c r="D119" s="9">
        <v>1000</v>
      </c>
      <c r="E119" s="9">
        <v>1000</v>
      </c>
    </row>
    <row r="120" spans="1:11" ht="15.75" thickBot="1" x14ac:dyDescent="0.3">
      <c r="A120" s="25" t="s">
        <v>175</v>
      </c>
      <c r="B120" s="14">
        <v>1000</v>
      </c>
      <c r="C120" s="14">
        <v>1000</v>
      </c>
      <c r="D120" s="14">
        <v>1000</v>
      </c>
      <c r="E120" s="14">
        <v>1000</v>
      </c>
    </row>
    <row r="121" spans="1:11" ht="15.75" thickBot="1" x14ac:dyDescent="0.3">
      <c r="A121" s="25" t="s">
        <v>185</v>
      </c>
      <c r="B121" s="14"/>
      <c r="C121" s="14"/>
      <c r="D121" s="14"/>
      <c r="E121" s="14"/>
    </row>
    <row r="122" spans="1:11" ht="15.75" thickBot="1" x14ac:dyDescent="0.3">
      <c r="A122" s="25" t="s">
        <v>186</v>
      </c>
      <c r="B122" s="14"/>
      <c r="C122" s="14"/>
      <c r="D122" s="14"/>
      <c r="E122" s="14"/>
    </row>
    <row r="123" spans="1:11" ht="15.75" thickBot="1" x14ac:dyDescent="0.3">
      <c r="A123" s="25" t="s">
        <v>187</v>
      </c>
      <c r="B123" s="14"/>
      <c r="C123" s="14"/>
      <c r="D123" s="14"/>
      <c r="E123" s="14"/>
    </row>
    <row r="124" spans="1:11" ht="15.75" thickBot="1" x14ac:dyDescent="0.3">
      <c r="A124" s="181" t="s">
        <v>30</v>
      </c>
      <c r="B124" s="14">
        <f>B119</f>
        <v>1000</v>
      </c>
      <c r="C124" s="14">
        <f t="shared" ref="C124:E124" si="7">C119</f>
        <v>1000</v>
      </c>
      <c r="D124" s="14">
        <f t="shared" si="7"/>
        <v>1000</v>
      </c>
      <c r="E124" s="14">
        <f t="shared" si="7"/>
        <v>1000</v>
      </c>
    </row>
    <row r="125" spans="1:11" ht="15.75" thickBot="1" x14ac:dyDescent="0.3">
      <c r="A125" s="19"/>
      <c r="B125" s="20"/>
      <c r="C125" s="20"/>
      <c r="D125" s="20"/>
      <c r="E125" s="20"/>
    </row>
    <row r="126" spans="1:11" ht="27" customHeight="1" thickBot="1" x14ac:dyDescent="0.3">
      <c r="A126" s="6" t="s">
        <v>53</v>
      </c>
      <c r="B126" s="21">
        <f>B39+B42+B45+B51+B82+B119</f>
        <v>83500</v>
      </c>
      <c r="C126" s="21">
        <f>C39+C42+C45+C51+C82+C119</f>
        <v>123500</v>
      </c>
      <c r="D126" s="21">
        <f>D39+D42+D45+D51+D82+D119</f>
        <v>124000</v>
      </c>
      <c r="E126" s="21">
        <f>E39+E42+E45+E51+E82+E119</f>
        <v>125500</v>
      </c>
    </row>
    <row r="127" spans="1:11" ht="24.75" thickBot="1" x14ac:dyDescent="0.3">
      <c r="A127" s="6" t="s">
        <v>54</v>
      </c>
      <c r="B127" s="21">
        <f>B129+B132+B135+B141+B151</f>
        <v>83500</v>
      </c>
      <c r="C127" s="21">
        <f t="shared" ref="C127:E127" si="8">C129+C132+C135+C141+C151</f>
        <v>123500</v>
      </c>
      <c r="D127" s="21">
        <f t="shared" si="8"/>
        <v>124000</v>
      </c>
      <c r="E127" s="21">
        <f t="shared" si="8"/>
        <v>125500</v>
      </c>
    </row>
    <row r="128" spans="1:11" ht="15.75" thickBot="1" x14ac:dyDescent="0.3">
      <c r="A128" s="22" t="s">
        <v>446</v>
      </c>
      <c r="B128" s="23"/>
      <c r="C128" s="24">
        <f>C127/B127-1</f>
        <v>0.47904191616766467</v>
      </c>
      <c r="D128" s="24">
        <f t="shared" ref="D128:E128" si="9">D127/C127-1</f>
        <v>4.0485829959513442E-3</v>
      </c>
      <c r="E128" s="24">
        <f t="shared" si="9"/>
        <v>1.2096774193548487E-2</v>
      </c>
    </row>
    <row r="129" spans="1:9" ht="15.75" thickBot="1" x14ac:dyDescent="0.3">
      <c r="A129" s="12" t="s">
        <v>23</v>
      </c>
      <c r="B129" s="32">
        <v>13800</v>
      </c>
      <c r="C129" s="32">
        <v>13800</v>
      </c>
      <c r="D129" s="32">
        <v>13800</v>
      </c>
      <c r="E129" s="32">
        <v>13800</v>
      </c>
    </row>
    <row r="130" spans="1:9" ht="15.75" thickBot="1" x14ac:dyDescent="0.3">
      <c r="A130" s="25" t="s">
        <v>175</v>
      </c>
      <c r="B130" s="14">
        <v>13800</v>
      </c>
      <c r="C130" s="14">
        <v>13800</v>
      </c>
      <c r="D130" s="14">
        <v>13800</v>
      </c>
      <c r="E130" s="14">
        <v>13800</v>
      </c>
    </row>
    <row r="131" spans="1:9" ht="15.75" thickBot="1" x14ac:dyDescent="0.3">
      <c r="A131" s="25" t="s">
        <v>193</v>
      </c>
      <c r="B131" s="14"/>
      <c r="C131" s="14"/>
      <c r="D131" s="14"/>
      <c r="E131" s="14"/>
    </row>
    <row r="132" spans="1:9" ht="15.75" thickBot="1" x14ac:dyDescent="0.3">
      <c r="A132" s="12" t="s">
        <v>24</v>
      </c>
      <c r="B132" s="32">
        <v>2700</v>
      </c>
      <c r="C132" s="32">
        <v>2700</v>
      </c>
      <c r="D132" s="32">
        <v>2700</v>
      </c>
      <c r="E132" s="32">
        <v>2700</v>
      </c>
    </row>
    <row r="133" spans="1:9" ht="15.75" thickBot="1" x14ac:dyDescent="0.3">
      <c r="A133" s="25" t="s">
        <v>175</v>
      </c>
      <c r="B133" s="13">
        <v>2700</v>
      </c>
      <c r="C133" s="13">
        <v>2700</v>
      </c>
      <c r="D133" s="13">
        <v>2700</v>
      </c>
      <c r="E133" s="13">
        <v>2700</v>
      </c>
    </row>
    <row r="134" spans="1:9" ht="15.75" thickBot="1" x14ac:dyDescent="0.3">
      <c r="A134" s="25" t="s">
        <v>193</v>
      </c>
      <c r="B134" s="14"/>
      <c r="C134" s="14"/>
      <c r="D134" s="14"/>
      <c r="E134" s="14"/>
    </row>
    <row r="135" spans="1:9" ht="15.75" thickBot="1" x14ac:dyDescent="0.3">
      <c r="A135" s="12" t="s">
        <v>25</v>
      </c>
      <c r="B135" s="32">
        <v>5000</v>
      </c>
      <c r="C135" s="32">
        <v>5000</v>
      </c>
      <c r="D135" s="32">
        <v>5500</v>
      </c>
      <c r="E135" s="32">
        <v>7000</v>
      </c>
    </row>
    <row r="136" spans="1:9" ht="15.75" thickBot="1" x14ac:dyDescent="0.3">
      <c r="A136" s="25" t="s">
        <v>175</v>
      </c>
      <c r="B136" s="14">
        <v>5000</v>
      </c>
      <c r="C136" s="14">
        <v>5000</v>
      </c>
      <c r="D136" s="14">
        <v>5500</v>
      </c>
      <c r="E136" s="14">
        <v>7000</v>
      </c>
    </row>
    <row r="137" spans="1:9" ht="15.75" thickBot="1" x14ac:dyDescent="0.3">
      <c r="A137" s="25" t="s">
        <v>193</v>
      </c>
      <c r="B137" s="14"/>
      <c r="C137" s="14"/>
      <c r="D137" s="14"/>
      <c r="E137" s="14"/>
    </row>
    <row r="138" spans="1:9" ht="16.5" thickBot="1" x14ac:dyDescent="0.3">
      <c r="A138" s="12" t="s">
        <v>26</v>
      </c>
      <c r="B138" s="32">
        <v>0</v>
      </c>
      <c r="C138" s="32">
        <v>0</v>
      </c>
      <c r="D138" s="32">
        <f t="shared" ref="D138" si="10">D139+D140</f>
        <v>0</v>
      </c>
      <c r="E138" s="32">
        <v>0</v>
      </c>
      <c r="G138" s="179"/>
      <c r="H138" s="11"/>
    </row>
    <row r="139" spans="1:9" ht="16.5" thickBot="1" x14ac:dyDescent="0.3">
      <c r="A139" s="25" t="s">
        <v>175</v>
      </c>
      <c r="B139" s="13">
        <v>0</v>
      </c>
      <c r="C139" s="13">
        <v>0</v>
      </c>
      <c r="D139" s="13">
        <v>0</v>
      </c>
      <c r="E139" s="13">
        <v>0</v>
      </c>
      <c r="G139" s="180"/>
      <c r="H139" s="11"/>
      <c r="I139" s="11"/>
    </row>
    <row r="140" spans="1:9" ht="16.5" thickBot="1" x14ac:dyDescent="0.3">
      <c r="A140" s="25" t="s">
        <v>193</v>
      </c>
      <c r="B140" s="14"/>
      <c r="C140" s="14"/>
      <c r="D140" s="14"/>
      <c r="E140" s="14"/>
      <c r="G140" s="179"/>
    </row>
    <row r="141" spans="1:9" ht="15.75" thickBot="1" x14ac:dyDescent="0.3">
      <c r="A141" s="12" t="s">
        <v>27</v>
      </c>
      <c r="B141" s="32">
        <f>101000-40000</f>
        <v>61000</v>
      </c>
      <c r="C141" s="32">
        <v>101000</v>
      </c>
      <c r="D141" s="32">
        <v>101000</v>
      </c>
      <c r="E141" s="32">
        <v>101000</v>
      </c>
    </row>
    <row r="142" spans="1:9" ht="15.75" thickBot="1" x14ac:dyDescent="0.3">
      <c r="A142" s="25" t="s">
        <v>175</v>
      </c>
      <c r="B142" s="13">
        <f>101000-40000</f>
        <v>61000</v>
      </c>
      <c r="C142" s="13">
        <v>101000</v>
      </c>
      <c r="D142" s="13">
        <v>101000</v>
      </c>
      <c r="E142" s="13">
        <v>101000</v>
      </c>
    </row>
    <row r="143" spans="1:9" ht="15.75" thickBot="1" x14ac:dyDescent="0.3">
      <c r="A143" s="25" t="s">
        <v>193</v>
      </c>
      <c r="B143" s="14"/>
      <c r="C143" s="14"/>
      <c r="D143" s="14"/>
      <c r="E143" s="14"/>
    </row>
    <row r="144" spans="1:9" ht="15.75" thickBot="1" x14ac:dyDescent="0.3">
      <c r="A144" s="12" t="s">
        <v>28</v>
      </c>
      <c r="B144" s="32">
        <v>0</v>
      </c>
      <c r="C144" s="32">
        <v>0</v>
      </c>
      <c r="D144" s="32">
        <f t="shared" ref="D144:E144" si="11">D145+D146</f>
        <v>0</v>
      </c>
      <c r="E144" s="32">
        <f t="shared" si="11"/>
        <v>0</v>
      </c>
    </row>
    <row r="145" spans="1:5" ht="15.75" thickBot="1" x14ac:dyDescent="0.3">
      <c r="A145" s="25" t="s">
        <v>175</v>
      </c>
      <c r="B145" s="13">
        <v>0</v>
      </c>
      <c r="C145" s="13">
        <v>0</v>
      </c>
      <c r="D145" s="13">
        <v>0</v>
      </c>
      <c r="E145" s="13">
        <v>0</v>
      </c>
    </row>
    <row r="146" spans="1:5" ht="15.75" thickBot="1" x14ac:dyDescent="0.3">
      <c r="A146" s="25" t="s">
        <v>193</v>
      </c>
      <c r="B146" s="14"/>
      <c r="C146" s="14"/>
      <c r="D146" s="14"/>
      <c r="E146" s="14"/>
    </row>
    <row r="147" spans="1:5" ht="15.75" thickBot="1" x14ac:dyDescent="0.3">
      <c r="A147" s="12" t="s">
        <v>29</v>
      </c>
      <c r="B147" s="32">
        <f>B94+B59</f>
        <v>0</v>
      </c>
      <c r="C147" s="32">
        <f>C94+C59</f>
        <v>0</v>
      </c>
      <c r="D147" s="32">
        <f>D94+D59</f>
        <v>0</v>
      </c>
      <c r="E147" s="32">
        <f>E94+E59</f>
        <v>0</v>
      </c>
    </row>
    <row r="148" spans="1:5" ht="15.75" thickBot="1" x14ac:dyDescent="0.3">
      <c r="A148" s="25" t="s">
        <v>175</v>
      </c>
      <c r="B148" s="13">
        <v>0</v>
      </c>
      <c r="C148" s="13">
        <v>0</v>
      </c>
      <c r="D148" s="13">
        <v>0</v>
      </c>
      <c r="E148" s="13">
        <v>0</v>
      </c>
    </row>
    <row r="149" spans="1:5" ht="15.75" thickBot="1" x14ac:dyDescent="0.3">
      <c r="A149" s="25" t="s">
        <v>193</v>
      </c>
      <c r="B149" s="14"/>
      <c r="C149" s="14"/>
      <c r="D149" s="14"/>
      <c r="E149" s="14"/>
    </row>
    <row r="150" spans="1:5" ht="15.75" thickBot="1" x14ac:dyDescent="0.3">
      <c r="A150" s="12" t="s">
        <v>55</v>
      </c>
      <c r="B150" s="13"/>
      <c r="C150" s="13"/>
      <c r="D150" s="13"/>
      <c r="E150" s="13"/>
    </row>
    <row r="151" spans="1:5" ht="15.75" thickBot="1" x14ac:dyDescent="0.3">
      <c r="A151" s="12" t="s">
        <v>56</v>
      </c>
      <c r="B151" s="13">
        <v>1000</v>
      </c>
      <c r="C151" s="13">
        <v>1000</v>
      </c>
      <c r="D151" s="13">
        <v>1000</v>
      </c>
      <c r="E151" s="13">
        <v>1000</v>
      </c>
    </row>
    <row r="152" spans="1:5" ht="15.75" thickBot="1" x14ac:dyDescent="0.3">
      <c r="A152" s="25" t="s">
        <v>175</v>
      </c>
      <c r="B152" s="14">
        <v>1000</v>
      </c>
      <c r="C152" s="14">
        <v>1000</v>
      </c>
      <c r="D152" s="14">
        <v>1000</v>
      </c>
      <c r="E152" s="14">
        <v>1000</v>
      </c>
    </row>
    <row r="153" spans="1:5" ht="15.75" thickBot="1" x14ac:dyDescent="0.3">
      <c r="A153" s="25" t="s">
        <v>185</v>
      </c>
      <c r="B153" s="14"/>
      <c r="C153" s="14"/>
      <c r="D153" s="14"/>
      <c r="E153" s="14"/>
    </row>
    <row r="154" spans="1:5" ht="15.75" thickBot="1" x14ac:dyDescent="0.3">
      <c r="A154" s="25" t="s">
        <v>186</v>
      </c>
      <c r="B154" s="14"/>
      <c r="C154" s="14"/>
      <c r="D154" s="14"/>
      <c r="E154" s="14"/>
    </row>
    <row r="155" spans="1:5" ht="15.75" thickBot="1" x14ac:dyDescent="0.3">
      <c r="A155" s="25" t="s">
        <v>187</v>
      </c>
      <c r="B155" s="14"/>
      <c r="C155" s="14"/>
      <c r="D155" s="14"/>
      <c r="E155" s="14"/>
    </row>
    <row r="156" spans="1:5" ht="15.75" thickBot="1" x14ac:dyDescent="0.3">
      <c r="A156" s="16" t="s">
        <v>31</v>
      </c>
      <c r="B156" s="17">
        <f>IF(B127-B126=0,0,"Error")</f>
        <v>0</v>
      </c>
      <c r="C156" s="17">
        <f t="shared" ref="C156:E156" si="12">IF(C127-C126=0,0,"Error")</f>
        <v>0</v>
      </c>
      <c r="D156" s="17">
        <f t="shared" si="12"/>
        <v>0</v>
      </c>
      <c r="E156" s="17">
        <f t="shared" si="12"/>
        <v>0</v>
      </c>
    </row>
  </sheetData>
  <mergeCells count="38">
    <mergeCell ref="A116:E116"/>
    <mergeCell ref="A117:A118"/>
    <mergeCell ref="A103:E103"/>
    <mergeCell ref="B104:E104"/>
    <mergeCell ref="D105:E105"/>
    <mergeCell ref="B106:E106"/>
    <mergeCell ref="B107:E107"/>
    <mergeCell ref="A108:A109"/>
    <mergeCell ref="A102:E102"/>
    <mergeCell ref="A36:E36"/>
    <mergeCell ref="A37:A38"/>
    <mergeCell ref="B61:E61"/>
    <mergeCell ref="B62:E62"/>
    <mergeCell ref="B63:E63"/>
    <mergeCell ref="B64:E64"/>
    <mergeCell ref="A65:A66"/>
    <mergeCell ref="A73:E73"/>
    <mergeCell ref="A74:A75"/>
    <mergeCell ref="A98:A100"/>
    <mergeCell ref="B98:E100"/>
    <mergeCell ref="A28:A29"/>
    <mergeCell ref="A8:E8"/>
    <mergeCell ref="A9:E10"/>
    <mergeCell ref="B11:E11"/>
    <mergeCell ref="A12:A13"/>
    <mergeCell ref="B16:E16"/>
    <mergeCell ref="A17:E17"/>
    <mergeCell ref="A23:E23"/>
    <mergeCell ref="A24:E24"/>
    <mergeCell ref="B25:E25"/>
    <mergeCell ref="B26:E26"/>
    <mergeCell ref="B27:E27"/>
    <mergeCell ref="B7:E7"/>
    <mergeCell ref="A1:E1"/>
    <mergeCell ref="A2:E2"/>
    <mergeCell ref="A3:E3"/>
    <mergeCell ref="B5:E5"/>
    <mergeCell ref="B6:E6"/>
  </mergeCells>
  <pageMargins left="0.17" right="0.16" top="0.32" bottom="0.32"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197"/>
  <sheetViews>
    <sheetView view="pageBreakPreview" topLeftCell="A173" zoomScale="120" zoomScaleNormal="170" zoomScaleSheetLayoutView="120" workbookViewId="0">
      <selection activeCell="G197" sqref="G197"/>
    </sheetView>
  </sheetViews>
  <sheetFormatPr defaultRowHeight="15" x14ac:dyDescent="0.25"/>
  <cols>
    <col min="1" max="1" width="28.5703125" customWidth="1"/>
    <col min="2" max="2" width="28.85546875" customWidth="1"/>
    <col min="3" max="3" width="34.28515625" customWidth="1"/>
    <col min="4" max="4" width="21.28515625" customWidth="1"/>
    <col min="5" max="5" width="26" customWidth="1"/>
  </cols>
  <sheetData>
    <row r="1" spans="1:5" x14ac:dyDescent="0.25">
      <c r="A1" s="2735" t="s">
        <v>466</v>
      </c>
      <c r="B1" s="2736"/>
      <c r="C1" s="2736"/>
      <c r="D1" s="2736"/>
      <c r="E1" s="2736"/>
    </row>
    <row r="2" spans="1:5" ht="18" customHeight="1" x14ac:dyDescent="0.25">
      <c r="A2" s="1" t="s">
        <v>842</v>
      </c>
      <c r="B2" s="1"/>
      <c r="C2" s="1"/>
      <c r="D2" s="1"/>
      <c r="E2" s="1"/>
    </row>
    <row r="3" spans="1:5" ht="18" customHeight="1" x14ac:dyDescent="0.25">
      <c r="A3" s="1483" t="s">
        <v>882</v>
      </c>
      <c r="B3" s="1483"/>
      <c r="C3" s="1483"/>
      <c r="D3" s="1483"/>
      <c r="E3" s="1483"/>
    </row>
    <row r="4" spans="1:5" ht="15.75" thickBot="1" x14ac:dyDescent="0.3"/>
    <row r="5" spans="1:5" ht="15.75" thickBot="1" x14ac:dyDescent="0.3">
      <c r="A5" s="2" t="s">
        <v>0</v>
      </c>
      <c r="B5" s="1484" t="s">
        <v>466</v>
      </c>
      <c r="C5" s="1484"/>
      <c r="D5" s="1484"/>
      <c r="E5" s="1484"/>
    </row>
    <row r="6" spans="1:5" ht="15.75" thickBot="1" x14ac:dyDescent="0.3">
      <c r="A6" s="2" t="s">
        <v>1</v>
      </c>
      <c r="B6" s="1485" t="s">
        <v>467</v>
      </c>
      <c r="C6" s="1486"/>
      <c r="D6" s="1486"/>
      <c r="E6" s="1487"/>
    </row>
    <row r="7" spans="1:5" ht="15.75" thickBot="1" x14ac:dyDescent="0.3">
      <c r="A7" s="2" t="s">
        <v>3</v>
      </c>
      <c r="B7" s="2721" t="s">
        <v>843</v>
      </c>
      <c r="C7" s="2722"/>
      <c r="D7" s="2722"/>
      <c r="E7" s="2723"/>
    </row>
    <row r="8" spans="1:5" ht="15.75" thickBot="1" x14ac:dyDescent="0.3">
      <c r="A8" s="1466" t="s">
        <v>4</v>
      </c>
      <c r="B8" s="1467"/>
      <c r="C8" s="1467"/>
      <c r="D8" s="1467"/>
      <c r="E8" s="1468"/>
    </row>
    <row r="9" spans="1:5" ht="15.75" thickBot="1" x14ac:dyDescent="0.3">
      <c r="A9" s="2737" t="s">
        <v>468</v>
      </c>
      <c r="B9" s="2738"/>
      <c r="C9" s="2738"/>
      <c r="D9" s="2738"/>
      <c r="E9" s="2739"/>
    </row>
    <row r="10" spans="1:5" ht="36.75" customHeight="1" thickBot="1" x14ac:dyDescent="0.3">
      <c r="A10" s="2737"/>
      <c r="B10" s="2738"/>
      <c r="C10" s="2738"/>
      <c r="D10" s="2738"/>
      <c r="E10" s="2739"/>
    </row>
    <row r="11" spans="1:5" ht="35.25" customHeight="1" thickBot="1" x14ac:dyDescent="0.3">
      <c r="A11" s="2737"/>
      <c r="B11" s="2738"/>
      <c r="C11" s="2738"/>
      <c r="D11" s="2738"/>
      <c r="E11" s="2739"/>
    </row>
    <row r="12" spans="1:5" ht="38.25" customHeight="1" thickBot="1" x14ac:dyDescent="0.3">
      <c r="A12" s="3" t="s">
        <v>5</v>
      </c>
      <c r="B12" s="2740" t="s">
        <v>913</v>
      </c>
      <c r="C12" s="2741"/>
      <c r="D12" s="2741"/>
      <c r="E12" s="2742"/>
    </row>
    <row r="13" spans="1:5" ht="23.25" customHeight="1" x14ac:dyDescent="0.25">
      <c r="A13" s="1475" t="s">
        <v>6</v>
      </c>
      <c r="B13" s="212">
        <v>2020</v>
      </c>
      <c r="C13" s="212">
        <v>2021</v>
      </c>
      <c r="D13" s="212">
        <v>2022</v>
      </c>
      <c r="E13" s="212">
        <v>2023</v>
      </c>
    </row>
    <row r="14" spans="1:5" ht="15.75" thickBot="1" x14ac:dyDescent="0.3">
      <c r="A14" s="1476"/>
      <c r="B14" s="213" t="s">
        <v>7</v>
      </c>
      <c r="C14" s="213" t="s">
        <v>8</v>
      </c>
      <c r="D14" s="213" t="s">
        <v>8</v>
      </c>
      <c r="E14" s="213" t="s">
        <v>8</v>
      </c>
    </row>
    <row r="15" spans="1:5" ht="39" customHeight="1" thickBot="1" x14ac:dyDescent="0.3">
      <c r="A15" s="5" t="s">
        <v>323</v>
      </c>
      <c r="B15" s="44">
        <v>0.6</v>
      </c>
      <c r="C15" s="44" t="s">
        <v>324</v>
      </c>
      <c r="D15" s="44" t="s">
        <v>324</v>
      </c>
      <c r="E15" s="44" t="s">
        <v>324</v>
      </c>
    </row>
    <row r="16" spans="1:5" ht="41.25" customHeight="1" thickBot="1" x14ac:dyDescent="0.3">
      <c r="A16" s="6" t="s">
        <v>9</v>
      </c>
      <c r="B16" s="2743" t="s">
        <v>914</v>
      </c>
      <c r="C16" s="2744"/>
      <c r="D16" s="2744"/>
      <c r="E16" s="2745"/>
    </row>
    <row r="17" spans="1:5" ht="23.25" customHeight="1" thickBot="1" x14ac:dyDescent="0.3">
      <c r="A17" s="1479" t="s">
        <v>10</v>
      </c>
      <c r="B17" s="1480"/>
      <c r="C17" s="1480"/>
      <c r="D17" s="1480"/>
      <c r="E17" s="1481"/>
    </row>
    <row r="18" spans="1:5" ht="63" customHeight="1" thickBot="1" x14ac:dyDescent="0.3">
      <c r="A18" s="5" t="s">
        <v>915</v>
      </c>
      <c r="B18" s="278">
        <v>0.65</v>
      </c>
      <c r="C18" s="279" t="s">
        <v>324</v>
      </c>
      <c r="D18" s="279" t="s">
        <v>324</v>
      </c>
      <c r="E18" s="279" t="s">
        <v>324</v>
      </c>
    </row>
    <row r="19" spans="1:5" ht="48" customHeight="1" thickBot="1" x14ac:dyDescent="0.3">
      <c r="A19" s="5" t="s">
        <v>325</v>
      </c>
      <c r="B19" s="280">
        <v>5880</v>
      </c>
      <c r="C19" s="281">
        <v>6000</v>
      </c>
      <c r="D19" s="281">
        <v>6200</v>
      </c>
      <c r="E19" s="281">
        <v>6400</v>
      </c>
    </row>
    <row r="20" spans="1:5" ht="47.25" customHeight="1" thickBot="1" x14ac:dyDescent="0.3">
      <c r="A20" s="282" t="s">
        <v>326</v>
      </c>
      <c r="B20" s="283">
        <v>340</v>
      </c>
      <c r="C20" s="284">
        <v>360</v>
      </c>
      <c r="D20" s="284">
        <v>390</v>
      </c>
      <c r="E20" s="284">
        <v>430</v>
      </c>
    </row>
    <row r="21" spans="1:5" ht="24" customHeight="1" thickBot="1" x14ac:dyDescent="0.3">
      <c r="A21" s="1497" t="s">
        <v>11</v>
      </c>
      <c r="B21" s="1498"/>
      <c r="C21" s="1498"/>
      <c r="D21" s="1498"/>
      <c r="E21" s="1499"/>
    </row>
    <row r="22" spans="1:5" ht="15.75" thickBot="1" x14ac:dyDescent="0.3">
      <c r="A22" s="1494" t="s">
        <v>469</v>
      </c>
      <c r="B22" s="1495"/>
      <c r="C22" s="1495"/>
      <c r="D22" s="1495"/>
      <c r="E22" s="1496"/>
    </row>
    <row r="23" spans="1:5" ht="18.75" customHeight="1" thickBot="1" x14ac:dyDescent="0.3">
      <c r="A23" s="7" t="s">
        <v>13</v>
      </c>
      <c r="B23" s="1500" t="s">
        <v>916</v>
      </c>
      <c r="C23" s="1501"/>
      <c r="D23" s="1501"/>
      <c r="E23" s="1502"/>
    </row>
    <row r="24" spans="1:5" ht="31.5" customHeight="1" thickBot="1" x14ac:dyDescent="0.3">
      <c r="A24" s="5" t="s">
        <v>14</v>
      </c>
      <c r="B24" s="2746" t="s">
        <v>327</v>
      </c>
      <c r="C24" s="2747"/>
      <c r="D24" s="2747"/>
      <c r="E24" s="2748"/>
    </row>
    <row r="25" spans="1:5" ht="15.75" thickBot="1" x14ac:dyDescent="0.3">
      <c r="A25" s="5" t="s">
        <v>15</v>
      </c>
      <c r="B25" s="1506"/>
      <c r="C25" s="1507"/>
      <c r="D25" s="1507"/>
      <c r="E25" s="1508"/>
    </row>
    <row r="26" spans="1:5" ht="12.75" customHeight="1" x14ac:dyDescent="0.25">
      <c r="A26" s="1475"/>
      <c r="B26" s="8">
        <v>2020</v>
      </c>
      <c r="C26" s="8">
        <v>2021</v>
      </c>
      <c r="D26" s="8">
        <v>2022</v>
      </c>
      <c r="E26" s="8">
        <v>2023</v>
      </c>
    </row>
    <row r="27" spans="1:5" ht="36.75" customHeight="1" thickBot="1" x14ac:dyDescent="0.3">
      <c r="A27" s="1476"/>
      <c r="B27" s="214" t="s">
        <v>7</v>
      </c>
      <c r="C27" s="214" t="s">
        <v>8</v>
      </c>
      <c r="D27" s="214" t="s">
        <v>8</v>
      </c>
      <c r="E27" s="214" t="s">
        <v>8</v>
      </c>
    </row>
    <row r="28" spans="1:5" ht="15.75" thickBot="1" x14ac:dyDescent="0.3">
      <c r="A28" s="5" t="s">
        <v>16</v>
      </c>
      <c r="B28" s="9">
        <v>1400</v>
      </c>
      <c r="C28" s="9">
        <v>1600</v>
      </c>
      <c r="D28" s="9">
        <v>1700</v>
      </c>
      <c r="E28" s="9">
        <v>1800</v>
      </c>
    </row>
    <row r="29" spans="1:5" ht="15.75" thickBot="1" x14ac:dyDescent="0.3">
      <c r="A29" s="5" t="s">
        <v>17</v>
      </c>
      <c r="B29" s="9">
        <v>65626</v>
      </c>
      <c r="C29" s="9">
        <v>70000</v>
      </c>
      <c r="D29" s="9">
        <v>71000</v>
      </c>
      <c r="E29" s="9">
        <v>71000</v>
      </c>
    </row>
    <row r="30" spans="1:5" ht="15.75" thickBot="1" x14ac:dyDescent="0.3">
      <c r="A30" s="5" t="s">
        <v>18</v>
      </c>
      <c r="B30" s="9">
        <f>B29/B28</f>
        <v>46.875714285714288</v>
      </c>
      <c r="C30" s="9">
        <f t="shared" ref="C30:E30" si="0">C29/C28</f>
        <v>43.75</v>
      </c>
      <c r="D30" s="9">
        <f t="shared" si="0"/>
        <v>41.764705882352942</v>
      </c>
      <c r="E30" s="9">
        <f t="shared" si="0"/>
        <v>39.444444444444443</v>
      </c>
    </row>
    <row r="31" spans="1:5" ht="15.75" thickBot="1" x14ac:dyDescent="0.3">
      <c r="A31" s="5" t="s">
        <v>19</v>
      </c>
      <c r="B31" s="201" t="s">
        <v>20</v>
      </c>
      <c r="C31" s="10">
        <f>C28/B28-1</f>
        <v>0.14285714285714279</v>
      </c>
      <c r="D31" s="10">
        <f t="shared" ref="D31:E33" si="1">D28/C28-1</f>
        <v>6.25E-2</v>
      </c>
      <c r="E31" s="10">
        <f t="shared" si="1"/>
        <v>5.8823529411764719E-2</v>
      </c>
    </row>
    <row r="32" spans="1:5" ht="15.75" thickBot="1" x14ac:dyDescent="0.3">
      <c r="A32" s="5" t="s">
        <v>21</v>
      </c>
      <c r="B32" s="201" t="s">
        <v>20</v>
      </c>
      <c r="C32" s="10">
        <f>C29/B29-1</f>
        <v>6.6650412946088533E-2</v>
      </c>
      <c r="D32" s="10">
        <f t="shared" si="1"/>
        <v>1.4285714285714235E-2</v>
      </c>
      <c r="E32" s="10">
        <f t="shared" si="1"/>
        <v>0</v>
      </c>
    </row>
    <row r="33" spans="1:5" ht="15.75" thickBot="1" x14ac:dyDescent="0.3">
      <c r="A33" s="5" t="s">
        <v>22</v>
      </c>
      <c r="B33" s="201" t="s">
        <v>20</v>
      </c>
      <c r="C33" s="10">
        <f>C30/B30-1</f>
        <v>-6.66808886721727E-2</v>
      </c>
      <c r="D33" s="10">
        <f t="shared" si="1"/>
        <v>-4.5378151260504151E-2</v>
      </c>
      <c r="E33" s="10">
        <f t="shared" si="1"/>
        <v>-5.555555555555558E-2</v>
      </c>
    </row>
    <row r="34" spans="1:5" ht="15.75" thickBot="1" x14ac:dyDescent="0.3">
      <c r="A34" s="1491" t="s">
        <v>123</v>
      </c>
      <c r="B34" s="1492"/>
      <c r="C34" s="1492"/>
      <c r="D34" s="1492"/>
      <c r="E34" s="1493"/>
    </row>
    <row r="35" spans="1:5" ht="12.75" customHeight="1" x14ac:dyDescent="0.25">
      <c r="A35" s="1475"/>
      <c r="B35" s="8">
        <v>2020</v>
      </c>
      <c r="C35" s="8">
        <v>2021</v>
      </c>
      <c r="D35" s="8">
        <v>2022</v>
      </c>
      <c r="E35" s="8">
        <v>2023</v>
      </c>
    </row>
    <row r="36" spans="1:5" ht="30.75" customHeight="1" thickBot="1" x14ac:dyDescent="0.3">
      <c r="A36" s="1476"/>
      <c r="B36" s="214" t="s">
        <v>7</v>
      </c>
      <c r="C36" s="214" t="s">
        <v>8</v>
      </c>
      <c r="D36" s="214" t="s">
        <v>8</v>
      </c>
      <c r="E36" s="214" t="s">
        <v>8</v>
      </c>
    </row>
    <row r="37" spans="1:5" ht="15.75" thickBot="1" x14ac:dyDescent="0.3">
      <c r="A37" s="12" t="s">
        <v>23</v>
      </c>
      <c r="B37" s="13">
        <v>43926</v>
      </c>
      <c r="C37" s="13">
        <v>43426</v>
      </c>
      <c r="D37" s="13">
        <v>43426</v>
      </c>
      <c r="E37" s="13">
        <v>43426</v>
      </c>
    </row>
    <row r="38" spans="1:5" ht="15.75" thickBot="1" x14ac:dyDescent="0.3">
      <c r="A38" s="25" t="s">
        <v>175</v>
      </c>
      <c r="B38" s="70">
        <v>43926</v>
      </c>
      <c r="C38" s="14">
        <v>43426</v>
      </c>
      <c r="D38" s="14">
        <v>43426</v>
      </c>
      <c r="E38" s="14">
        <v>43426</v>
      </c>
    </row>
    <row r="39" spans="1:5" ht="15.75" thickBot="1" x14ac:dyDescent="0.3">
      <c r="A39" s="25" t="s">
        <v>176</v>
      </c>
      <c r="B39" s="14"/>
      <c r="C39" s="14"/>
      <c r="D39" s="14"/>
      <c r="E39" s="14"/>
    </row>
    <row r="40" spans="1:5" ht="24.75" thickBot="1" x14ac:dyDescent="0.3">
      <c r="A40" s="12" t="s">
        <v>24</v>
      </c>
      <c r="B40" s="13">
        <v>6600</v>
      </c>
      <c r="C40" s="13">
        <v>7100</v>
      </c>
      <c r="D40" s="13">
        <f t="shared" ref="D40:E40" si="2">D41+D42</f>
        <v>7100</v>
      </c>
      <c r="E40" s="13">
        <f t="shared" si="2"/>
        <v>7100</v>
      </c>
    </row>
    <row r="41" spans="1:5" ht="15.75" thickBot="1" x14ac:dyDescent="0.3">
      <c r="A41" s="25" t="s">
        <v>175</v>
      </c>
      <c r="B41" s="70">
        <v>6600</v>
      </c>
      <c r="C41" s="13">
        <v>7100</v>
      </c>
      <c r="D41" s="13">
        <v>7100</v>
      </c>
      <c r="E41" s="13">
        <v>7100</v>
      </c>
    </row>
    <row r="42" spans="1:5" ht="15.75" thickBot="1" x14ac:dyDescent="0.3">
      <c r="A42" s="25" t="s">
        <v>176</v>
      </c>
      <c r="B42" s="14"/>
      <c r="C42" s="13"/>
      <c r="D42" s="13"/>
      <c r="E42" s="13"/>
    </row>
    <row r="43" spans="1:5" ht="15.75" thickBot="1" x14ac:dyDescent="0.3">
      <c r="A43" s="12" t="s">
        <v>25</v>
      </c>
      <c r="B43" s="14">
        <v>14760</v>
      </c>
      <c r="C43" s="13">
        <v>19134</v>
      </c>
      <c r="D43" s="13">
        <v>20134</v>
      </c>
      <c r="E43" s="13">
        <v>20134</v>
      </c>
    </row>
    <row r="44" spans="1:5" ht="15.75" thickBot="1" x14ac:dyDescent="0.3">
      <c r="A44" s="25" t="s">
        <v>175</v>
      </c>
      <c r="B44" s="70">
        <v>17760</v>
      </c>
      <c r="C44" s="13">
        <v>19134</v>
      </c>
      <c r="D44" s="28">
        <v>20134</v>
      </c>
      <c r="E44" s="28">
        <v>20134</v>
      </c>
    </row>
    <row r="45" spans="1:5" ht="15.75" thickBot="1" x14ac:dyDescent="0.3">
      <c r="A45" s="25" t="s">
        <v>176</v>
      </c>
      <c r="B45" s="14"/>
      <c r="C45" s="13"/>
      <c r="D45" s="13"/>
      <c r="E45" s="13"/>
    </row>
    <row r="46" spans="1:5" ht="15.75" thickBot="1" x14ac:dyDescent="0.3">
      <c r="A46" s="12" t="s">
        <v>26</v>
      </c>
      <c r="B46" s="14"/>
      <c r="C46" s="13"/>
      <c r="D46" s="13"/>
      <c r="E46" s="13"/>
    </row>
    <row r="47" spans="1:5" ht="15.75" thickBot="1" x14ac:dyDescent="0.3">
      <c r="A47" s="25" t="s">
        <v>175</v>
      </c>
      <c r="B47" s="14"/>
      <c r="C47" s="13"/>
      <c r="D47" s="13"/>
      <c r="E47" s="13"/>
    </row>
    <row r="48" spans="1:5" ht="15.75" thickBot="1" x14ac:dyDescent="0.3">
      <c r="A48" s="25" t="s">
        <v>176</v>
      </c>
      <c r="B48" s="14"/>
      <c r="C48" s="13"/>
      <c r="D48" s="13"/>
      <c r="E48" s="13"/>
    </row>
    <row r="49" spans="1:5" ht="15.75" thickBot="1" x14ac:dyDescent="0.3">
      <c r="A49" s="12" t="s">
        <v>27</v>
      </c>
      <c r="B49" s="14"/>
      <c r="C49" s="13"/>
      <c r="D49" s="13"/>
      <c r="E49" s="13"/>
    </row>
    <row r="50" spans="1:5" ht="15.75" thickBot="1" x14ac:dyDescent="0.3">
      <c r="A50" s="25" t="s">
        <v>175</v>
      </c>
      <c r="B50" s="14"/>
      <c r="C50" s="13"/>
      <c r="D50" s="13"/>
      <c r="E50" s="13"/>
    </row>
    <row r="51" spans="1:5" ht="15.75" thickBot="1" x14ac:dyDescent="0.3">
      <c r="A51" s="25" t="s">
        <v>176</v>
      </c>
      <c r="B51" s="14"/>
      <c r="C51" s="13"/>
      <c r="D51" s="13"/>
      <c r="E51" s="13"/>
    </row>
    <row r="52" spans="1:5" ht="15.75" thickBot="1" x14ac:dyDescent="0.3">
      <c r="A52" s="12" t="s">
        <v>28</v>
      </c>
      <c r="B52" s="14">
        <f>B53+B54</f>
        <v>100</v>
      </c>
      <c r="C52" s="13">
        <f t="shared" ref="C52:E52" si="3">C53+C54</f>
        <v>100</v>
      </c>
      <c r="D52" s="13">
        <f t="shared" si="3"/>
        <v>100</v>
      </c>
      <c r="E52" s="13">
        <f t="shared" si="3"/>
        <v>100</v>
      </c>
    </row>
    <row r="53" spans="1:5" ht="15.75" thickBot="1" x14ac:dyDescent="0.3">
      <c r="A53" s="25" t="s">
        <v>175</v>
      </c>
      <c r="B53" s="70">
        <v>100</v>
      </c>
      <c r="C53" s="13">
        <v>100</v>
      </c>
      <c r="D53" s="28">
        <v>100</v>
      </c>
      <c r="E53" s="28">
        <v>100</v>
      </c>
    </row>
    <row r="54" spans="1:5" ht="15.75" thickBot="1" x14ac:dyDescent="0.3">
      <c r="A54" s="25" t="s">
        <v>176</v>
      </c>
      <c r="B54" s="14"/>
      <c r="C54" s="13"/>
      <c r="D54" s="13"/>
      <c r="E54" s="13"/>
    </row>
    <row r="55" spans="1:5" ht="24.75" thickBot="1" x14ac:dyDescent="0.3">
      <c r="A55" s="12" t="s">
        <v>29</v>
      </c>
      <c r="B55" s="13">
        <f t="shared" ref="B55:E55" si="4">B56+B57</f>
        <v>240</v>
      </c>
      <c r="C55" s="13">
        <f t="shared" si="4"/>
        <v>240</v>
      </c>
      <c r="D55" s="13">
        <f t="shared" si="4"/>
        <v>240</v>
      </c>
      <c r="E55" s="13">
        <f t="shared" si="4"/>
        <v>240</v>
      </c>
    </row>
    <row r="56" spans="1:5" ht="15.75" thickBot="1" x14ac:dyDescent="0.3">
      <c r="A56" s="25" t="s">
        <v>175</v>
      </c>
      <c r="B56" s="14">
        <v>240</v>
      </c>
      <c r="C56" s="285">
        <v>240</v>
      </c>
      <c r="D56" s="285">
        <v>240</v>
      </c>
      <c r="E56" s="285">
        <v>240</v>
      </c>
    </row>
    <row r="57" spans="1:5" ht="15.75" thickBot="1" x14ac:dyDescent="0.3">
      <c r="A57" s="25" t="s">
        <v>176</v>
      </c>
      <c r="B57" s="14"/>
      <c r="C57" s="49"/>
      <c r="D57" s="34"/>
      <c r="E57" s="34"/>
    </row>
    <row r="58" spans="1:5" ht="15.75" thickBot="1" x14ac:dyDescent="0.3">
      <c r="A58" s="15" t="s">
        <v>30</v>
      </c>
      <c r="B58" s="14">
        <f>B55+B52+B49+B46+B43+B40+B37</f>
        <v>65626</v>
      </c>
      <c r="C58" s="14">
        <f>C55+C52+C49+C46+C43+C40+C37</f>
        <v>70000</v>
      </c>
      <c r="D58" s="14">
        <f t="shared" ref="D58:E58" si="5">D55+D52+D49+D46+D43+D40+D37</f>
        <v>71000</v>
      </c>
      <c r="E58" s="14">
        <f t="shared" si="5"/>
        <v>71000</v>
      </c>
    </row>
    <row r="59" spans="1:5" ht="15.75" thickBot="1" x14ac:dyDescent="0.3">
      <c r="A59" s="16" t="s">
        <v>31</v>
      </c>
      <c r="B59" s="17">
        <f>IF(B58-B29=0,0,"Error")</f>
        <v>0</v>
      </c>
      <c r="C59" s="17">
        <f>IF(C58-C29=0,0,"Error")</f>
        <v>0</v>
      </c>
      <c r="D59" s="17">
        <f>IF(D58-D29=0,0,"Error")</f>
        <v>0</v>
      </c>
      <c r="E59" s="17">
        <f>IF(E58-E29=0,0,"Error")</f>
        <v>0</v>
      </c>
    </row>
    <row r="60" spans="1:5" ht="15.75" hidden="1" thickBot="1" x14ac:dyDescent="0.3">
      <c r="A60" s="33" t="s">
        <v>200</v>
      </c>
      <c r="B60" s="1509"/>
      <c r="C60" s="1501"/>
      <c r="D60" s="1501"/>
      <c r="E60" s="1502"/>
    </row>
    <row r="61" spans="1:5" ht="26.25" hidden="1" customHeight="1" thickBot="1" x14ac:dyDescent="0.3">
      <c r="A61" s="5" t="s">
        <v>14</v>
      </c>
      <c r="B61" s="1479"/>
      <c r="C61" s="1480"/>
      <c r="D61" s="1480"/>
      <c r="E61" s="1481"/>
    </row>
    <row r="62" spans="1:5" ht="15.75" hidden="1" thickBot="1" x14ac:dyDescent="0.3">
      <c r="A62" s="5" t="s">
        <v>15</v>
      </c>
      <c r="B62" s="1506"/>
      <c r="C62" s="1507"/>
      <c r="D62" s="1507"/>
      <c r="E62" s="1508"/>
    </row>
    <row r="63" spans="1:5" ht="12.75" hidden="1" customHeight="1" x14ac:dyDescent="0.25">
      <c r="A63" s="1475"/>
      <c r="B63" s="8">
        <v>2018</v>
      </c>
      <c r="C63" s="8">
        <v>2019</v>
      </c>
      <c r="D63" s="8">
        <v>2020</v>
      </c>
      <c r="E63" s="8">
        <v>2021</v>
      </c>
    </row>
    <row r="64" spans="1:5" ht="9" hidden="1" customHeight="1" thickBot="1" x14ac:dyDescent="0.3">
      <c r="A64" s="1476"/>
      <c r="B64" s="214" t="s">
        <v>7</v>
      </c>
      <c r="C64" s="214" t="s">
        <v>8</v>
      </c>
      <c r="D64" s="214" t="s">
        <v>8</v>
      </c>
      <c r="E64" s="214" t="s">
        <v>8</v>
      </c>
    </row>
    <row r="65" spans="1:5" ht="15.75" hidden="1" thickBot="1" x14ac:dyDescent="0.3">
      <c r="A65" s="5" t="s">
        <v>16</v>
      </c>
      <c r="B65" s="5"/>
      <c r="C65" s="5"/>
      <c r="D65" s="5"/>
      <c r="E65" s="5"/>
    </row>
    <row r="66" spans="1:5" ht="15.75" hidden="1" thickBot="1" x14ac:dyDescent="0.3">
      <c r="A66" s="5" t="s">
        <v>17</v>
      </c>
      <c r="B66" s="9">
        <f>B95</f>
        <v>0</v>
      </c>
      <c r="C66" s="9">
        <f t="shared" ref="C66:E66" si="6">C95</f>
        <v>0</v>
      </c>
      <c r="D66" s="9">
        <f t="shared" si="6"/>
        <v>0</v>
      </c>
      <c r="E66" s="9">
        <f t="shared" si="6"/>
        <v>0</v>
      </c>
    </row>
    <row r="67" spans="1:5" ht="15.75" hidden="1" thickBot="1" x14ac:dyDescent="0.3">
      <c r="A67" s="5" t="s">
        <v>18</v>
      </c>
      <c r="B67" s="9" t="e">
        <f>B66/B65</f>
        <v>#DIV/0!</v>
      </c>
      <c r="C67" s="9" t="e">
        <f>C66/C65</f>
        <v>#DIV/0!</v>
      </c>
      <c r="D67" s="9" t="e">
        <f>D66/D65</f>
        <v>#DIV/0!</v>
      </c>
      <c r="E67" s="9" t="e">
        <f>E66/E65</f>
        <v>#DIV/0!</v>
      </c>
    </row>
    <row r="68" spans="1:5" ht="15.75" hidden="1" thickBot="1" x14ac:dyDescent="0.3">
      <c r="A68" s="5" t="s">
        <v>19</v>
      </c>
      <c r="B68" s="201"/>
      <c r="C68" s="10" t="e">
        <f>C65/B65-1</f>
        <v>#DIV/0!</v>
      </c>
      <c r="D68" s="10" t="e">
        <f>D65/C65-1</f>
        <v>#DIV/0!</v>
      </c>
      <c r="E68" s="10" t="e">
        <f>E65/D65-1</f>
        <v>#DIV/0!</v>
      </c>
    </row>
    <row r="69" spans="1:5" ht="15.75" hidden="1" thickBot="1" x14ac:dyDescent="0.3">
      <c r="A69" s="5" t="s">
        <v>21</v>
      </c>
      <c r="B69" s="201"/>
      <c r="C69" s="10" t="e">
        <f>C66/B66-1</f>
        <v>#DIV/0!</v>
      </c>
      <c r="D69" s="10" t="e">
        <f t="shared" ref="D69:E70" si="7">D66/C66-1</f>
        <v>#DIV/0!</v>
      </c>
      <c r="E69" s="10" t="e">
        <f t="shared" si="7"/>
        <v>#DIV/0!</v>
      </c>
    </row>
    <row r="70" spans="1:5" ht="15.75" hidden="1" thickBot="1" x14ac:dyDescent="0.3">
      <c r="A70" s="5" t="s">
        <v>22</v>
      </c>
      <c r="B70" s="201"/>
      <c r="C70" s="10" t="e">
        <f>C67/B67-1</f>
        <v>#DIV/0!</v>
      </c>
      <c r="D70" s="10" t="e">
        <f t="shared" si="7"/>
        <v>#DIV/0!</v>
      </c>
      <c r="E70" s="10" t="e">
        <f t="shared" si="7"/>
        <v>#DIV/0!</v>
      </c>
    </row>
    <row r="71" spans="1:5" ht="24.75" hidden="1" customHeight="1" thickBot="1" x14ac:dyDescent="0.3">
      <c r="A71" s="1491" t="s">
        <v>142</v>
      </c>
      <c r="B71" s="1492"/>
      <c r="C71" s="1492"/>
      <c r="D71" s="1492"/>
      <c r="E71" s="1493"/>
    </row>
    <row r="72" spans="1:5" ht="12.75" hidden="1" customHeight="1" x14ac:dyDescent="0.25">
      <c r="A72" s="1475"/>
      <c r="B72" s="8">
        <v>2018</v>
      </c>
      <c r="C72" s="8">
        <v>2019</v>
      </c>
      <c r="D72" s="8">
        <v>2020</v>
      </c>
      <c r="E72" s="8">
        <v>2021</v>
      </c>
    </row>
    <row r="73" spans="1:5" ht="9" hidden="1" customHeight="1" thickBot="1" x14ac:dyDescent="0.3">
      <c r="A73" s="1476"/>
      <c r="B73" s="214" t="s">
        <v>7</v>
      </c>
      <c r="C73" s="214" t="s">
        <v>8</v>
      </c>
      <c r="D73" s="214" t="s">
        <v>8</v>
      </c>
      <c r="E73" s="214" t="s">
        <v>8</v>
      </c>
    </row>
    <row r="74" spans="1:5" ht="24.75" hidden="1" customHeight="1" thickBot="1" x14ac:dyDescent="0.3">
      <c r="A74" s="12" t="s">
        <v>23</v>
      </c>
      <c r="B74" s="13"/>
      <c r="C74" s="13"/>
      <c r="D74" s="13"/>
      <c r="E74" s="13"/>
    </row>
    <row r="75" spans="1:5" ht="38.25" hidden="1" customHeight="1" thickBot="1" x14ac:dyDescent="0.3">
      <c r="A75" s="25" t="s">
        <v>175</v>
      </c>
      <c r="B75" s="14"/>
      <c r="C75" s="26"/>
      <c r="D75" s="26"/>
      <c r="E75" s="26"/>
    </row>
    <row r="76" spans="1:5" ht="24.75" hidden="1" customHeight="1" thickBot="1" x14ac:dyDescent="0.3">
      <c r="A76" s="25" t="s">
        <v>176</v>
      </c>
      <c r="B76" s="14"/>
      <c r="C76" s="26"/>
      <c r="D76" s="26"/>
      <c r="E76" s="26"/>
    </row>
    <row r="77" spans="1:5" ht="24.75" hidden="1" customHeight="1" thickBot="1" x14ac:dyDescent="0.3">
      <c r="A77" s="12" t="s">
        <v>24</v>
      </c>
      <c r="B77" s="13"/>
      <c r="C77" s="13"/>
      <c r="D77" s="13"/>
      <c r="E77" s="13"/>
    </row>
    <row r="78" spans="1:5" ht="15.75" hidden="1" thickBot="1" x14ac:dyDescent="0.3">
      <c r="A78" s="25" t="s">
        <v>175</v>
      </c>
      <c r="B78" s="14"/>
      <c r="C78" s="13"/>
      <c r="D78" s="13"/>
      <c r="E78" s="13"/>
    </row>
    <row r="79" spans="1:5" ht="15.75" hidden="1" thickBot="1" x14ac:dyDescent="0.3">
      <c r="A79" s="25" t="s">
        <v>176</v>
      </c>
      <c r="B79" s="14"/>
      <c r="C79" s="13"/>
      <c r="D79" s="13"/>
      <c r="E79" s="13"/>
    </row>
    <row r="80" spans="1:5" ht="24.75" hidden="1" customHeight="1" thickBot="1" x14ac:dyDescent="0.3">
      <c r="A80" s="12" t="s">
        <v>25</v>
      </c>
      <c r="B80" s="14">
        <v>0</v>
      </c>
      <c r="C80" s="13">
        <v>0</v>
      </c>
      <c r="D80" s="13">
        <v>0</v>
      </c>
      <c r="E80" s="13">
        <v>0</v>
      </c>
    </row>
    <row r="81" spans="1:5" ht="15.75" hidden="1" thickBot="1" x14ac:dyDescent="0.3">
      <c r="A81" s="25" t="s">
        <v>175</v>
      </c>
      <c r="B81" s="14"/>
      <c r="C81" s="13"/>
      <c r="D81" s="13"/>
      <c r="E81" s="13"/>
    </row>
    <row r="82" spans="1:5" ht="15.75" hidden="1" thickBot="1" x14ac:dyDescent="0.3">
      <c r="A82" s="25" t="s">
        <v>176</v>
      </c>
      <c r="B82" s="14"/>
      <c r="C82" s="13"/>
      <c r="D82" s="13"/>
      <c r="E82" s="13"/>
    </row>
    <row r="83" spans="1:5" ht="15.75" hidden="1" thickBot="1" x14ac:dyDescent="0.3">
      <c r="A83" s="12" t="s">
        <v>26</v>
      </c>
      <c r="B83" s="14"/>
      <c r="C83" s="13"/>
      <c r="D83" s="13"/>
      <c r="E83" s="13"/>
    </row>
    <row r="84" spans="1:5" ht="15.75" hidden="1" thickBot="1" x14ac:dyDescent="0.3">
      <c r="A84" s="25" t="s">
        <v>175</v>
      </c>
      <c r="B84" s="14"/>
      <c r="C84" s="13"/>
      <c r="D84" s="13"/>
      <c r="E84" s="13"/>
    </row>
    <row r="85" spans="1:5" ht="15.75" hidden="1" thickBot="1" x14ac:dyDescent="0.3">
      <c r="A85" s="25" t="s">
        <v>176</v>
      </c>
      <c r="B85" s="14"/>
      <c r="C85" s="13"/>
      <c r="D85" s="13"/>
      <c r="E85" s="13"/>
    </row>
    <row r="86" spans="1:5" ht="15.75" hidden="1" thickBot="1" x14ac:dyDescent="0.3">
      <c r="A86" s="12" t="s">
        <v>27</v>
      </c>
      <c r="B86" s="14"/>
      <c r="C86" s="13"/>
      <c r="D86" s="13"/>
      <c r="E86" s="13"/>
    </row>
    <row r="87" spans="1:5" ht="15.75" hidden="1" thickBot="1" x14ac:dyDescent="0.3">
      <c r="A87" s="25" t="s">
        <v>175</v>
      </c>
      <c r="B87" s="14"/>
      <c r="C87" s="13"/>
      <c r="D87" s="13"/>
      <c r="E87" s="13"/>
    </row>
    <row r="88" spans="1:5" ht="15.75" hidden="1" thickBot="1" x14ac:dyDescent="0.3">
      <c r="A88" s="25" t="s">
        <v>176</v>
      </c>
      <c r="B88" s="14"/>
      <c r="C88" s="13"/>
      <c r="D88" s="13"/>
      <c r="E88" s="13"/>
    </row>
    <row r="89" spans="1:5" ht="15.75" hidden="1" thickBot="1" x14ac:dyDescent="0.3">
      <c r="A89" s="12" t="s">
        <v>28</v>
      </c>
      <c r="B89" s="14"/>
      <c r="C89" s="13"/>
      <c r="D89" s="13"/>
      <c r="E89" s="13"/>
    </row>
    <row r="90" spans="1:5" ht="15.75" hidden="1" thickBot="1" x14ac:dyDescent="0.3">
      <c r="A90" s="25" t="s">
        <v>175</v>
      </c>
      <c r="B90" s="14"/>
      <c r="C90" s="13"/>
      <c r="D90" s="13"/>
      <c r="E90" s="13"/>
    </row>
    <row r="91" spans="1:5" ht="15.75" hidden="1" thickBot="1" x14ac:dyDescent="0.3">
      <c r="A91" s="25" t="s">
        <v>176</v>
      </c>
      <c r="B91" s="14"/>
      <c r="C91" s="13"/>
      <c r="D91" s="13"/>
      <c r="E91" s="13"/>
    </row>
    <row r="92" spans="1:5" ht="24.75" hidden="1" thickBot="1" x14ac:dyDescent="0.3">
      <c r="A92" s="12" t="s">
        <v>29</v>
      </c>
      <c r="B92" s="14"/>
      <c r="C92" s="13"/>
      <c r="D92" s="13"/>
      <c r="E92" s="13"/>
    </row>
    <row r="93" spans="1:5" ht="15.75" hidden="1" thickBot="1" x14ac:dyDescent="0.3">
      <c r="A93" s="25" t="s">
        <v>175</v>
      </c>
      <c r="B93" s="14"/>
      <c r="C93" s="13"/>
      <c r="D93" s="13"/>
      <c r="E93" s="13"/>
    </row>
    <row r="94" spans="1:5" ht="15.75" hidden="1" thickBot="1" x14ac:dyDescent="0.3">
      <c r="A94" s="25" t="s">
        <v>176</v>
      </c>
      <c r="B94" s="14"/>
      <c r="C94" s="13"/>
      <c r="D94" s="13"/>
      <c r="E94" s="13"/>
    </row>
    <row r="95" spans="1:5" ht="15.75" hidden="1" thickBot="1" x14ac:dyDescent="0.3">
      <c r="A95" s="31" t="s">
        <v>51</v>
      </c>
      <c r="B95" s="14">
        <f>B92+B89+B86+B83+B80+B77+B74</f>
        <v>0</v>
      </c>
      <c r="C95" s="14">
        <f t="shared" ref="C95:E95" si="8">C92+C89+C86+C83+C80+C77+C74</f>
        <v>0</v>
      </c>
      <c r="D95" s="14">
        <f t="shared" si="8"/>
        <v>0</v>
      </c>
      <c r="E95" s="14">
        <f t="shared" si="8"/>
        <v>0</v>
      </c>
    </row>
    <row r="96" spans="1:5" ht="17.25" hidden="1" customHeight="1" thickBot="1" x14ac:dyDescent="0.3">
      <c r="A96" s="16" t="s">
        <v>31</v>
      </c>
      <c r="B96" s="17">
        <f>IF(B95-B66=0,0,"Error")</f>
        <v>0</v>
      </c>
      <c r="C96" s="17">
        <f>IF(C95-C66=0,0,"Error")</f>
        <v>0</v>
      </c>
      <c r="D96" s="17">
        <f>IF(D95-D66=0,0,"Error")</f>
        <v>0</v>
      </c>
      <c r="E96" s="17">
        <f>IF(E95-E66=0,0,"Error")</f>
        <v>0</v>
      </c>
    </row>
    <row r="97" spans="1:5" ht="15.75" hidden="1" thickBot="1" x14ac:dyDescent="0.3">
      <c r="A97" s="33" t="s">
        <v>201</v>
      </c>
      <c r="B97" s="1509"/>
      <c r="C97" s="1501"/>
      <c r="D97" s="1501"/>
      <c r="E97" s="1502"/>
    </row>
    <row r="98" spans="1:5" ht="26.25" hidden="1" customHeight="1" thickBot="1" x14ac:dyDescent="0.3">
      <c r="A98" s="5" t="s">
        <v>14</v>
      </c>
      <c r="B98" s="1479"/>
      <c r="C98" s="1480"/>
      <c r="D98" s="1480"/>
      <c r="E98" s="1481"/>
    </row>
    <row r="99" spans="1:5" ht="15.75" hidden="1" thickBot="1" x14ac:dyDescent="0.3">
      <c r="A99" s="5" t="s">
        <v>15</v>
      </c>
      <c r="B99" s="1506"/>
      <c r="C99" s="1507"/>
      <c r="D99" s="1507"/>
      <c r="E99" s="1508"/>
    </row>
    <row r="100" spans="1:5" ht="12.75" hidden="1" customHeight="1" x14ac:dyDescent="0.25">
      <c r="A100" s="1475"/>
      <c r="B100" s="8">
        <v>2018</v>
      </c>
      <c r="C100" s="8">
        <v>2019</v>
      </c>
      <c r="D100" s="8">
        <v>2020</v>
      </c>
      <c r="E100" s="8">
        <v>2021</v>
      </c>
    </row>
    <row r="101" spans="1:5" ht="9" hidden="1" customHeight="1" thickBot="1" x14ac:dyDescent="0.3">
      <c r="A101" s="1476"/>
      <c r="B101" s="214" t="s">
        <v>7</v>
      </c>
      <c r="C101" s="214" t="s">
        <v>8</v>
      </c>
      <c r="D101" s="214" t="s">
        <v>8</v>
      </c>
      <c r="E101" s="214" t="s">
        <v>8</v>
      </c>
    </row>
    <row r="102" spans="1:5" ht="15.75" hidden="1" thickBot="1" x14ac:dyDescent="0.3">
      <c r="A102" s="5" t="s">
        <v>16</v>
      </c>
      <c r="B102" s="35"/>
      <c r="C102" s="35"/>
      <c r="D102" s="35"/>
      <c r="E102" s="35"/>
    </row>
    <row r="103" spans="1:5" ht="15.75" hidden="1" thickBot="1" x14ac:dyDescent="0.3">
      <c r="A103" s="5" t="s">
        <v>17</v>
      </c>
      <c r="B103" s="9">
        <f>B132</f>
        <v>0</v>
      </c>
      <c r="C103" s="9">
        <f t="shared" ref="C103:E103" si="9">C132</f>
        <v>0</v>
      </c>
      <c r="D103" s="9">
        <f t="shared" si="9"/>
        <v>0</v>
      </c>
      <c r="E103" s="9">
        <f t="shared" si="9"/>
        <v>0</v>
      </c>
    </row>
    <row r="104" spans="1:5" ht="15.75" hidden="1" thickBot="1" x14ac:dyDescent="0.3">
      <c r="A104" s="5" t="s">
        <v>18</v>
      </c>
      <c r="B104" s="9" t="e">
        <f>B103/B102</f>
        <v>#DIV/0!</v>
      </c>
      <c r="C104" s="9" t="e">
        <f>C103/C102</f>
        <v>#DIV/0!</v>
      </c>
      <c r="D104" s="9" t="e">
        <f>D103/D102</f>
        <v>#DIV/0!</v>
      </c>
      <c r="E104" s="9" t="e">
        <f>E103/E102</f>
        <v>#DIV/0!</v>
      </c>
    </row>
    <row r="105" spans="1:5" ht="15.75" hidden="1" thickBot="1" x14ac:dyDescent="0.3">
      <c r="A105" s="5" t="s">
        <v>19</v>
      </c>
      <c r="B105" s="201"/>
      <c r="C105" s="10" t="e">
        <f>C102/B102-1</f>
        <v>#DIV/0!</v>
      </c>
      <c r="D105" s="10" t="e">
        <f>D102/C102-1</f>
        <v>#DIV/0!</v>
      </c>
      <c r="E105" s="10" t="e">
        <f>E102/D102-1</f>
        <v>#DIV/0!</v>
      </c>
    </row>
    <row r="106" spans="1:5" ht="15.75" hidden="1" thickBot="1" x14ac:dyDescent="0.3">
      <c r="A106" s="5" t="s">
        <v>21</v>
      </c>
      <c r="B106" s="201"/>
      <c r="C106" s="10" t="e">
        <f>C103/B103-1</f>
        <v>#DIV/0!</v>
      </c>
      <c r="D106" s="10" t="e">
        <f t="shared" ref="D106:E107" si="10">D103/C103-1</f>
        <v>#DIV/0!</v>
      </c>
      <c r="E106" s="10" t="e">
        <f t="shared" si="10"/>
        <v>#DIV/0!</v>
      </c>
    </row>
    <row r="107" spans="1:5" ht="15.75" hidden="1" thickBot="1" x14ac:dyDescent="0.3">
      <c r="A107" s="5" t="s">
        <v>22</v>
      </c>
      <c r="B107" s="201"/>
      <c r="C107" s="10" t="e">
        <f>C104/B104-1</f>
        <v>#DIV/0!</v>
      </c>
      <c r="D107" s="10" t="e">
        <f t="shared" si="10"/>
        <v>#DIV/0!</v>
      </c>
      <c r="E107" s="10" t="e">
        <f t="shared" si="10"/>
        <v>#DIV/0!</v>
      </c>
    </row>
    <row r="108" spans="1:5" ht="24.75" hidden="1" customHeight="1" thickBot="1" x14ac:dyDescent="0.3">
      <c r="A108" s="1491" t="s">
        <v>142</v>
      </c>
      <c r="B108" s="1492"/>
      <c r="C108" s="1492"/>
      <c r="D108" s="1492"/>
      <c r="E108" s="1493"/>
    </row>
    <row r="109" spans="1:5" ht="12.75" hidden="1" customHeight="1" x14ac:dyDescent="0.25">
      <c r="A109" s="1475"/>
      <c r="B109" s="8">
        <v>2018</v>
      </c>
      <c r="C109" s="8">
        <v>2019</v>
      </c>
      <c r="D109" s="8">
        <v>2020</v>
      </c>
      <c r="E109" s="8">
        <v>2021</v>
      </c>
    </row>
    <row r="110" spans="1:5" ht="9" hidden="1" customHeight="1" thickBot="1" x14ac:dyDescent="0.3">
      <c r="A110" s="1476"/>
      <c r="B110" s="214" t="s">
        <v>7</v>
      </c>
      <c r="C110" s="214" t="s">
        <v>8</v>
      </c>
      <c r="D110" s="214" t="s">
        <v>8</v>
      </c>
      <c r="E110" s="214" t="s">
        <v>8</v>
      </c>
    </row>
    <row r="111" spans="1:5" ht="24.75" hidden="1" customHeight="1" thickBot="1" x14ac:dyDescent="0.3">
      <c r="A111" s="12" t="s">
        <v>23</v>
      </c>
      <c r="B111" s="13"/>
      <c r="C111" s="13"/>
      <c r="D111" s="13"/>
      <c r="E111" s="13"/>
    </row>
    <row r="112" spans="1:5" ht="15.75" hidden="1" thickBot="1" x14ac:dyDescent="0.3">
      <c r="A112" s="25" t="s">
        <v>175</v>
      </c>
      <c r="B112" s="14"/>
      <c r="C112" s="26"/>
      <c r="D112" s="26"/>
      <c r="E112" s="26"/>
    </row>
    <row r="113" spans="1:5" ht="15.75" hidden="1" thickBot="1" x14ac:dyDescent="0.3">
      <c r="A113" s="25" t="s">
        <v>176</v>
      </c>
      <c r="B113" s="14"/>
      <c r="C113" s="26"/>
      <c r="D113" s="26"/>
      <c r="E113" s="26"/>
    </row>
    <row r="114" spans="1:5" ht="24.75" hidden="1" customHeight="1" thickBot="1" x14ac:dyDescent="0.3">
      <c r="A114" s="12" t="s">
        <v>24</v>
      </c>
      <c r="B114" s="13"/>
      <c r="C114" s="13"/>
      <c r="D114" s="13"/>
      <c r="E114" s="13"/>
    </row>
    <row r="115" spans="1:5" ht="15.75" hidden="1" thickBot="1" x14ac:dyDescent="0.3">
      <c r="A115" s="25" t="s">
        <v>175</v>
      </c>
      <c r="B115" s="14"/>
      <c r="C115" s="13"/>
      <c r="D115" s="13"/>
      <c r="E115" s="13"/>
    </row>
    <row r="116" spans="1:5" ht="15.75" hidden="1" thickBot="1" x14ac:dyDescent="0.3">
      <c r="A116" s="25" t="s">
        <v>176</v>
      </c>
      <c r="B116" s="14"/>
      <c r="C116" s="13"/>
      <c r="D116" s="13"/>
      <c r="E116" s="13"/>
    </row>
    <row r="117" spans="1:5" ht="24.75" hidden="1" customHeight="1" thickBot="1" x14ac:dyDescent="0.3">
      <c r="A117" s="12" t="s">
        <v>25</v>
      </c>
      <c r="B117" s="36">
        <v>0</v>
      </c>
      <c r="C117" s="37">
        <v>0</v>
      </c>
      <c r="D117" s="37">
        <v>0</v>
      </c>
      <c r="E117" s="37">
        <v>0</v>
      </c>
    </row>
    <row r="118" spans="1:5" ht="15.75" hidden="1" thickBot="1" x14ac:dyDescent="0.3">
      <c r="A118" s="25" t="s">
        <v>175</v>
      </c>
      <c r="B118" s="14"/>
      <c r="C118" s="13"/>
      <c r="D118" s="13"/>
      <c r="E118" s="13"/>
    </row>
    <row r="119" spans="1:5" ht="15.75" hidden="1" thickBot="1" x14ac:dyDescent="0.3">
      <c r="A119" s="25" t="s">
        <v>176</v>
      </c>
      <c r="B119" s="14"/>
      <c r="C119" s="13"/>
      <c r="D119" s="13"/>
      <c r="E119" s="13"/>
    </row>
    <row r="120" spans="1:5" ht="15.75" hidden="1" thickBot="1" x14ac:dyDescent="0.3">
      <c r="A120" s="12" t="s">
        <v>26</v>
      </c>
      <c r="B120" s="14"/>
      <c r="C120" s="13"/>
      <c r="D120" s="13"/>
      <c r="E120" s="13"/>
    </row>
    <row r="121" spans="1:5" ht="15.75" hidden="1" thickBot="1" x14ac:dyDescent="0.3">
      <c r="A121" s="25" t="s">
        <v>175</v>
      </c>
      <c r="B121" s="14"/>
      <c r="C121" s="13"/>
      <c r="D121" s="13"/>
      <c r="E121" s="13"/>
    </row>
    <row r="122" spans="1:5" ht="15.75" hidden="1" thickBot="1" x14ac:dyDescent="0.3">
      <c r="A122" s="25" t="s">
        <v>176</v>
      </c>
      <c r="B122" s="14"/>
      <c r="C122" s="13"/>
      <c r="D122" s="13"/>
      <c r="E122" s="13"/>
    </row>
    <row r="123" spans="1:5" ht="15.75" hidden="1" thickBot="1" x14ac:dyDescent="0.3">
      <c r="A123" s="12" t="s">
        <v>27</v>
      </c>
      <c r="B123" s="14"/>
      <c r="C123" s="13"/>
      <c r="D123" s="13"/>
      <c r="E123" s="13"/>
    </row>
    <row r="124" spans="1:5" ht="15.75" hidden="1" thickBot="1" x14ac:dyDescent="0.3">
      <c r="A124" s="25" t="s">
        <v>175</v>
      </c>
      <c r="B124" s="14"/>
      <c r="C124" s="13"/>
      <c r="D124" s="13"/>
      <c r="E124" s="13"/>
    </row>
    <row r="125" spans="1:5" ht="15" hidden="1" customHeight="1" thickBot="1" x14ac:dyDescent="0.3">
      <c r="A125" s="25" t="s">
        <v>176</v>
      </c>
      <c r="B125" s="14"/>
      <c r="C125" s="13"/>
      <c r="D125" s="13"/>
      <c r="E125" s="13"/>
    </row>
    <row r="126" spans="1:5" ht="15.75" hidden="1" thickBot="1" x14ac:dyDescent="0.3">
      <c r="A126" s="12" t="s">
        <v>28</v>
      </c>
      <c r="B126" s="14">
        <v>0</v>
      </c>
      <c r="C126" s="13">
        <v>0</v>
      </c>
      <c r="D126" s="13">
        <v>0</v>
      </c>
      <c r="E126" s="13">
        <v>0</v>
      </c>
    </row>
    <row r="127" spans="1:5" ht="15.75" hidden="1" thickBot="1" x14ac:dyDescent="0.3">
      <c r="A127" s="25" t="s">
        <v>175</v>
      </c>
      <c r="B127" s="14"/>
      <c r="C127" s="13"/>
      <c r="D127" s="13"/>
      <c r="E127" s="13"/>
    </row>
    <row r="128" spans="1:5" ht="15.75" hidden="1" thickBot="1" x14ac:dyDescent="0.3">
      <c r="A128" s="25" t="s">
        <v>176</v>
      </c>
      <c r="B128" s="14"/>
      <c r="C128" s="13"/>
      <c r="D128" s="13"/>
      <c r="E128" s="13"/>
    </row>
    <row r="129" spans="1:5" ht="24.75" hidden="1" thickBot="1" x14ac:dyDescent="0.3">
      <c r="A129" s="12" t="s">
        <v>29</v>
      </c>
      <c r="B129" s="14"/>
      <c r="C129" s="13"/>
      <c r="D129" s="13"/>
      <c r="E129" s="13"/>
    </row>
    <row r="130" spans="1:5" ht="15.75" hidden="1" thickBot="1" x14ac:dyDescent="0.3">
      <c r="A130" s="25" t="s">
        <v>175</v>
      </c>
      <c r="B130" s="14"/>
      <c r="C130" s="13"/>
      <c r="D130" s="13"/>
      <c r="E130" s="13"/>
    </row>
    <row r="131" spans="1:5" ht="15.75" hidden="1" thickBot="1" x14ac:dyDescent="0.3">
      <c r="A131" s="25" t="s">
        <v>176</v>
      </c>
      <c r="B131" s="14"/>
      <c r="C131" s="13"/>
      <c r="D131" s="13"/>
      <c r="E131" s="13"/>
    </row>
    <row r="132" spans="1:5" ht="15.75" hidden="1" thickBot="1" x14ac:dyDescent="0.3">
      <c r="A132" s="31" t="s">
        <v>51</v>
      </c>
      <c r="B132" s="14">
        <f>B129+B126+B123+B120+B117+B114+B111</f>
        <v>0</v>
      </c>
      <c r="C132" s="14">
        <f t="shared" ref="C132:E132" si="11">C129+C126+C123+C120+C117+C114+C111</f>
        <v>0</v>
      </c>
      <c r="D132" s="14">
        <f t="shared" si="11"/>
        <v>0</v>
      </c>
      <c r="E132" s="14">
        <f t="shared" si="11"/>
        <v>0</v>
      </c>
    </row>
    <row r="133" spans="1:5" ht="17.25" hidden="1" customHeight="1" thickBot="1" x14ac:dyDescent="0.3">
      <c r="A133" s="16" t="s">
        <v>31</v>
      </c>
      <c r="B133" s="17">
        <f>IF(B132-B103=0,0,"Error")</f>
        <v>0</v>
      </c>
      <c r="C133" s="17">
        <f>IF(C132-C103=0,0,"Error")</f>
        <v>0</v>
      </c>
      <c r="D133" s="17">
        <f>IF(D132-D103=0,0,"Error")</f>
        <v>0</v>
      </c>
      <c r="E133" s="17">
        <f>IF(E132-E103=0,0,"Error")</f>
        <v>0</v>
      </c>
    </row>
    <row r="134" spans="1:5" ht="15.75" thickBot="1" x14ac:dyDescent="0.3">
      <c r="A134" s="1494" t="s">
        <v>45</v>
      </c>
      <c r="B134" s="1495"/>
      <c r="C134" s="1495"/>
      <c r="D134" s="1495"/>
      <c r="E134" s="1496"/>
    </row>
    <row r="135" spans="1:5" ht="15.75" thickBot="1" x14ac:dyDescent="0.3">
      <c r="A135" s="1494" t="s">
        <v>46</v>
      </c>
      <c r="B135" s="1495"/>
      <c r="C135" s="1495"/>
      <c r="D135" s="1495"/>
      <c r="E135" s="1496"/>
    </row>
    <row r="136" spans="1:5" ht="15.75" thickBot="1" x14ac:dyDescent="0.3">
      <c r="A136" s="7" t="s">
        <v>52</v>
      </c>
      <c r="B136" s="2749"/>
      <c r="C136" s="2750"/>
      <c r="D136" s="2750"/>
      <c r="E136" s="2751"/>
    </row>
    <row r="137" spans="1:5" ht="53.25" customHeight="1" thickBot="1" x14ac:dyDescent="0.3">
      <c r="A137" s="7" t="s">
        <v>131</v>
      </c>
      <c r="B137" s="286" t="s">
        <v>328</v>
      </c>
      <c r="C137" s="287" t="s">
        <v>180</v>
      </c>
      <c r="D137" s="2752" t="s">
        <v>470</v>
      </c>
      <c r="E137" s="2753"/>
    </row>
    <row r="138" spans="1:5" ht="15.75" thickBot="1" x14ac:dyDescent="0.3">
      <c r="A138" s="60"/>
      <c r="B138" s="1513"/>
      <c r="C138" s="1517"/>
      <c r="D138" s="1515"/>
      <c r="E138" s="1516"/>
    </row>
    <row r="139" spans="1:5" ht="17.25" customHeight="1" thickBot="1" x14ac:dyDescent="0.3">
      <c r="A139" s="5" t="s">
        <v>14</v>
      </c>
      <c r="B139" s="2734" t="s">
        <v>917</v>
      </c>
      <c r="C139" s="2754"/>
      <c r="D139" s="2754"/>
      <c r="E139" s="2755"/>
    </row>
    <row r="140" spans="1:5" ht="15.75" thickBot="1" x14ac:dyDescent="0.3">
      <c r="A140" s="5" t="s">
        <v>15</v>
      </c>
      <c r="B140" s="2756" t="s">
        <v>918</v>
      </c>
      <c r="C140" s="2757"/>
      <c r="D140" s="2757"/>
      <c r="E140" s="2758"/>
    </row>
    <row r="141" spans="1:5" ht="12.75" customHeight="1" x14ac:dyDescent="0.25">
      <c r="A141" s="1475"/>
      <c r="B141" s="8">
        <v>2019</v>
      </c>
      <c r="C141" s="8">
        <v>2020</v>
      </c>
      <c r="D141" s="8">
        <v>2021</v>
      </c>
      <c r="E141" s="8">
        <v>2022</v>
      </c>
    </row>
    <row r="142" spans="1:5" ht="27.75" customHeight="1" thickBot="1" x14ac:dyDescent="0.3">
      <c r="A142" s="1476"/>
      <c r="B142" s="214" t="s">
        <v>7</v>
      </c>
      <c r="C142" s="214" t="s">
        <v>8</v>
      </c>
      <c r="D142" s="214" t="s">
        <v>8</v>
      </c>
      <c r="E142" s="214" t="s">
        <v>8</v>
      </c>
    </row>
    <row r="143" spans="1:5" ht="15.75" thickBot="1" x14ac:dyDescent="0.3">
      <c r="A143" s="5" t="s">
        <v>16</v>
      </c>
      <c r="B143" s="9">
        <v>10</v>
      </c>
      <c r="C143" s="9">
        <v>10</v>
      </c>
      <c r="D143" s="9">
        <v>10</v>
      </c>
      <c r="E143" s="9">
        <v>10</v>
      </c>
    </row>
    <row r="144" spans="1:5" ht="15.75" thickBot="1" x14ac:dyDescent="0.3">
      <c r="A144" s="5" t="s">
        <v>17</v>
      </c>
      <c r="B144" s="9">
        <v>1000</v>
      </c>
      <c r="C144" s="9">
        <v>1000</v>
      </c>
      <c r="D144" s="9">
        <v>1000</v>
      </c>
      <c r="E144" s="9">
        <v>1000</v>
      </c>
    </row>
    <row r="145" spans="1:5" ht="15.75" thickBot="1" x14ac:dyDescent="0.3">
      <c r="A145" s="5" t="s">
        <v>18</v>
      </c>
      <c r="B145" s="9">
        <f>B144/B143</f>
        <v>100</v>
      </c>
      <c r="C145" s="9">
        <f t="shared" ref="C145:E145" si="12">C144/C143</f>
        <v>100</v>
      </c>
      <c r="D145" s="9">
        <f t="shared" si="12"/>
        <v>100</v>
      </c>
      <c r="E145" s="9">
        <f t="shared" si="12"/>
        <v>100</v>
      </c>
    </row>
    <row r="146" spans="1:5" ht="15.75" thickBot="1" x14ac:dyDescent="0.3">
      <c r="A146" s="5" t="s">
        <v>19</v>
      </c>
      <c r="B146" s="201" t="s">
        <v>20</v>
      </c>
      <c r="C146" s="10">
        <f>C143/B143-1</f>
        <v>0</v>
      </c>
      <c r="D146" s="10">
        <f t="shared" ref="D146:E148" si="13">D143/C143-1</f>
        <v>0</v>
      </c>
      <c r="E146" s="10">
        <f t="shared" si="13"/>
        <v>0</v>
      </c>
    </row>
    <row r="147" spans="1:5" ht="15.75" thickBot="1" x14ac:dyDescent="0.3">
      <c r="A147" s="5" t="s">
        <v>21</v>
      </c>
      <c r="B147" s="201" t="s">
        <v>20</v>
      </c>
      <c r="C147" s="10">
        <f>C144/B144-1</f>
        <v>0</v>
      </c>
      <c r="D147" s="10">
        <f t="shared" si="13"/>
        <v>0</v>
      </c>
      <c r="E147" s="10">
        <f t="shared" si="13"/>
        <v>0</v>
      </c>
    </row>
    <row r="148" spans="1:5" ht="15.75" thickBot="1" x14ac:dyDescent="0.3">
      <c r="A148" s="5" t="s">
        <v>22</v>
      </c>
      <c r="B148" s="201" t="s">
        <v>20</v>
      </c>
      <c r="C148" s="10">
        <f>C145/B145-1</f>
        <v>0</v>
      </c>
      <c r="D148" s="10">
        <f t="shared" si="13"/>
        <v>0</v>
      </c>
      <c r="E148" s="10">
        <f t="shared" si="13"/>
        <v>0</v>
      </c>
    </row>
    <row r="149" spans="1:5" ht="15.75" thickBot="1" x14ac:dyDescent="0.3">
      <c r="A149" s="1491" t="s">
        <v>126</v>
      </c>
      <c r="B149" s="1492"/>
      <c r="C149" s="1492"/>
      <c r="D149" s="1492"/>
      <c r="E149" s="1493"/>
    </row>
    <row r="150" spans="1:5" ht="12.75" customHeight="1" x14ac:dyDescent="0.25">
      <c r="A150" s="1475"/>
      <c r="B150" s="8">
        <v>2020</v>
      </c>
      <c r="C150" s="8">
        <v>2021</v>
      </c>
      <c r="D150" s="8">
        <v>2022</v>
      </c>
      <c r="E150" s="8">
        <v>2023</v>
      </c>
    </row>
    <row r="151" spans="1:5" ht="26.25" customHeight="1" thickBot="1" x14ac:dyDescent="0.3">
      <c r="A151" s="1476"/>
      <c r="B151" s="214" t="s">
        <v>7</v>
      </c>
      <c r="C151" s="214" t="s">
        <v>8</v>
      </c>
      <c r="D151" s="214" t="s">
        <v>8</v>
      </c>
      <c r="E151" s="214" t="s">
        <v>8</v>
      </c>
    </row>
    <row r="152" spans="1:5" ht="15.75" thickBot="1" x14ac:dyDescent="0.3">
      <c r="A152" s="12" t="s">
        <v>41</v>
      </c>
      <c r="B152" s="13">
        <f>B153+B154+B155+B156</f>
        <v>0</v>
      </c>
      <c r="C152" s="13">
        <f t="shared" ref="C152:E152" si="14">C153+C154+C155+C156</f>
        <v>0</v>
      </c>
      <c r="D152" s="13">
        <f t="shared" si="14"/>
        <v>0</v>
      </c>
      <c r="E152" s="13">
        <f t="shared" si="14"/>
        <v>0</v>
      </c>
    </row>
    <row r="153" spans="1:5" ht="15.75" thickBot="1" x14ac:dyDescent="0.3">
      <c r="A153" s="25" t="s">
        <v>175</v>
      </c>
      <c r="B153" s="13"/>
      <c r="C153" s="13">
        <v>0</v>
      </c>
      <c r="D153" s="13">
        <v>0</v>
      </c>
      <c r="E153" s="13">
        <v>0</v>
      </c>
    </row>
    <row r="154" spans="1:5" ht="15.75" thickBot="1" x14ac:dyDescent="0.3">
      <c r="A154" s="25" t="s">
        <v>185</v>
      </c>
      <c r="B154" s="13"/>
      <c r="C154" s="13"/>
      <c r="D154" s="13"/>
      <c r="E154" s="13"/>
    </row>
    <row r="155" spans="1:5" ht="15.75" thickBot="1" x14ac:dyDescent="0.3">
      <c r="A155" s="25" t="s">
        <v>186</v>
      </c>
      <c r="B155" s="13"/>
      <c r="C155" s="13"/>
      <c r="D155" s="13"/>
      <c r="E155" s="13"/>
    </row>
    <row r="156" spans="1:5" ht="15.75" thickBot="1" x14ac:dyDescent="0.3">
      <c r="A156" s="25" t="s">
        <v>187</v>
      </c>
      <c r="B156" s="13"/>
      <c r="C156" s="13"/>
      <c r="D156" s="13"/>
      <c r="E156" s="13"/>
    </row>
    <row r="157" spans="1:5" ht="15.75" thickBot="1" x14ac:dyDescent="0.3">
      <c r="A157" s="12" t="s">
        <v>42</v>
      </c>
      <c r="B157" s="14">
        <f>B158+B159+B160+B161</f>
        <v>1000</v>
      </c>
      <c r="C157" s="14">
        <f t="shared" ref="C157:E157" si="15">C158+C159+C160+C161</f>
        <v>1000</v>
      </c>
      <c r="D157" s="14">
        <f t="shared" si="15"/>
        <v>1000</v>
      </c>
      <c r="E157" s="14">
        <f t="shared" si="15"/>
        <v>1000</v>
      </c>
    </row>
    <row r="158" spans="1:5" ht="15.75" thickBot="1" x14ac:dyDescent="0.3">
      <c r="A158" s="25" t="s">
        <v>175</v>
      </c>
      <c r="B158" s="14">
        <v>1000</v>
      </c>
      <c r="C158" s="13">
        <v>1000</v>
      </c>
      <c r="D158" s="13">
        <v>1000</v>
      </c>
      <c r="E158" s="13">
        <v>1000</v>
      </c>
    </row>
    <row r="159" spans="1:5" ht="15.75" thickBot="1" x14ac:dyDescent="0.3">
      <c r="A159" s="25" t="s">
        <v>185</v>
      </c>
      <c r="B159" s="14"/>
      <c r="C159" s="13"/>
      <c r="D159" s="13"/>
      <c r="E159" s="13"/>
    </row>
    <row r="160" spans="1:5" ht="15.75" thickBot="1" x14ac:dyDescent="0.3">
      <c r="A160" s="25" t="s">
        <v>186</v>
      </c>
      <c r="B160" s="14"/>
      <c r="C160" s="13"/>
      <c r="D160" s="13"/>
      <c r="E160" s="13"/>
    </row>
    <row r="161" spans="1:5" ht="15.75" thickBot="1" x14ac:dyDescent="0.3">
      <c r="A161" s="25" t="s">
        <v>187</v>
      </c>
      <c r="B161" s="14"/>
      <c r="C161" s="13"/>
      <c r="D161" s="13"/>
      <c r="E161" s="13"/>
    </row>
    <row r="162" spans="1:5" ht="15.75" thickBot="1" x14ac:dyDescent="0.3">
      <c r="A162" s="53" t="s">
        <v>30</v>
      </c>
      <c r="B162" s="14">
        <f>B152+B157</f>
        <v>1000</v>
      </c>
      <c r="C162" s="14">
        <f t="shared" ref="C162:E162" si="16">C152+C157</f>
        <v>1000</v>
      </c>
      <c r="D162" s="14">
        <f t="shared" si="16"/>
        <v>1000</v>
      </c>
      <c r="E162" s="14">
        <f t="shared" si="16"/>
        <v>1000</v>
      </c>
    </row>
    <row r="163" spans="1:5" ht="15.75" thickBot="1" x14ac:dyDescent="0.3">
      <c r="A163" s="19"/>
      <c r="B163" s="20"/>
      <c r="C163" s="20"/>
      <c r="D163" s="20"/>
      <c r="E163" s="20"/>
    </row>
    <row r="164" spans="1:5" ht="27" customHeight="1" thickBot="1" x14ac:dyDescent="0.3">
      <c r="A164" s="6" t="s">
        <v>53</v>
      </c>
      <c r="B164" s="21">
        <f>B29+B144</f>
        <v>66626</v>
      </c>
      <c r="C164" s="21">
        <f t="shared" ref="C164:E164" si="17">C29+C144</f>
        <v>71000</v>
      </c>
      <c r="D164" s="21">
        <f t="shared" si="17"/>
        <v>72000</v>
      </c>
      <c r="E164" s="21">
        <f t="shared" si="17"/>
        <v>72000</v>
      </c>
    </row>
    <row r="165" spans="1:5" ht="24.75" thickBot="1" x14ac:dyDescent="0.3">
      <c r="A165" s="6" t="s">
        <v>54</v>
      </c>
      <c r="B165" s="21">
        <f>B58+B162</f>
        <v>66626</v>
      </c>
      <c r="C165" s="21">
        <f t="shared" ref="C165:E165" si="18">C58+C162</f>
        <v>71000</v>
      </c>
      <c r="D165" s="21">
        <f t="shared" si="18"/>
        <v>72000</v>
      </c>
      <c r="E165" s="21">
        <f t="shared" si="18"/>
        <v>72000</v>
      </c>
    </row>
    <row r="166" spans="1:5" ht="15.75" thickBot="1" x14ac:dyDescent="0.3">
      <c r="A166" s="12" t="s">
        <v>23</v>
      </c>
      <c r="B166" s="32">
        <f>B167+B168</f>
        <v>43926</v>
      </c>
      <c r="C166" s="32">
        <v>43426</v>
      </c>
      <c r="D166" s="32">
        <v>43426</v>
      </c>
      <c r="E166" s="32">
        <f t="shared" ref="E166" si="19">E167+E168</f>
        <v>43426</v>
      </c>
    </row>
    <row r="167" spans="1:5" ht="15.75" thickBot="1" x14ac:dyDescent="0.3">
      <c r="A167" s="25" t="s">
        <v>175</v>
      </c>
      <c r="B167" s="14">
        <f t="shared" ref="B167:E168" si="20">B38+B75+B112</f>
        <v>43926</v>
      </c>
      <c r="C167" s="14">
        <f t="shared" si="20"/>
        <v>43426</v>
      </c>
      <c r="D167" s="14">
        <f t="shared" si="20"/>
        <v>43426</v>
      </c>
      <c r="E167" s="14">
        <f t="shared" si="20"/>
        <v>43426</v>
      </c>
    </row>
    <row r="168" spans="1:5" ht="15.75" thickBot="1" x14ac:dyDescent="0.3">
      <c r="A168" s="25" t="s">
        <v>193</v>
      </c>
      <c r="B168" s="14">
        <f t="shared" si="20"/>
        <v>0</v>
      </c>
      <c r="C168" s="14">
        <f t="shared" si="20"/>
        <v>0</v>
      </c>
      <c r="D168" s="14">
        <f t="shared" si="20"/>
        <v>0</v>
      </c>
      <c r="E168" s="14">
        <f t="shared" si="20"/>
        <v>0</v>
      </c>
    </row>
    <row r="169" spans="1:5" ht="24.75" thickBot="1" x14ac:dyDescent="0.3">
      <c r="A169" s="12" t="s">
        <v>24</v>
      </c>
      <c r="B169" s="32">
        <f>B170+B171</f>
        <v>6600</v>
      </c>
      <c r="C169" s="32">
        <f t="shared" ref="C169:E169" si="21">C170+C171</f>
        <v>7100</v>
      </c>
      <c r="D169" s="32">
        <f t="shared" si="21"/>
        <v>7100</v>
      </c>
      <c r="E169" s="32">
        <f t="shared" si="21"/>
        <v>7100</v>
      </c>
    </row>
    <row r="170" spans="1:5" ht="15.75" thickBot="1" x14ac:dyDescent="0.3">
      <c r="A170" s="25" t="s">
        <v>175</v>
      </c>
      <c r="B170" s="13">
        <f>B41+B78+B115</f>
        <v>6600</v>
      </c>
      <c r="C170" s="13">
        <f>C41+C78+C115</f>
        <v>7100</v>
      </c>
      <c r="D170" s="13">
        <f>D41+D78+D115</f>
        <v>7100</v>
      </c>
      <c r="E170" s="13">
        <f>E41+E78+E115</f>
        <v>7100</v>
      </c>
    </row>
    <row r="171" spans="1:5" ht="15.75" thickBot="1" x14ac:dyDescent="0.3">
      <c r="A171" s="25" t="s">
        <v>193</v>
      </c>
      <c r="B171" s="14">
        <f>B42+B79+B113</f>
        <v>0</v>
      </c>
      <c r="C171" s="14">
        <f>C42+C79+C113</f>
        <v>0</v>
      </c>
      <c r="D171" s="14">
        <f>D42+D79+D113</f>
        <v>0</v>
      </c>
      <c r="E171" s="14">
        <f>E42+E79+E113</f>
        <v>0</v>
      </c>
    </row>
    <row r="172" spans="1:5" ht="15.75" thickBot="1" x14ac:dyDescent="0.3">
      <c r="A172" s="12" t="s">
        <v>25</v>
      </c>
      <c r="B172" s="32">
        <f>B173+B174</f>
        <v>14760</v>
      </c>
      <c r="C172" s="32">
        <f t="shared" ref="C172:E172" si="22">C173+C174</f>
        <v>19134</v>
      </c>
      <c r="D172" s="32">
        <f t="shared" si="22"/>
        <v>20134</v>
      </c>
      <c r="E172" s="32">
        <f t="shared" si="22"/>
        <v>20134</v>
      </c>
    </row>
    <row r="173" spans="1:5" ht="15.75" thickBot="1" x14ac:dyDescent="0.3">
      <c r="A173" s="25" t="s">
        <v>175</v>
      </c>
      <c r="B173" s="14">
        <v>14760</v>
      </c>
      <c r="C173" s="14">
        <f t="shared" ref="B173:E174" si="23">C44+C81+C118</f>
        <v>19134</v>
      </c>
      <c r="D173" s="14">
        <f t="shared" si="23"/>
        <v>20134</v>
      </c>
      <c r="E173" s="14">
        <f t="shared" si="23"/>
        <v>20134</v>
      </c>
    </row>
    <row r="174" spans="1:5" ht="15.75" thickBot="1" x14ac:dyDescent="0.3">
      <c r="A174" s="25" t="s">
        <v>193</v>
      </c>
      <c r="B174" s="14">
        <f t="shared" si="23"/>
        <v>0</v>
      </c>
      <c r="C174" s="14">
        <f t="shared" si="23"/>
        <v>0</v>
      </c>
      <c r="D174" s="14">
        <f t="shared" si="23"/>
        <v>0</v>
      </c>
      <c r="E174" s="14">
        <f t="shared" si="23"/>
        <v>0</v>
      </c>
    </row>
    <row r="175" spans="1:5" ht="15.75" thickBot="1" x14ac:dyDescent="0.3">
      <c r="A175" s="12" t="s">
        <v>26</v>
      </c>
      <c r="B175" s="32">
        <f>B176+B177</f>
        <v>0</v>
      </c>
      <c r="C175" s="32">
        <f t="shared" ref="C175:E175" si="24">C176+C177</f>
        <v>0</v>
      </c>
      <c r="D175" s="32">
        <f t="shared" si="24"/>
        <v>0</v>
      </c>
      <c r="E175" s="32">
        <f t="shared" si="24"/>
        <v>0</v>
      </c>
    </row>
    <row r="176" spans="1:5" ht="15.75" thickBot="1" x14ac:dyDescent="0.3">
      <c r="A176" s="25" t="s">
        <v>175</v>
      </c>
      <c r="B176" s="13">
        <f t="shared" ref="B176:E177" si="25">B47+B84+B121</f>
        <v>0</v>
      </c>
      <c r="C176" s="13">
        <f t="shared" si="25"/>
        <v>0</v>
      </c>
      <c r="D176" s="13">
        <f t="shared" si="25"/>
        <v>0</v>
      </c>
      <c r="E176" s="13">
        <f t="shared" si="25"/>
        <v>0</v>
      </c>
    </row>
    <row r="177" spans="1:5" ht="15.75" thickBot="1" x14ac:dyDescent="0.3">
      <c r="A177" s="25" t="s">
        <v>193</v>
      </c>
      <c r="B177" s="14">
        <f t="shared" si="25"/>
        <v>0</v>
      </c>
      <c r="C177" s="14">
        <f t="shared" si="25"/>
        <v>0</v>
      </c>
      <c r="D177" s="14">
        <f t="shared" si="25"/>
        <v>0</v>
      </c>
      <c r="E177" s="14">
        <f t="shared" si="25"/>
        <v>0</v>
      </c>
    </row>
    <row r="178" spans="1:5" ht="15.75" thickBot="1" x14ac:dyDescent="0.3">
      <c r="A178" s="12" t="s">
        <v>27</v>
      </c>
      <c r="B178" s="32">
        <f>B179+B180</f>
        <v>0</v>
      </c>
      <c r="C178" s="32">
        <f t="shared" ref="C178:E178" si="26">C179+C180</f>
        <v>0</v>
      </c>
      <c r="D178" s="32">
        <f t="shared" si="26"/>
        <v>0</v>
      </c>
      <c r="E178" s="32">
        <f t="shared" si="26"/>
        <v>0</v>
      </c>
    </row>
    <row r="179" spans="1:5" ht="15.75" thickBot="1" x14ac:dyDescent="0.3">
      <c r="A179" s="25" t="s">
        <v>175</v>
      </c>
      <c r="B179" s="13">
        <f t="shared" ref="B179:E180" si="27">B50+B87+B124</f>
        <v>0</v>
      </c>
      <c r="C179" s="13">
        <f t="shared" si="27"/>
        <v>0</v>
      </c>
      <c r="D179" s="13">
        <f t="shared" si="27"/>
        <v>0</v>
      </c>
      <c r="E179" s="13">
        <f t="shared" si="27"/>
        <v>0</v>
      </c>
    </row>
    <row r="180" spans="1:5" ht="15.75" thickBot="1" x14ac:dyDescent="0.3">
      <c r="A180" s="25" t="s">
        <v>193</v>
      </c>
      <c r="B180" s="14">
        <f t="shared" si="27"/>
        <v>0</v>
      </c>
      <c r="C180" s="14">
        <f t="shared" si="27"/>
        <v>0</v>
      </c>
      <c r="D180" s="14">
        <f t="shared" si="27"/>
        <v>0</v>
      </c>
      <c r="E180" s="14">
        <f t="shared" si="27"/>
        <v>0</v>
      </c>
    </row>
    <row r="181" spans="1:5" ht="15.75" thickBot="1" x14ac:dyDescent="0.3">
      <c r="A181" s="12" t="s">
        <v>28</v>
      </c>
      <c r="B181" s="32">
        <f>B182+B183</f>
        <v>100</v>
      </c>
      <c r="C181" s="32">
        <f>C182+C183</f>
        <v>100</v>
      </c>
      <c r="D181" s="32">
        <f t="shared" ref="D181:E181" si="28">D182+D183</f>
        <v>100</v>
      </c>
      <c r="E181" s="32">
        <f t="shared" si="28"/>
        <v>100</v>
      </c>
    </row>
    <row r="182" spans="1:5" ht="15.75" thickBot="1" x14ac:dyDescent="0.3">
      <c r="A182" s="25" t="s">
        <v>175</v>
      </c>
      <c r="B182" s="13">
        <f t="shared" ref="B182:E183" si="29">B53+B90+B127</f>
        <v>100</v>
      </c>
      <c r="C182" s="13">
        <f t="shared" si="29"/>
        <v>100</v>
      </c>
      <c r="D182" s="13">
        <f t="shared" si="29"/>
        <v>100</v>
      </c>
      <c r="E182" s="13">
        <f t="shared" si="29"/>
        <v>100</v>
      </c>
    </row>
    <row r="183" spans="1:5" ht="15.75" thickBot="1" x14ac:dyDescent="0.3">
      <c r="A183" s="25" t="s">
        <v>193</v>
      </c>
      <c r="B183" s="14">
        <f t="shared" si="29"/>
        <v>0</v>
      </c>
      <c r="C183" s="14">
        <f t="shared" si="29"/>
        <v>0</v>
      </c>
      <c r="D183" s="14">
        <f t="shared" si="29"/>
        <v>0</v>
      </c>
      <c r="E183" s="14">
        <f t="shared" si="29"/>
        <v>0</v>
      </c>
    </row>
    <row r="184" spans="1:5" ht="24.75" thickBot="1" x14ac:dyDescent="0.3">
      <c r="A184" s="12" t="s">
        <v>29</v>
      </c>
      <c r="B184" s="32">
        <f>B92+B55</f>
        <v>240</v>
      </c>
      <c r="C184" s="32">
        <f>C92+C55</f>
        <v>240</v>
      </c>
      <c r="D184" s="32">
        <f>D92+D55</f>
        <v>240</v>
      </c>
      <c r="E184" s="32">
        <f>E92+E55</f>
        <v>240</v>
      </c>
    </row>
    <row r="185" spans="1:5" ht="15.75" thickBot="1" x14ac:dyDescent="0.3">
      <c r="A185" s="25" t="s">
        <v>175</v>
      </c>
      <c r="B185" s="13">
        <f t="shared" ref="B185:E186" si="30">B56+B93+B130</f>
        <v>240</v>
      </c>
      <c r="C185" s="13">
        <f t="shared" si="30"/>
        <v>240</v>
      </c>
      <c r="D185" s="13">
        <f t="shared" si="30"/>
        <v>240</v>
      </c>
      <c r="E185" s="13">
        <f t="shared" si="30"/>
        <v>240</v>
      </c>
    </row>
    <row r="186" spans="1:5" ht="15.75" thickBot="1" x14ac:dyDescent="0.3">
      <c r="A186" s="25" t="s">
        <v>193</v>
      </c>
      <c r="B186" s="14">
        <f t="shared" si="30"/>
        <v>0</v>
      </c>
      <c r="C186" s="14">
        <f t="shared" si="30"/>
        <v>0</v>
      </c>
      <c r="D186" s="14">
        <f t="shared" si="30"/>
        <v>0</v>
      </c>
      <c r="E186" s="14">
        <f t="shared" si="30"/>
        <v>0</v>
      </c>
    </row>
    <row r="187" spans="1:5" ht="15.75" thickBot="1" x14ac:dyDescent="0.3">
      <c r="A187" s="12" t="s">
        <v>55</v>
      </c>
      <c r="B187" s="32">
        <f>B1879</f>
        <v>0</v>
      </c>
      <c r="C187" s="32">
        <v>0</v>
      </c>
      <c r="D187" s="32">
        <v>0</v>
      </c>
      <c r="E187" s="32">
        <v>0</v>
      </c>
    </row>
    <row r="188" spans="1:5" ht="15.75" thickBot="1" x14ac:dyDescent="0.3">
      <c r="A188" s="25" t="s">
        <v>175</v>
      </c>
      <c r="B188" s="13">
        <f>B153</f>
        <v>0</v>
      </c>
      <c r="C188" s="13">
        <f t="shared" ref="C188:E188" si="31">C153</f>
        <v>0</v>
      </c>
      <c r="D188" s="13">
        <f t="shared" si="31"/>
        <v>0</v>
      </c>
      <c r="E188" s="13">
        <f t="shared" si="31"/>
        <v>0</v>
      </c>
    </row>
    <row r="189" spans="1:5" ht="15.75" thickBot="1" x14ac:dyDescent="0.3">
      <c r="A189" s="25" t="s">
        <v>194</v>
      </c>
      <c r="B189" s="13">
        <f>B159</f>
        <v>0</v>
      </c>
      <c r="C189" s="13">
        <f t="shared" ref="C189:E191" si="32">C159</f>
        <v>0</v>
      </c>
      <c r="D189" s="13">
        <f t="shared" si="32"/>
        <v>0</v>
      </c>
      <c r="E189" s="13">
        <f t="shared" si="32"/>
        <v>0</v>
      </c>
    </row>
    <row r="190" spans="1:5" ht="15.75" thickBot="1" x14ac:dyDescent="0.3">
      <c r="A190" s="25" t="s">
        <v>186</v>
      </c>
      <c r="B190" s="13">
        <f>B160</f>
        <v>0</v>
      </c>
      <c r="C190" s="13">
        <f t="shared" si="32"/>
        <v>0</v>
      </c>
      <c r="D190" s="13">
        <f t="shared" si="32"/>
        <v>0</v>
      </c>
      <c r="E190" s="13">
        <f t="shared" si="32"/>
        <v>0</v>
      </c>
    </row>
    <row r="191" spans="1:5" ht="15.75" thickBot="1" x14ac:dyDescent="0.3">
      <c r="A191" s="25" t="s">
        <v>187</v>
      </c>
      <c r="B191" s="13">
        <f>B161</f>
        <v>0</v>
      </c>
      <c r="C191" s="13">
        <f t="shared" si="32"/>
        <v>0</v>
      </c>
      <c r="D191" s="13">
        <f t="shared" si="32"/>
        <v>0</v>
      </c>
      <c r="E191" s="13">
        <f t="shared" si="32"/>
        <v>0</v>
      </c>
    </row>
    <row r="192" spans="1:5" ht="15.75" thickBot="1" x14ac:dyDescent="0.3">
      <c r="A192" s="12" t="s">
        <v>56</v>
      </c>
      <c r="B192" s="32">
        <f>B157</f>
        <v>1000</v>
      </c>
      <c r="C192" s="32">
        <f t="shared" ref="C192:E196" si="33">C157</f>
        <v>1000</v>
      </c>
      <c r="D192" s="32">
        <f t="shared" si="33"/>
        <v>1000</v>
      </c>
      <c r="E192" s="32">
        <f t="shared" si="33"/>
        <v>1000</v>
      </c>
    </row>
    <row r="193" spans="1:5" ht="15.75" thickBot="1" x14ac:dyDescent="0.3">
      <c r="A193" s="25" t="s">
        <v>175</v>
      </c>
      <c r="B193" s="13">
        <f>B158</f>
        <v>1000</v>
      </c>
      <c r="C193" s="13">
        <f t="shared" si="33"/>
        <v>1000</v>
      </c>
      <c r="D193" s="13">
        <f t="shared" si="33"/>
        <v>1000</v>
      </c>
      <c r="E193" s="13">
        <f t="shared" si="33"/>
        <v>1000</v>
      </c>
    </row>
    <row r="194" spans="1:5" ht="15.75" thickBot="1" x14ac:dyDescent="0.3">
      <c r="A194" s="25" t="s">
        <v>194</v>
      </c>
      <c r="B194" s="13">
        <f>B159</f>
        <v>0</v>
      </c>
      <c r="C194" s="13">
        <f t="shared" si="33"/>
        <v>0</v>
      </c>
      <c r="D194" s="13">
        <f t="shared" si="33"/>
        <v>0</v>
      </c>
      <c r="E194" s="13">
        <f t="shared" si="33"/>
        <v>0</v>
      </c>
    </row>
    <row r="195" spans="1:5" ht="15.75" thickBot="1" x14ac:dyDescent="0.3">
      <c r="A195" s="25" t="s">
        <v>186</v>
      </c>
      <c r="B195" s="13">
        <f>B160</f>
        <v>0</v>
      </c>
      <c r="C195" s="13">
        <f t="shared" si="33"/>
        <v>0</v>
      </c>
      <c r="D195" s="13">
        <f t="shared" si="33"/>
        <v>0</v>
      </c>
      <c r="E195" s="13">
        <f t="shared" si="33"/>
        <v>0</v>
      </c>
    </row>
    <row r="196" spans="1:5" ht="15.75" thickBot="1" x14ac:dyDescent="0.3">
      <c r="A196" s="25" t="s">
        <v>187</v>
      </c>
      <c r="B196" s="13">
        <f>B161</f>
        <v>0</v>
      </c>
      <c r="C196" s="13">
        <f t="shared" si="33"/>
        <v>0</v>
      </c>
      <c r="D196" s="13">
        <f t="shared" si="33"/>
        <v>0</v>
      </c>
      <c r="E196" s="13">
        <f t="shared" si="33"/>
        <v>0</v>
      </c>
    </row>
    <row r="197" spans="1:5" ht="15.75" thickBot="1" x14ac:dyDescent="0.3">
      <c r="A197" s="16" t="s">
        <v>31</v>
      </c>
      <c r="B197" s="17">
        <f>IF(B165-B164=0,0,"Error")</f>
        <v>0</v>
      </c>
      <c r="C197" s="17">
        <f t="shared" ref="C197:E197" si="34">IF(C165-C164=0,0,"Error")</f>
        <v>0</v>
      </c>
      <c r="D197" s="17">
        <f t="shared" si="34"/>
        <v>0</v>
      </c>
      <c r="E197" s="17">
        <f t="shared" si="34"/>
        <v>0</v>
      </c>
    </row>
  </sheetData>
  <mergeCells count="41">
    <mergeCell ref="B139:E139"/>
    <mergeCell ref="B140:E140"/>
    <mergeCell ref="A141:A142"/>
    <mergeCell ref="A149:E149"/>
    <mergeCell ref="A150:A151"/>
    <mergeCell ref="B138:E138"/>
    <mergeCell ref="A72:A73"/>
    <mergeCell ref="B97:E97"/>
    <mergeCell ref="B98:E98"/>
    <mergeCell ref="B99:E99"/>
    <mergeCell ref="A100:A101"/>
    <mergeCell ref="A108:E108"/>
    <mergeCell ref="A109:A110"/>
    <mergeCell ref="A134:E134"/>
    <mergeCell ref="A135:E135"/>
    <mergeCell ref="B136:E136"/>
    <mergeCell ref="D137:E137"/>
    <mergeCell ref="A71:E71"/>
    <mergeCell ref="A22:E22"/>
    <mergeCell ref="B23:E23"/>
    <mergeCell ref="B24:E24"/>
    <mergeCell ref="B25:E25"/>
    <mergeCell ref="A26:A27"/>
    <mergeCell ref="A34:E34"/>
    <mergeCell ref="A35:A36"/>
    <mergeCell ref="B60:E60"/>
    <mergeCell ref="B61:E61"/>
    <mergeCell ref="B62:E62"/>
    <mergeCell ref="A63:A64"/>
    <mergeCell ref="A21:E21"/>
    <mergeCell ref="A1:E1"/>
    <mergeCell ref="A3:E3"/>
    <mergeCell ref="B5:E5"/>
    <mergeCell ref="B6:E6"/>
    <mergeCell ref="B7:E7"/>
    <mergeCell ref="A8:E8"/>
    <mergeCell ref="A9:E11"/>
    <mergeCell ref="B12:E12"/>
    <mergeCell ref="A13:A14"/>
    <mergeCell ref="B16:E16"/>
    <mergeCell ref="A17:E17"/>
  </mergeCells>
  <pageMargins left="0.7" right="0.7" top="0.75" bottom="0.75" header="0.3" footer="0.3"/>
  <pageSetup paperSize="9" scale="21" orientation="landscape" horizontalDpi="4294967294" verticalDpi="429496729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92"/>
  <sheetViews>
    <sheetView workbookViewId="0">
      <selection activeCell="J9" sqref="J8:J9"/>
    </sheetView>
  </sheetViews>
  <sheetFormatPr defaultRowHeight="15" x14ac:dyDescent="0.25"/>
  <cols>
    <col min="1" max="1" width="28.28515625" style="298" customWidth="1"/>
    <col min="2" max="4" width="15.85546875" style="298" customWidth="1"/>
    <col min="5" max="5" width="16" style="298" customWidth="1"/>
    <col min="6" max="6" width="0.140625" style="298" customWidth="1"/>
    <col min="7" max="7" width="6.7109375" style="298" customWidth="1"/>
    <col min="8" max="8" width="18.28515625" style="298" customWidth="1"/>
    <col min="9" max="9" width="10.7109375" style="298" customWidth="1"/>
    <col min="10" max="10" width="17.42578125" style="298" customWidth="1"/>
    <col min="11" max="16384" width="9.140625" style="298"/>
  </cols>
  <sheetData>
    <row r="1" spans="1:10" ht="18.75" x14ac:dyDescent="0.3">
      <c r="A1" s="2759" t="s">
        <v>934</v>
      </c>
      <c r="B1" s="2759"/>
      <c r="C1" s="2759"/>
      <c r="D1" s="2759"/>
      <c r="E1" s="2759"/>
    </row>
    <row r="2" spans="1:10" ht="20.100000000000001" customHeight="1" x14ac:dyDescent="0.25">
      <c r="A2" s="1787" t="s">
        <v>679</v>
      </c>
      <c r="B2" s="1788"/>
      <c r="C2" s="1788"/>
      <c r="D2" s="1788"/>
      <c r="E2" s="1788"/>
      <c r="F2" s="297"/>
      <c r="G2" s="297"/>
      <c r="H2" s="297"/>
      <c r="I2" s="297"/>
      <c r="J2" s="297"/>
    </row>
    <row r="3" spans="1:10" ht="24.95" customHeight="1" x14ac:dyDescent="0.25">
      <c r="A3" s="1789" t="s">
        <v>680</v>
      </c>
      <c r="B3" s="1790"/>
      <c r="C3" s="1790"/>
      <c r="D3" s="1790"/>
      <c r="E3" s="1790"/>
      <c r="F3" s="1790"/>
      <c r="G3" s="297"/>
      <c r="H3" s="297"/>
      <c r="I3" s="297"/>
      <c r="J3" s="297"/>
    </row>
    <row r="4" spans="1:10" ht="14.1" customHeight="1" x14ac:dyDescent="0.25">
      <c r="A4" s="299" t="s">
        <v>681</v>
      </c>
      <c r="B4" s="1791" t="s">
        <v>934</v>
      </c>
      <c r="C4" s="1792"/>
      <c r="D4" s="1792"/>
      <c r="E4" s="1792"/>
      <c r="F4" s="1792"/>
      <c r="G4" s="297"/>
      <c r="H4" s="297"/>
      <c r="I4" s="297"/>
      <c r="J4" s="297"/>
    </row>
    <row r="5" spans="1:10" ht="14.1" customHeight="1" x14ac:dyDescent="0.25">
      <c r="A5" s="299" t="s">
        <v>683</v>
      </c>
      <c r="B5" s="1791" t="s">
        <v>935</v>
      </c>
      <c r="C5" s="1792"/>
      <c r="D5" s="1792"/>
      <c r="E5" s="1792"/>
      <c r="F5" s="1792"/>
      <c r="G5" s="297"/>
      <c r="H5" s="297"/>
      <c r="I5" s="297"/>
      <c r="J5" s="297"/>
    </row>
    <row r="6" spans="1:10" ht="14.1" customHeight="1" x14ac:dyDescent="0.25">
      <c r="A6" s="299" t="s">
        <v>0</v>
      </c>
      <c r="B6" s="1791" t="s">
        <v>73</v>
      </c>
      <c r="C6" s="1792"/>
      <c r="D6" s="1792"/>
      <c r="E6" s="1792"/>
      <c r="F6" s="1792"/>
      <c r="G6" s="297"/>
      <c r="H6" s="297"/>
      <c r="I6" s="297"/>
      <c r="J6" s="297"/>
    </row>
    <row r="7" spans="1:10" ht="14.1" customHeight="1" x14ac:dyDescent="0.25">
      <c r="A7" s="299" t="s">
        <v>1</v>
      </c>
      <c r="B7" s="1791" t="s">
        <v>2</v>
      </c>
      <c r="C7" s="1792"/>
      <c r="D7" s="1792"/>
      <c r="E7" s="1792"/>
      <c r="F7" s="1792"/>
      <c r="G7" s="297"/>
      <c r="H7" s="297"/>
      <c r="I7" s="297"/>
      <c r="J7" s="297"/>
    </row>
    <row r="8" spans="1:10" ht="14.1" customHeight="1" x14ac:dyDescent="0.25">
      <c r="A8" s="299" t="s">
        <v>3</v>
      </c>
      <c r="B8" s="1794" t="s">
        <v>684</v>
      </c>
      <c r="C8" s="1795"/>
      <c r="D8" s="1795"/>
      <c r="E8" s="1795"/>
      <c r="F8" s="1795"/>
      <c r="G8" s="297"/>
      <c r="H8" s="297"/>
      <c r="I8" s="297"/>
      <c r="J8" s="297"/>
    </row>
    <row r="9" spans="1:10" ht="14.1" customHeight="1" x14ac:dyDescent="0.25">
      <c r="A9" s="1796" t="s">
        <v>4</v>
      </c>
      <c r="B9" s="1797"/>
      <c r="C9" s="1797"/>
      <c r="D9" s="1797"/>
      <c r="E9" s="1797"/>
      <c r="F9" s="1797"/>
      <c r="G9" s="297"/>
      <c r="H9" s="297"/>
      <c r="I9" s="297"/>
      <c r="J9" s="297"/>
    </row>
    <row r="10" spans="1:10" ht="41.1" customHeight="1" x14ac:dyDescent="0.25">
      <c r="A10" s="1798" t="s">
        <v>81</v>
      </c>
      <c r="B10" s="1799"/>
      <c r="C10" s="1799"/>
      <c r="D10" s="1799"/>
      <c r="E10" s="1799"/>
      <c r="F10" s="1799"/>
      <c r="G10" s="297"/>
      <c r="H10" s="297"/>
      <c r="I10" s="297"/>
      <c r="J10" s="297"/>
    </row>
    <row r="11" spans="1:10" ht="27" customHeight="1" x14ac:dyDescent="0.25">
      <c r="A11" s="300" t="s">
        <v>5</v>
      </c>
      <c r="B11" s="1800" t="s">
        <v>691</v>
      </c>
      <c r="C11" s="1801"/>
      <c r="D11" s="1801"/>
      <c r="E11" s="1801"/>
      <c r="F11" s="1801"/>
      <c r="G11" s="297"/>
      <c r="H11" s="297"/>
      <c r="I11" s="297"/>
      <c r="J11" s="297"/>
    </row>
    <row r="12" spans="1:10" ht="26.1" customHeight="1" x14ac:dyDescent="0.25">
      <c r="A12" s="300" t="s">
        <v>357</v>
      </c>
      <c r="B12" s="1800" t="s">
        <v>687</v>
      </c>
      <c r="C12" s="1801"/>
      <c r="D12" s="1801"/>
      <c r="E12" s="1801"/>
      <c r="F12" s="1801"/>
      <c r="G12" s="297"/>
      <c r="H12" s="297"/>
      <c r="I12" s="297"/>
      <c r="J12" s="297"/>
    </row>
    <row r="13" spans="1:10" ht="14.1" customHeight="1" x14ac:dyDescent="0.25">
      <c r="A13" s="1785" t="s">
        <v>440</v>
      </c>
      <c r="B13" s="1786"/>
      <c r="C13" s="1786"/>
      <c r="D13" s="1786"/>
      <c r="E13" s="1786"/>
      <c r="F13" s="1786"/>
      <c r="G13" s="297"/>
      <c r="H13" s="297"/>
      <c r="I13" s="297"/>
      <c r="J13" s="297"/>
    </row>
    <row r="14" spans="1:10" ht="14.1" customHeight="1" x14ac:dyDescent="0.25">
      <c r="A14" s="301" t="s">
        <v>936</v>
      </c>
      <c r="B14" s="1785" t="s">
        <v>937</v>
      </c>
      <c r="C14" s="1786"/>
      <c r="D14" s="1786"/>
      <c r="E14" s="1786"/>
      <c r="F14" s="1786"/>
      <c r="G14" s="297"/>
      <c r="H14" s="297"/>
      <c r="I14" s="297"/>
      <c r="J14" s="297"/>
    </row>
    <row r="15" spans="1:10" ht="14.1" customHeight="1" x14ac:dyDescent="0.25">
      <c r="A15" s="302" t="s">
        <v>688</v>
      </c>
      <c r="B15" s="1781" t="s">
        <v>938</v>
      </c>
      <c r="C15" s="1782"/>
      <c r="D15" s="1782"/>
      <c r="E15" s="1782"/>
      <c r="F15" s="1782"/>
      <c r="G15" s="297"/>
      <c r="H15" s="297"/>
      <c r="I15" s="297"/>
      <c r="J15" s="297"/>
    </row>
    <row r="16" spans="1:10" ht="14.1" customHeight="1" x14ac:dyDescent="0.25">
      <c r="A16" s="303" t="s">
        <v>689</v>
      </c>
      <c r="B16" s="1783" t="s">
        <v>329</v>
      </c>
      <c r="C16" s="1784"/>
      <c r="D16" s="1784"/>
      <c r="E16" s="1784"/>
      <c r="F16" s="1784"/>
      <c r="G16" s="297"/>
      <c r="H16" s="297"/>
      <c r="I16" s="297"/>
      <c r="J16" s="297"/>
    </row>
    <row r="17" spans="1:10" ht="14.1" customHeight="1" x14ac:dyDescent="0.25">
      <c r="A17" s="303" t="s">
        <v>15</v>
      </c>
      <c r="B17" s="1783" t="s">
        <v>40</v>
      </c>
      <c r="C17" s="1784"/>
      <c r="D17" s="1784"/>
      <c r="E17" s="1784"/>
      <c r="F17" s="1784"/>
      <c r="G17" s="297"/>
      <c r="H17" s="297"/>
      <c r="I17" s="297"/>
      <c r="J17" s="297"/>
    </row>
    <row r="18" spans="1:10" ht="15" customHeight="1" x14ac:dyDescent="0.25">
      <c r="A18" s="304"/>
      <c r="B18" s="305">
        <v>2020</v>
      </c>
      <c r="C18" s="305">
        <v>2021</v>
      </c>
      <c r="D18" s="305">
        <v>2022</v>
      </c>
      <c r="E18" s="1776">
        <v>2023</v>
      </c>
      <c r="F18" s="1777"/>
      <c r="G18" s="297"/>
      <c r="H18" s="297"/>
      <c r="I18" s="297"/>
      <c r="J18" s="297"/>
    </row>
    <row r="19" spans="1:10" ht="15" customHeight="1" x14ac:dyDescent="0.25">
      <c r="A19" s="307"/>
      <c r="B19" s="308" t="s">
        <v>7</v>
      </c>
      <c r="C19" s="308" t="s">
        <v>8</v>
      </c>
      <c r="D19" s="308" t="s">
        <v>8</v>
      </c>
      <c r="E19" s="1778" t="s">
        <v>8</v>
      </c>
      <c r="F19" s="1779"/>
      <c r="G19" s="297"/>
      <c r="H19" s="297"/>
      <c r="I19" s="297"/>
      <c r="J19" s="297"/>
    </row>
    <row r="20" spans="1:10" ht="14.1" customHeight="1" x14ac:dyDescent="0.25">
      <c r="A20" s="310" t="s">
        <v>16</v>
      </c>
      <c r="B20" s="311">
        <v>0</v>
      </c>
      <c r="C20" s="311">
        <v>1240</v>
      </c>
      <c r="D20" s="311">
        <v>1360</v>
      </c>
      <c r="E20" s="1763">
        <v>1480</v>
      </c>
      <c r="F20" s="1764"/>
      <c r="G20" s="297"/>
      <c r="H20" s="297"/>
      <c r="I20" s="297"/>
      <c r="J20" s="297"/>
    </row>
    <row r="21" spans="1:10" ht="14.1" customHeight="1" x14ac:dyDescent="0.25">
      <c r="A21" s="310" t="s">
        <v>17</v>
      </c>
      <c r="B21" s="311">
        <v>0</v>
      </c>
      <c r="C21" s="311">
        <v>74000000</v>
      </c>
      <c r="D21" s="311">
        <v>75000000</v>
      </c>
      <c r="E21" s="1763">
        <v>79000000</v>
      </c>
      <c r="F21" s="1764"/>
      <c r="G21" s="297"/>
      <c r="H21" s="297"/>
      <c r="I21" s="297"/>
      <c r="J21" s="297"/>
    </row>
    <row r="22" spans="1:10" ht="14.1" customHeight="1" x14ac:dyDescent="0.25">
      <c r="A22" s="310" t="s">
        <v>18</v>
      </c>
      <c r="B22" s="311">
        <v>0</v>
      </c>
      <c r="C22" s="313">
        <v>59677.42</v>
      </c>
      <c r="D22" s="313">
        <v>55147.06</v>
      </c>
      <c r="E22" s="1780">
        <v>53378.38</v>
      </c>
      <c r="F22" s="1764"/>
      <c r="G22" s="297"/>
      <c r="H22" s="297"/>
      <c r="I22" s="297"/>
      <c r="J22" s="297"/>
    </row>
    <row r="23" spans="1:10" ht="14.1" customHeight="1" x14ac:dyDescent="0.25">
      <c r="A23" s="310" t="s">
        <v>696</v>
      </c>
      <c r="B23" s="311"/>
      <c r="C23" s="313"/>
      <c r="D23" s="315">
        <v>9.6799999999999997E-2</v>
      </c>
      <c r="E23" s="1773">
        <v>8.8200000000000001E-2</v>
      </c>
      <c r="F23" s="1764"/>
      <c r="G23" s="297"/>
      <c r="H23" s="297"/>
      <c r="I23" s="297"/>
      <c r="J23" s="297"/>
    </row>
    <row r="24" spans="1:10" ht="14.1" customHeight="1" x14ac:dyDescent="0.25">
      <c r="A24" s="310" t="s">
        <v>697</v>
      </c>
      <c r="B24" s="311"/>
      <c r="C24" s="313"/>
      <c r="D24" s="315">
        <v>1.35E-2</v>
      </c>
      <c r="E24" s="1773">
        <v>5.33E-2</v>
      </c>
      <c r="F24" s="1764"/>
      <c r="G24" s="297"/>
      <c r="H24" s="297"/>
      <c r="I24" s="297"/>
      <c r="J24" s="297"/>
    </row>
    <row r="25" spans="1:10" ht="14.1" customHeight="1" x14ac:dyDescent="0.25">
      <c r="A25" s="310" t="s">
        <v>22</v>
      </c>
      <c r="B25" s="311"/>
      <c r="C25" s="313"/>
      <c r="D25" s="315">
        <v>-7.5899999999999995E-2</v>
      </c>
      <c r="E25" s="1773">
        <v>-3.2099999999999997E-2</v>
      </c>
      <c r="F25" s="1764"/>
      <c r="G25" s="297"/>
      <c r="H25" s="297"/>
      <c r="I25" s="297"/>
      <c r="J25" s="297"/>
    </row>
    <row r="26" spans="1:10" ht="14.1" customHeight="1" x14ac:dyDescent="0.25">
      <c r="A26" s="1774" t="s">
        <v>690</v>
      </c>
      <c r="B26" s="1775"/>
      <c r="C26" s="1775"/>
      <c r="D26" s="1775"/>
      <c r="E26" s="1775"/>
      <c r="F26" s="1775"/>
      <c r="G26" s="297"/>
      <c r="H26" s="297"/>
      <c r="I26" s="297"/>
      <c r="J26" s="297"/>
    </row>
    <row r="27" spans="1:10" ht="14.1" customHeight="1" x14ac:dyDescent="0.25">
      <c r="A27" s="304"/>
      <c r="B27" s="305">
        <v>2020</v>
      </c>
      <c r="C27" s="317">
        <v>2021</v>
      </c>
      <c r="D27" s="305">
        <v>2022</v>
      </c>
      <c r="E27" s="1776">
        <v>2023</v>
      </c>
      <c r="F27" s="1777"/>
      <c r="G27" s="297"/>
      <c r="H27" s="297"/>
      <c r="I27" s="297"/>
      <c r="J27" s="297"/>
    </row>
    <row r="28" spans="1:10" ht="14.1" customHeight="1" x14ac:dyDescent="0.25">
      <c r="A28" s="318"/>
      <c r="B28" s="308" t="s">
        <v>7</v>
      </c>
      <c r="C28" s="308" t="s">
        <v>8</v>
      </c>
      <c r="D28" s="308" t="s">
        <v>8</v>
      </c>
      <c r="E28" s="1778" t="s">
        <v>8</v>
      </c>
      <c r="F28" s="1779"/>
      <c r="G28" s="297"/>
      <c r="H28" s="297"/>
      <c r="I28" s="297"/>
      <c r="J28" s="297"/>
    </row>
    <row r="29" spans="1:10" ht="15.95" customHeight="1" x14ac:dyDescent="0.25">
      <c r="A29" s="307"/>
      <c r="B29" s="319"/>
      <c r="C29" s="319"/>
      <c r="D29" s="319"/>
      <c r="E29" s="319"/>
      <c r="F29" s="319"/>
      <c r="G29" s="320" t="s">
        <v>687</v>
      </c>
      <c r="H29" s="297"/>
      <c r="I29" s="297"/>
      <c r="J29" s="297"/>
    </row>
    <row r="30" spans="1:10" ht="14.1" customHeight="1" x14ac:dyDescent="0.25">
      <c r="A30" s="321" t="s">
        <v>698</v>
      </c>
      <c r="B30" s="322">
        <v>0</v>
      </c>
      <c r="C30" s="322">
        <v>52500000</v>
      </c>
      <c r="D30" s="322">
        <v>52500000</v>
      </c>
      <c r="E30" s="1769">
        <v>52500000</v>
      </c>
      <c r="F30" s="1770"/>
      <c r="G30" s="324"/>
      <c r="H30" s="297"/>
      <c r="I30" s="297"/>
      <c r="J30" s="297"/>
    </row>
    <row r="31" spans="1:10" ht="14.1" customHeight="1" x14ac:dyDescent="0.25">
      <c r="A31" s="321" t="s">
        <v>699</v>
      </c>
      <c r="B31" s="322">
        <v>0</v>
      </c>
      <c r="C31" s="322">
        <v>9600000</v>
      </c>
      <c r="D31" s="322">
        <v>9600000</v>
      </c>
      <c r="E31" s="1769">
        <v>9600000</v>
      </c>
      <c r="F31" s="1770"/>
      <c r="G31" s="297"/>
      <c r="H31" s="297"/>
      <c r="I31" s="297"/>
      <c r="J31" s="297"/>
    </row>
    <row r="32" spans="1:10" ht="14.1" customHeight="1" x14ac:dyDescent="0.25">
      <c r="A32" s="321" t="s">
        <v>700</v>
      </c>
      <c r="B32" s="322">
        <v>0</v>
      </c>
      <c r="C32" s="322">
        <v>10750000</v>
      </c>
      <c r="D32" s="322">
        <v>11900000</v>
      </c>
      <c r="E32" s="1769">
        <v>15900000</v>
      </c>
      <c r="F32" s="1770"/>
      <c r="G32" s="297"/>
      <c r="H32" s="297"/>
      <c r="I32" s="297"/>
      <c r="J32" s="297"/>
    </row>
    <row r="33" spans="1:10" ht="14.1" customHeight="1" x14ac:dyDescent="0.25">
      <c r="A33" s="321" t="s">
        <v>701</v>
      </c>
      <c r="B33" s="322">
        <v>0</v>
      </c>
      <c r="C33" s="322">
        <v>0</v>
      </c>
      <c r="D33" s="322">
        <v>0</v>
      </c>
      <c r="E33" s="1769">
        <v>0</v>
      </c>
      <c r="F33" s="1770"/>
      <c r="G33" s="297"/>
      <c r="H33" s="297"/>
      <c r="I33" s="297"/>
      <c r="J33" s="297"/>
    </row>
    <row r="34" spans="1:10" ht="14.1" customHeight="1" x14ac:dyDescent="0.25">
      <c r="A34" s="321" t="s">
        <v>702</v>
      </c>
      <c r="B34" s="322">
        <v>0</v>
      </c>
      <c r="C34" s="322">
        <v>0</v>
      </c>
      <c r="D34" s="322">
        <v>0</v>
      </c>
      <c r="E34" s="1769">
        <v>0</v>
      </c>
      <c r="F34" s="1770"/>
      <c r="G34" s="297"/>
      <c r="H34" s="297"/>
      <c r="I34" s="297"/>
      <c r="J34" s="297"/>
    </row>
    <row r="35" spans="1:10" ht="14.1" customHeight="1" x14ac:dyDescent="0.25">
      <c r="A35" s="321" t="s">
        <v>703</v>
      </c>
      <c r="B35" s="322">
        <v>0</v>
      </c>
      <c r="C35" s="322">
        <v>0</v>
      </c>
      <c r="D35" s="322">
        <v>0</v>
      </c>
      <c r="E35" s="1769">
        <v>0</v>
      </c>
      <c r="F35" s="1770"/>
      <c r="G35" s="297"/>
      <c r="H35" s="297"/>
      <c r="I35" s="297"/>
      <c r="J35" s="297"/>
    </row>
    <row r="36" spans="1:10" ht="14.1" customHeight="1" x14ac:dyDescent="0.25">
      <c r="A36" s="321" t="s">
        <v>704</v>
      </c>
      <c r="B36" s="322">
        <v>0</v>
      </c>
      <c r="C36" s="322">
        <v>0</v>
      </c>
      <c r="D36" s="322">
        <v>0</v>
      </c>
      <c r="E36" s="1769">
        <v>0</v>
      </c>
      <c r="F36" s="1770"/>
      <c r="G36" s="297"/>
      <c r="H36" s="297"/>
      <c r="I36" s="297"/>
      <c r="J36" s="297"/>
    </row>
    <row r="37" spans="1:10" ht="14.1" customHeight="1" x14ac:dyDescent="0.25">
      <c r="A37" s="321" t="s">
        <v>705</v>
      </c>
      <c r="B37" s="322">
        <v>0</v>
      </c>
      <c r="C37" s="322">
        <v>0</v>
      </c>
      <c r="D37" s="322">
        <v>0</v>
      </c>
      <c r="E37" s="1769">
        <v>0</v>
      </c>
      <c r="F37" s="1770"/>
      <c r="G37" s="297"/>
      <c r="H37" s="297"/>
      <c r="I37" s="297"/>
      <c r="J37" s="297"/>
    </row>
    <row r="38" spans="1:10" ht="14.1" customHeight="1" x14ac:dyDescent="0.25">
      <c r="A38" s="321" t="s">
        <v>706</v>
      </c>
      <c r="B38" s="322">
        <v>0</v>
      </c>
      <c r="C38" s="322">
        <v>0</v>
      </c>
      <c r="D38" s="322">
        <v>0</v>
      </c>
      <c r="E38" s="1769">
        <v>0</v>
      </c>
      <c r="F38" s="1770"/>
      <c r="G38" s="297"/>
      <c r="H38" s="297"/>
      <c r="I38" s="297"/>
      <c r="J38" s="297"/>
    </row>
    <row r="39" spans="1:10" ht="14.1" customHeight="1" x14ac:dyDescent="0.25">
      <c r="A39" s="321" t="s">
        <v>707</v>
      </c>
      <c r="B39" s="322">
        <v>0</v>
      </c>
      <c r="C39" s="322">
        <v>0</v>
      </c>
      <c r="D39" s="322">
        <v>0</v>
      </c>
      <c r="E39" s="1769">
        <v>0</v>
      </c>
      <c r="F39" s="1770"/>
      <c r="G39" s="297"/>
      <c r="H39" s="297"/>
      <c r="I39" s="297"/>
      <c r="J39" s="297"/>
    </row>
    <row r="40" spans="1:10" ht="14.1" customHeight="1" x14ac:dyDescent="0.25">
      <c r="A40" s="321" t="s">
        <v>708</v>
      </c>
      <c r="B40" s="322">
        <v>0</v>
      </c>
      <c r="C40" s="322">
        <v>150000</v>
      </c>
      <c r="D40" s="322">
        <v>0</v>
      </c>
      <c r="E40" s="1769">
        <v>0</v>
      </c>
      <c r="F40" s="1770"/>
      <c r="G40" s="297"/>
      <c r="H40" s="297"/>
      <c r="I40" s="297"/>
      <c r="J40" s="297"/>
    </row>
    <row r="41" spans="1:10" ht="14.1" customHeight="1" x14ac:dyDescent="0.25">
      <c r="A41" s="321" t="s">
        <v>709</v>
      </c>
      <c r="B41" s="322">
        <v>0</v>
      </c>
      <c r="C41" s="322">
        <v>0</v>
      </c>
      <c r="D41" s="322">
        <v>0</v>
      </c>
      <c r="E41" s="1769">
        <v>0</v>
      </c>
      <c r="F41" s="1770"/>
      <c r="G41" s="297"/>
      <c r="H41" s="297"/>
      <c r="I41" s="297"/>
      <c r="J41" s="297"/>
    </row>
    <row r="42" spans="1:10" ht="14.1" customHeight="1" x14ac:dyDescent="0.25">
      <c r="A42" s="321" t="s">
        <v>710</v>
      </c>
      <c r="B42" s="322">
        <v>0</v>
      </c>
      <c r="C42" s="322">
        <v>0</v>
      </c>
      <c r="D42" s="322">
        <v>0</v>
      </c>
      <c r="E42" s="1769">
        <v>0</v>
      </c>
      <c r="F42" s="1770"/>
      <c r="G42" s="297"/>
      <c r="H42" s="297"/>
      <c r="I42" s="297"/>
      <c r="J42" s="297"/>
    </row>
    <row r="43" spans="1:10" ht="14.1" customHeight="1" x14ac:dyDescent="0.25">
      <c r="A43" s="321" t="s">
        <v>711</v>
      </c>
      <c r="B43" s="322">
        <v>0</v>
      </c>
      <c r="C43" s="322">
        <v>0</v>
      </c>
      <c r="D43" s="322">
        <v>0</v>
      </c>
      <c r="E43" s="1769">
        <v>0</v>
      </c>
      <c r="F43" s="1770"/>
      <c r="G43" s="297"/>
      <c r="H43" s="297"/>
      <c r="I43" s="297"/>
      <c r="J43" s="297"/>
    </row>
    <row r="44" spans="1:10" ht="14.1" customHeight="1" x14ac:dyDescent="0.25">
      <c r="A44" s="321" t="s">
        <v>712</v>
      </c>
      <c r="B44" s="322">
        <v>0</v>
      </c>
      <c r="C44" s="322">
        <v>0</v>
      </c>
      <c r="D44" s="322">
        <v>0</v>
      </c>
      <c r="E44" s="1769">
        <v>0</v>
      </c>
      <c r="F44" s="1770"/>
      <c r="G44" s="297"/>
      <c r="H44" s="297"/>
      <c r="I44" s="297"/>
      <c r="J44" s="297"/>
    </row>
    <row r="45" spans="1:10" ht="14.1" customHeight="1" x14ac:dyDescent="0.25">
      <c r="A45" s="321" t="s">
        <v>713</v>
      </c>
      <c r="B45" s="322">
        <v>0</v>
      </c>
      <c r="C45" s="322">
        <v>0</v>
      </c>
      <c r="D45" s="322">
        <v>0</v>
      </c>
      <c r="E45" s="1769">
        <v>0</v>
      </c>
      <c r="F45" s="1770"/>
      <c r="G45" s="297"/>
      <c r="H45" s="297"/>
      <c r="I45" s="297"/>
      <c r="J45" s="297"/>
    </row>
    <row r="46" spans="1:10" ht="14.1" customHeight="1" x14ac:dyDescent="0.25">
      <c r="A46" s="321" t="s">
        <v>714</v>
      </c>
      <c r="B46" s="322">
        <v>0</v>
      </c>
      <c r="C46" s="322">
        <v>1000000</v>
      </c>
      <c r="D46" s="322">
        <v>1000000</v>
      </c>
      <c r="E46" s="1769">
        <v>1000000</v>
      </c>
      <c r="F46" s="1770"/>
      <c r="G46" s="297"/>
      <c r="H46" s="297"/>
      <c r="I46" s="297"/>
      <c r="J46" s="297"/>
    </row>
    <row r="47" spans="1:10" ht="14.1" customHeight="1" x14ac:dyDescent="0.25">
      <c r="A47" s="321" t="s">
        <v>715</v>
      </c>
      <c r="B47" s="322">
        <v>0</v>
      </c>
      <c r="C47" s="322">
        <v>0</v>
      </c>
      <c r="D47" s="322">
        <v>0</v>
      </c>
      <c r="E47" s="1769">
        <v>0</v>
      </c>
      <c r="F47" s="1770"/>
      <c r="G47" s="297"/>
      <c r="H47" s="297"/>
      <c r="I47" s="297"/>
      <c r="J47" s="297"/>
    </row>
    <row r="48" spans="1:10" ht="14.1" customHeight="1" x14ac:dyDescent="0.25">
      <c r="A48" s="321" t="s">
        <v>716</v>
      </c>
      <c r="B48" s="322">
        <v>0</v>
      </c>
      <c r="C48" s="322">
        <v>0</v>
      </c>
      <c r="D48" s="322">
        <v>0</v>
      </c>
      <c r="E48" s="1769">
        <v>0</v>
      </c>
      <c r="F48" s="1770"/>
      <c r="G48" s="297"/>
      <c r="H48" s="297"/>
      <c r="I48" s="297"/>
      <c r="J48" s="297"/>
    </row>
    <row r="49" spans="1:10" ht="14.1" customHeight="1" x14ac:dyDescent="0.25">
      <c r="A49" s="321" t="s">
        <v>717</v>
      </c>
      <c r="B49" s="322">
        <v>0</v>
      </c>
      <c r="C49" s="322">
        <v>0</v>
      </c>
      <c r="D49" s="322">
        <v>0</v>
      </c>
      <c r="E49" s="1769">
        <v>0</v>
      </c>
      <c r="F49" s="1770"/>
      <c r="G49" s="297"/>
      <c r="H49" s="297"/>
      <c r="I49" s="297"/>
      <c r="J49" s="297"/>
    </row>
    <row r="50" spans="1:10" ht="14.1" customHeight="1" x14ac:dyDescent="0.25">
      <c r="A50" s="321" t="s">
        <v>718</v>
      </c>
      <c r="B50" s="322">
        <v>0</v>
      </c>
      <c r="C50" s="322">
        <v>0</v>
      </c>
      <c r="D50" s="322">
        <v>0</v>
      </c>
      <c r="E50" s="1769">
        <v>0</v>
      </c>
      <c r="F50" s="1770"/>
      <c r="G50" s="297"/>
      <c r="H50" s="297"/>
      <c r="I50" s="297"/>
      <c r="J50" s="297"/>
    </row>
    <row r="51" spans="1:10" ht="14.1" customHeight="1" x14ac:dyDescent="0.25">
      <c r="A51" s="321" t="s">
        <v>719</v>
      </c>
      <c r="B51" s="322">
        <v>0</v>
      </c>
      <c r="C51" s="322">
        <v>0</v>
      </c>
      <c r="D51" s="322">
        <v>0</v>
      </c>
      <c r="E51" s="1769">
        <v>0</v>
      </c>
      <c r="F51" s="1770"/>
      <c r="G51" s="297"/>
      <c r="H51" s="297"/>
      <c r="I51" s="297"/>
      <c r="J51" s="297"/>
    </row>
    <row r="52" spans="1:10" ht="14.1" customHeight="1" x14ac:dyDescent="0.25">
      <c r="A52" s="321" t="s">
        <v>720</v>
      </c>
      <c r="B52" s="322">
        <v>0</v>
      </c>
      <c r="C52" s="322">
        <v>0</v>
      </c>
      <c r="D52" s="322">
        <v>0</v>
      </c>
      <c r="E52" s="1769">
        <v>0</v>
      </c>
      <c r="F52" s="1770"/>
      <c r="G52" s="297"/>
      <c r="H52" s="297"/>
      <c r="I52" s="297"/>
      <c r="J52" s="297"/>
    </row>
    <row r="53" spans="1:10" ht="14.1" customHeight="1" x14ac:dyDescent="0.25">
      <c r="A53" s="321" t="s">
        <v>721</v>
      </c>
      <c r="B53" s="322">
        <v>0</v>
      </c>
      <c r="C53" s="322">
        <v>0</v>
      </c>
      <c r="D53" s="322">
        <v>0</v>
      </c>
      <c r="E53" s="1769">
        <v>0</v>
      </c>
      <c r="F53" s="1770"/>
      <c r="G53" s="297"/>
      <c r="H53" s="297"/>
      <c r="I53" s="297"/>
      <c r="J53" s="297"/>
    </row>
    <row r="54" spans="1:10" ht="14.1" customHeight="1" x14ac:dyDescent="0.25">
      <c r="A54" s="321" t="s">
        <v>722</v>
      </c>
      <c r="B54" s="322">
        <v>0</v>
      </c>
      <c r="C54" s="322">
        <v>0</v>
      </c>
      <c r="D54" s="322">
        <v>0</v>
      </c>
      <c r="E54" s="1769">
        <v>0</v>
      </c>
      <c r="F54" s="1770"/>
      <c r="G54" s="297"/>
      <c r="H54" s="297"/>
      <c r="I54" s="297"/>
      <c r="J54" s="297"/>
    </row>
    <row r="55" spans="1:10" ht="14.1" customHeight="1" x14ac:dyDescent="0.25">
      <c r="A55" s="321" t="s">
        <v>723</v>
      </c>
      <c r="B55" s="322">
        <v>0</v>
      </c>
      <c r="C55" s="322">
        <v>0</v>
      </c>
      <c r="D55" s="322">
        <v>0</v>
      </c>
      <c r="E55" s="1769">
        <v>0</v>
      </c>
      <c r="F55" s="1770"/>
      <c r="G55" s="297"/>
      <c r="H55" s="297"/>
      <c r="I55" s="297"/>
      <c r="J55" s="297"/>
    </row>
    <row r="56" spans="1:10" ht="14.1" customHeight="1" x14ac:dyDescent="0.25">
      <c r="A56" s="321" t="s">
        <v>724</v>
      </c>
      <c r="B56" s="322">
        <v>0</v>
      </c>
      <c r="C56" s="322">
        <v>0</v>
      </c>
      <c r="D56" s="322">
        <v>0</v>
      </c>
      <c r="E56" s="1769">
        <v>0</v>
      </c>
      <c r="F56" s="1770"/>
      <c r="G56" s="297"/>
      <c r="H56" s="297"/>
      <c r="I56" s="297"/>
      <c r="J56" s="297"/>
    </row>
    <row r="57" spans="1:10" ht="14.1" customHeight="1" x14ac:dyDescent="0.25">
      <c r="A57" s="321" t="s">
        <v>725</v>
      </c>
      <c r="B57" s="322">
        <v>0</v>
      </c>
      <c r="C57" s="322">
        <v>0</v>
      </c>
      <c r="D57" s="322">
        <v>0</v>
      </c>
      <c r="E57" s="1769">
        <v>0</v>
      </c>
      <c r="F57" s="1770"/>
      <c r="G57" s="297"/>
      <c r="H57" s="297"/>
      <c r="I57" s="297"/>
      <c r="J57" s="297"/>
    </row>
    <row r="58" spans="1:10" ht="14.1" customHeight="1" x14ac:dyDescent="0.25">
      <c r="A58" s="321" t="s">
        <v>726</v>
      </c>
      <c r="B58" s="322">
        <v>0</v>
      </c>
      <c r="C58" s="322">
        <v>0</v>
      </c>
      <c r="D58" s="322">
        <v>0</v>
      </c>
      <c r="E58" s="1769">
        <v>0</v>
      </c>
      <c r="F58" s="1770"/>
      <c r="G58" s="297"/>
      <c r="H58" s="297"/>
      <c r="I58" s="297"/>
      <c r="J58" s="297"/>
    </row>
    <row r="59" spans="1:10" ht="14.1" customHeight="1" x14ac:dyDescent="0.25">
      <c r="A59" s="321" t="s">
        <v>727</v>
      </c>
      <c r="B59" s="322">
        <v>0</v>
      </c>
      <c r="C59" s="322">
        <v>0</v>
      </c>
      <c r="D59" s="322">
        <v>0</v>
      </c>
      <c r="E59" s="1769">
        <v>0</v>
      </c>
      <c r="F59" s="1770"/>
      <c r="G59" s="297"/>
      <c r="H59" s="297"/>
      <c r="I59" s="297"/>
      <c r="J59" s="297"/>
    </row>
    <row r="60" spans="1:10" ht="14.1" customHeight="1" x14ac:dyDescent="0.25">
      <c r="A60" s="325" t="s">
        <v>192</v>
      </c>
      <c r="B60" s="322">
        <v>0</v>
      </c>
      <c r="C60" s="322">
        <v>74000000</v>
      </c>
      <c r="D60" s="322">
        <v>75000000</v>
      </c>
      <c r="E60" s="1769">
        <v>79000000</v>
      </c>
      <c r="F60" s="1770"/>
      <c r="G60" s="297"/>
      <c r="H60" s="297"/>
      <c r="I60" s="297"/>
      <c r="J60" s="297"/>
    </row>
    <row r="61" spans="1:10" ht="15" customHeight="1" x14ac:dyDescent="0.25">
      <c r="A61" s="326" t="s">
        <v>687</v>
      </c>
      <c r="B61" s="327" t="s">
        <v>687</v>
      </c>
      <c r="C61" s="327" t="s">
        <v>687</v>
      </c>
      <c r="D61" s="327" t="s">
        <v>687</v>
      </c>
      <c r="E61" s="1771" t="s">
        <v>687</v>
      </c>
      <c r="F61" s="1772"/>
      <c r="G61" s="297"/>
      <c r="H61" s="297"/>
      <c r="I61" s="297"/>
      <c r="J61" s="297"/>
    </row>
    <row r="62" spans="1:10" ht="15" customHeight="1" x14ac:dyDescent="0.25">
      <c r="A62" s="300" t="s">
        <v>731</v>
      </c>
      <c r="B62" s="329">
        <v>0</v>
      </c>
      <c r="C62" s="329">
        <v>74000000</v>
      </c>
      <c r="D62" s="329">
        <v>75000000</v>
      </c>
      <c r="E62" s="1767">
        <v>79000000</v>
      </c>
      <c r="F62" s="1768"/>
      <c r="G62" s="297"/>
      <c r="H62" s="297"/>
      <c r="I62" s="297"/>
      <c r="J62" s="297"/>
    </row>
    <row r="63" spans="1:10" ht="15" customHeight="1" x14ac:dyDescent="0.25">
      <c r="A63" s="310" t="s">
        <v>698</v>
      </c>
      <c r="B63" s="311">
        <v>0</v>
      </c>
      <c r="C63" s="311">
        <v>52500000</v>
      </c>
      <c r="D63" s="311">
        <v>52500000</v>
      </c>
      <c r="E63" s="1763">
        <v>52500000</v>
      </c>
      <c r="F63" s="1764"/>
      <c r="G63" s="297"/>
      <c r="H63" s="297"/>
      <c r="I63" s="297"/>
      <c r="J63" s="297"/>
    </row>
    <row r="64" spans="1:10" ht="15" customHeight="1" x14ac:dyDescent="0.25">
      <c r="A64" s="310" t="s">
        <v>699</v>
      </c>
      <c r="B64" s="311">
        <v>0</v>
      </c>
      <c r="C64" s="311">
        <v>9600000</v>
      </c>
      <c r="D64" s="311">
        <v>9600000</v>
      </c>
      <c r="E64" s="1763">
        <v>9600000</v>
      </c>
      <c r="F64" s="1764"/>
      <c r="G64" s="297"/>
      <c r="H64" s="297"/>
      <c r="I64" s="297"/>
      <c r="J64" s="297"/>
    </row>
    <row r="65" spans="1:10" ht="15" customHeight="1" x14ac:dyDescent="0.25">
      <c r="A65" s="310" t="s">
        <v>700</v>
      </c>
      <c r="B65" s="311">
        <v>0</v>
      </c>
      <c r="C65" s="311">
        <v>10750000</v>
      </c>
      <c r="D65" s="311">
        <v>11900000</v>
      </c>
      <c r="E65" s="1763">
        <v>15900000</v>
      </c>
      <c r="F65" s="1764"/>
      <c r="G65" s="297"/>
      <c r="H65" s="297"/>
      <c r="I65" s="297"/>
      <c r="J65" s="297"/>
    </row>
    <row r="66" spans="1:10" ht="15" customHeight="1" x14ac:dyDescent="0.25">
      <c r="A66" s="310" t="s">
        <v>701</v>
      </c>
      <c r="B66" s="311">
        <v>0</v>
      </c>
      <c r="C66" s="311">
        <v>0</v>
      </c>
      <c r="D66" s="311">
        <v>0</v>
      </c>
      <c r="E66" s="1763">
        <v>0</v>
      </c>
      <c r="F66" s="1764"/>
      <c r="G66" s="297"/>
      <c r="H66" s="297"/>
      <c r="I66" s="297"/>
      <c r="J66" s="297"/>
    </row>
    <row r="67" spans="1:10" ht="15" customHeight="1" x14ac:dyDescent="0.25">
      <c r="A67" s="310" t="s">
        <v>702</v>
      </c>
      <c r="B67" s="311">
        <v>0</v>
      </c>
      <c r="C67" s="311">
        <v>0</v>
      </c>
      <c r="D67" s="311">
        <v>0</v>
      </c>
      <c r="E67" s="1763">
        <v>0</v>
      </c>
      <c r="F67" s="1764"/>
      <c r="G67" s="297"/>
      <c r="H67" s="297"/>
      <c r="I67" s="297"/>
      <c r="J67" s="297"/>
    </row>
    <row r="68" spans="1:10" ht="15" customHeight="1" x14ac:dyDescent="0.25">
      <c r="A68" s="310" t="s">
        <v>703</v>
      </c>
      <c r="B68" s="311">
        <v>0</v>
      </c>
      <c r="C68" s="311">
        <v>0</v>
      </c>
      <c r="D68" s="311">
        <v>0</v>
      </c>
      <c r="E68" s="1763">
        <v>0</v>
      </c>
      <c r="F68" s="1764"/>
      <c r="G68" s="297"/>
      <c r="H68" s="297"/>
      <c r="I68" s="297"/>
      <c r="J68" s="297"/>
    </row>
    <row r="69" spans="1:10" ht="20.100000000000001" customHeight="1" x14ac:dyDescent="0.25">
      <c r="A69" s="310" t="s">
        <v>732</v>
      </c>
      <c r="B69" s="331">
        <v>0</v>
      </c>
      <c r="C69" s="331">
        <v>0</v>
      </c>
      <c r="D69" s="331">
        <v>0</v>
      </c>
      <c r="E69" s="1765">
        <v>0</v>
      </c>
      <c r="F69" s="1766"/>
      <c r="G69" s="297"/>
      <c r="H69" s="297"/>
      <c r="I69" s="297"/>
      <c r="J69" s="297"/>
    </row>
    <row r="70" spans="1:10" ht="15" customHeight="1" x14ac:dyDescent="0.25">
      <c r="A70" s="310" t="s">
        <v>705</v>
      </c>
      <c r="B70" s="311">
        <v>0</v>
      </c>
      <c r="C70" s="311">
        <v>0</v>
      </c>
      <c r="D70" s="311">
        <v>0</v>
      </c>
      <c r="E70" s="1763">
        <v>0</v>
      </c>
      <c r="F70" s="1764"/>
      <c r="G70" s="297"/>
      <c r="H70" s="297"/>
      <c r="I70" s="297"/>
      <c r="J70" s="297"/>
    </row>
    <row r="71" spans="1:10" ht="15" customHeight="1" x14ac:dyDescent="0.25">
      <c r="A71" s="310" t="s">
        <v>706</v>
      </c>
      <c r="B71" s="311">
        <v>0</v>
      </c>
      <c r="C71" s="311">
        <v>0</v>
      </c>
      <c r="D71" s="311">
        <v>0</v>
      </c>
      <c r="E71" s="1763">
        <v>0</v>
      </c>
      <c r="F71" s="1764"/>
      <c r="G71" s="297"/>
      <c r="H71" s="297"/>
      <c r="I71" s="297"/>
      <c r="J71" s="297"/>
    </row>
    <row r="72" spans="1:10" ht="15" customHeight="1" x14ac:dyDescent="0.25">
      <c r="A72" s="310" t="s">
        <v>707</v>
      </c>
      <c r="B72" s="311">
        <v>0</v>
      </c>
      <c r="C72" s="311">
        <v>0</v>
      </c>
      <c r="D72" s="311">
        <v>0</v>
      </c>
      <c r="E72" s="1763">
        <v>0</v>
      </c>
      <c r="F72" s="1764"/>
      <c r="G72" s="297"/>
      <c r="H72" s="297"/>
      <c r="I72" s="297"/>
      <c r="J72" s="297"/>
    </row>
    <row r="73" spans="1:10" ht="15" customHeight="1" x14ac:dyDescent="0.25">
      <c r="A73" s="310" t="s">
        <v>708</v>
      </c>
      <c r="B73" s="311">
        <v>0</v>
      </c>
      <c r="C73" s="311">
        <v>150000</v>
      </c>
      <c r="D73" s="311">
        <v>0</v>
      </c>
      <c r="E73" s="1763">
        <v>0</v>
      </c>
      <c r="F73" s="1764"/>
      <c r="G73" s="297"/>
      <c r="H73" s="297"/>
      <c r="I73" s="297"/>
      <c r="J73" s="297"/>
    </row>
    <row r="74" spans="1:10" ht="15" customHeight="1" x14ac:dyDescent="0.25">
      <c r="A74" s="310" t="s">
        <v>709</v>
      </c>
      <c r="B74" s="311">
        <v>0</v>
      </c>
      <c r="C74" s="311">
        <v>0</v>
      </c>
      <c r="D74" s="311">
        <v>0</v>
      </c>
      <c r="E74" s="1763">
        <v>0</v>
      </c>
      <c r="F74" s="1764"/>
      <c r="G74" s="297"/>
      <c r="H74" s="297"/>
      <c r="I74" s="297"/>
      <c r="J74" s="297"/>
    </row>
    <row r="75" spans="1:10" ht="15" customHeight="1" x14ac:dyDescent="0.25">
      <c r="A75" s="310" t="s">
        <v>710</v>
      </c>
      <c r="B75" s="311">
        <v>0</v>
      </c>
      <c r="C75" s="311">
        <v>0</v>
      </c>
      <c r="D75" s="311">
        <v>0</v>
      </c>
      <c r="E75" s="1763">
        <v>0</v>
      </c>
      <c r="F75" s="1764"/>
      <c r="G75" s="297"/>
      <c r="H75" s="297"/>
      <c r="I75" s="297"/>
      <c r="J75" s="297"/>
    </row>
    <row r="76" spans="1:10" ht="20.100000000000001" customHeight="1" x14ac:dyDescent="0.25">
      <c r="A76" s="310" t="s">
        <v>733</v>
      </c>
      <c r="B76" s="331">
        <v>0</v>
      </c>
      <c r="C76" s="331">
        <v>0</v>
      </c>
      <c r="D76" s="331">
        <v>0</v>
      </c>
      <c r="E76" s="1765">
        <v>0</v>
      </c>
      <c r="F76" s="1766"/>
      <c r="G76" s="297"/>
      <c r="H76" s="297"/>
      <c r="I76" s="297"/>
      <c r="J76" s="297"/>
    </row>
    <row r="77" spans="1:10" ht="15" customHeight="1" x14ac:dyDescent="0.25">
      <c r="A77" s="310" t="s">
        <v>712</v>
      </c>
      <c r="B77" s="311">
        <v>0</v>
      </c>
      <c r="C77" s="311">
        <v>0</v>
      </c>
      <c r="D77" s="311">
        <v>0</v>
      </c>
      <c r="E77" s="1763">
        <v>0</v>
      </c>
      <c r="F77" s="1764"/>
      <c r="G77" s="297"/>
      <c r="H77" s="297"/>
      <c r="I77" s="297"/>
      <c r="J77" s="297"/>
    </row>
    <row r="78" spans="1:10" ht="15" customHeight="1" x14ac:dyDescent="0.25">
      <c r="A78" s="310" t="s">
        <v>713</v>
      </c>
      <c r="B78" s="311">
        <v>0</v>
      </c>
      <c r="C78" s="311">
        <v>0</v>
      </c>
      <c r="D78" s="311">
        <v>0</v>
      </c>
      <c r="E78" s="1763">
        <v>0</v>
      </c>
      <c r="F78" s="1764"/>
      <c r="G78" s="297"/>
      <c r="H78" s="297"/>
      <c r="I78" s="297"/>
      <c r="J78" s="297"/>
    </row>
    <row r="79" spans="1:10" ht="15" customHeight="1" x14ac:dyDescent="0.25">
      <c r="A79" s="310" t="s">
        <v>714</v>
      </c>
      <c r="B79" s="311">
        <v>0</v>
      </c>
      <c r="C79" s="311">
        <v>1000000</v>
      </c>
      <c r="D79" s="311">
        <v>1000000</v>
      </c>
      <c r="E79" s="1763">
        <v>1000000</v>
      </c>
      <c r="F79" s="1764"/>
      <c r="G79" s="297"/>
      <c r="H79" s="297"/>
      <c r="I79" s="297"/>
      <c r="J79" s="297"/>
    </row>
    <row r="80" spans="1:10" ht="20.100000000000001" customHeight="1" x14ac:dyDescent="0.25">
      <c r="A80" s="310" t="s">
        <v>734</v>
      </c>
      <c r="B80" s="331">
        <v>0</v>
      </c>
      <c r="C80" s="331">
        <v>0</v>
      </c>
      <c r="D80" s="331">
        <v>0</v>
      </c>
      <c r="E80" s="1765">
        <v>0</v>
      </c>
      <c r="F80" s="1766"/>
      <c r="G80" s="297"/>
      <c r="H80" s="297"/>
      <c r="I80" s="297"/>
      <c r="J80" s="297"/>
    </row>
    <row r="81" spans="1:10" ht="15" customHeight="1" x14ac:dyDescent="0.25">
      <c r="A81" s="310" t="s">
        <v>717</v>
      </c>
      <c r="B81" s="311">
        <v>0</v>
      </c>
      <c r="C81" s="311">
        <v>0</v>
      </c>
      <c r="D81" s="311">
        <v>0</v>
      </c>
      <c r="E81" s="1763">
        <v>0</v>
      </c>
      <c r="F81" s="1764"/>
      <c r="G81" s="297"/>
      <c r="H81" s="297"/>
      <c r="I81" s="297"/>
      <c r="J81" s="297"/>
    </row>
    <row r="82" spans="1:10" ht="20.100000000000001" customHeight="1" x14ac:dyDescent="0.25">
      <c r="A82" s="310" t="s">
        <v>735</v>
      </c>
      <c r="B82" s="331">
        <v>0</v>
      </c>
      <c r="C82" s="331">
        <v>0</v>
      </c>
      <c r="D82" s="331">
        <v>0</v>
      </c>
      <c r="E82" s="1765">
        <v>0</v>
      </c>
      <c r="F82" s="1766"/>
      <c r="G82" s="297"/>
      <c r="H82" s="297"/>
      <c r="I82" s="297"/>
      <c r="J82" s="297"/>
    </row>
    <row r="83" spans="1:10" ht="15" customHeight="1" x14ac:dyDescent="0.25">
      <c r="A83" s="310" t="s">
        <v>718</v>
      </c>
      <c r="B83" s="311">
        <v>0</v>
      </c>
      <c r="C83" s="311">
        <v>0</v>
      </c>
      <c r="D83" s="311">
        <v>0</v>
      </c>
      <c r="E83" s="1763">
        <v>0</v>
      </c>
      <c r="F83" s="1764"/>
      <c r="G83" s="297"/>
      <c r="H83" s="297"/>
      <c r="I83" s="297"/>
      <c r="J83" s="297"/>
    </row>
    <row r="84" spans="1:10" ht="15" customHeight="1" x14ac:dyDescent="0.25">
      <c r="A84" s="310" t="s">
        <v>719</v>
      </c>
      <c r="B84" s="311">
        <v>0</v>
      </c>
      <c r="C84" s="311">
        <v>0</v>
      </c>
      <c r="D84" s="311">
        <v>0</v>
      </c>
      <c r="E84" s="1763">
        <v>0</v>
      </c>
      <c r="F84" s="1764"/>
      <c r="G84" s="297"/>
      <c r="H84" s="297"/>
      <c r="I84" s="297"/>
      <c r="J84" s="297"/>
    </row>
    <row r="85" spans="1:10" ht="20.100000000000001" customHeight="1" x14ac:dyDescent="0.25">
      <c r="A85" s="310" t="s">
        <v>736</v>
      </c>
      <c r="B85" s="331">
        <v>0</v>
      </c>
      <c r="C85" s="331">
        <v>0</v>
      </c>
      <c r="D85" s="331">
        <v>0</v>
      </c>
      <c r="E85" s="1765">
        <v>0</v>
      </c>
      <c r="F85" s="1766"/>
      <c r="G85" s="297"/>
      <c r="H85" s="297"/>
      <c r="I85" s="297"/>
      <c r="J85" s="297"/>
    </row>
    <row r="86" spans="1:10" ht="15" customHeight="1" x14ac:dyDescent="0.25">
      <c r="A86" s="310" t="s">
        <v>721</v>
      </c>
      <c r="B86" s="311">
        <v>0</v>
      </c>
      <c r="C86" s="311">
        <v>0</v>
      </c>
      <c r="D86" s="311">
        <v>0</v>
      </c>
      <c r="E86" s="1763">
        <v>0</v>
      </c>
      <c r="F86" s="1764"/>
      <c r="G86" s="297"/>
      <c r="H86" s="297"/>
      <c r="I86" s="297"/>
      <c r="J86" s="297"/>
    </row>
    <row r="87" spans="1:10" ht="20.100000000000001" customHeight="1" x14ac:dyDescent="0.25">
      <c r="A87" s="310" t="s">
        <v>737</v>
      </c>
      <c r="B87" s="331">
        <v>0</v>
      </c>
      <c r="C87" s="331">
        <v>0</v>
      </c>
      <c r="D87" s="331">
        <v>0</v>
      </c>
      <c r="E87" s="1765">
        <v>0</v>
      </c>
      <c r="F87" s="1766"/>
      <c r="G87" s="297"/>
      <c r="H87" s="297"/>
      <c r="I87" s="297"/>
      <c r="J87" s="297"/>
    </row>
    <row r="88" spans="1:10" ht="15" customHeight="1" x14ac:dyDescent="0.25">
      <c r="A88" s="310" t="s">
        <v>723</v>
      </c>
      <c r="B88" s="311">
        <v>0</v>
      </c>
      <c r="C88" s="311">
        <v>0</v>
      </c>
      <c r="D88" s="311">
        <v>0</v>
      </c>
      <c r="E88" s="1763">
        <v>0</v>
      </c>
      <c r="F88" s="1764"/>
      <c r="G88" s="297"/>
      <c r="H88" s="297"/>
      <c r="I88" s="297"/>
      <c r="J88" s="297"/>
    </row>
    <row r="89" spans="1:10" ht="20.100000000000001" customHeight="1" x14ac:dyDescent="0.25">
      <c r="A89" s="310" t="s">
        <v>738</v>
      </c>
      <c r="B89" s="331">
        <v>0</v>
      </c>
      <c r="C89" s="331">
        <v>0</v>
      </c>
      <c r="D89" s="331">
        <v>0</v>
      </c>
      <c r="E89" s="1765">
        <v>0</v>
      </c>
      <c r="F89" s="1766"/>
      <c r="G89" s="297"/>
      <c r="H89" s="297"/>
      <c r="I89" s="297"/>
      <c r="J89" s="297"/>
    </row>
    <row r="90" spans="1:10" ht="15" customHeight="1" x14ac:dyDescent="0.25">
      <c r="A90" s="310" t="s">
        <v>725</v>
      </c>
      <c r="B90" s="311">
        <v>0</v>
      </c>
      <c r="C90" s="311">
        <v>0</v>
      </c>
      <c r="D90" s="311">
        <v>0</v>
      </c>
      <c r="E90" s="1763">
        <v>0</v>
      </c>
      <c r="F90" s="1764"/>
      <c r="G90" s="297"/>
      <c r="H90" s="297"/>
      <c r="I90" s="297"/>
      <c r="J90" s="297"/>
    </row>
    <row r="91" spans="1:10" ht="15" customHeight="1" x14ac:dyDescent="0.25">
      <c r="A91" s="310" t="s">
        <v>726</v>
      </c>
      <c r="B91" s="311">
        <v>0</v>
      </c>
      <c r="C91" s="311">
        <v>0</v>
      </c>
      <c r="D91" s="311">
        <v>0</v>
      </c>
      <c r="E91" s="1763">
        <v>0</v>
      </c>
      <c r="F91" s="1764"/>
      <c r="G91" s="297"/>
      <c r="H91" s="297"/>
      <c r="I91" s="297"/>
      <c r="J91" s="297"/>
    </row>
    <row r="92" spans="1:10" ht="15" customHeight="1" x14ac:dyDescent="0.25">
      <c r="A92" s="310" t="s">
        <v>727</v>
      </c>
      <c r="B92" s="311">
        <v>0</v>
      </c>
      <c r="C92" s="311">
        <v>0</v>
      </c>
      <c r="D92" s="311">
        <v>0</v>
      </c>
      <c r="E92" s="1763">
        <v>0</v>
      </c>
      <c r="F92" s="1764"/>
      <c r="G92" s="297"/>
      <c r="H92" s="297"/>
      <c r="I92" s="297"/>
      <c r="J92" s="297"/>
    </row>
  </sheetData>
  <mergeCells count="91">
    <mergeCell ref="A1:E1"/>
    <mergeCell ref="E87:F87"/>
    <mergeCell ref="E88:F88"/>
    <mergeCell ref="E89:F89"/>
    <mergeCell ref="E90:F90"/>
    <mergeCell ref="E75:F75"/>
    <mergeCell ref="E76:F76"/>
    <mergeCell ref="E77:F77"/>
    <mergeCell ref="E78:F78"/>
    <mergeCell ref="E79:F79"/>
    <mergeCell ref="E80:F80"/>
    <mergeCell ref="E69:F69"/>
    <mergeCell ref="E70:F70"/>
    <mergeCell ref="E71:F71"/>
    <mergeCell ref="E72:F72"/>
    <mergeCell ref="E73:F73"/>
    <mergeCell ref="E91:F91"/>
    <mergeCell ref="E92:F92"/>
    <mergeCell ref="E81:F81"/>
    <mergeCell ref="E82:F82"/>
    <mergeCell ref="E83:F83"/>
    <mergeCell ref="E84:F84"/>
    <mergeCell ref="E85:F85"/>
    <mergeCell ref="E86:F86"/>
    <mergeCell ref="E74:F74"/>
    <mergeCell ref="E63:F63"/>
    <mergeCell ref="E64:F64"/>
    <mergeCell ref="E65:F65"/>
    <mergeCell ref="E66:F66"/>
    <mergeCell ref="E67:F67"/>
    <mergeCell ref="E68:F68"/>
    <mergeCell ref="E62:F62"/>
    <mergeCell ref="E51:F51"/>
    <mergeCell ref="E52:F52"/>
    <mergeCell ref="E53:F53"/>
    <mergeCell ref="E54:F54"/>
    <mergeCell ref="E55:F55"/>
    <mergeCell ref="E56:F56"/>
    <mergeCell ref="E57:F57"/>
    <mergeCell ref="E58:F58"/>
    <mergeCell ref="E59:F59"/>
    <mergeCell ref="E60:F60"/>
    <mergeCell ref="E61:F61"/>
    <mergeCell ref="E50:F50"/>
    <mergeCell ref="E39:F39"/>
    <mergeCell ref="E40:F40"/>
    <mergeCell ref="E41:F41"/>
    <mergeCell ref="E42:F42"/>
    <mergeCell ref="E43:F43"/>
    <mergeCell ref="E44:F44"/>
    <mergeCell ref="E45:F45"/>
    <mergeCell ref="E46:F46"/>
    <mergeCell ref="E47:F47"/>
    <mergeCell ref="E48:F48"/>
    <mergeCell ref="E49:F49"/>
    <mergeCell ref="E38:F38"/>
    <mergeCell ref="A26:F26"/>
    <mergeCell ref="E27:F27"/>
    <mergeCell ref="E28:F28"/>
    <mergeCell ref="E30:F30"/>
    <mergeCell ref="E31:F31"/>
    <mergeCell ref="E32:F32"/>
    <mergeCell ref="E33:F33"/>
    <mergeCell ref="E34:F34"/>
    <mergeCell ref="E35:F35"/>
    <mergeCell ref="E36:F36"/>
    <mergeCell ref="E37:F37"/>
    <mergeCell ref="E25:F25"/>
    <mergeCell ref="B14:F14"/>
    <mergeCell ref="B15:F15"/>
    <mergeCell ref="B16:F16"/>
    <mergeCell ref="B17:F17"/>
    <mergeCell ref="E18:F18"/>
    <mergeCell ref="E19:F19"/>
    <mergeCell ref="E20:F20"/>
    <mergeCell ref="E21:F21"/>
    <mergeCell ref="E22:F22"/>
    <mergeCell ref="E23:F23"/>
    <mergeCell ref="E24:F24"/>
    <mergeCell ref="A13:F13"/>
    <mergeCell ref="A2:E2"/>
    <mergeCell ref="A3:F3"/>
    <mergeCell ref="B4:F4"/>
    <mergeCell ref="B5:F5"/>
    <mergeCell ref="B6:F6"/>
    <mergeCell ref="B7:F7"/>
    <mergeCell ref="B8:F8"/>
    <mergeCell ref="A9:F9"/>
    <mergeCell ref="A10:F10"/>
    <mergeCell ref="B11:F11"/>
    <mergeCell ref="B12:F12"/>
  </mergeCells>
  <pageMargins left="0" right="0" top="0" bottom="0"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383"/>
  <sheetViews>
    <sheetView view="pageBreakPreview" zoomScaleNormal="170" zoomScaleSheetLayoutView="100" workbookViewId="0">
      <selection activeCell="R15" sqref="R15"/>
    </sheetView>
  </sheetViews>
  <sheetFormatPr defaultRowHeight="15" x14ac:dyDescent="0.25"/>
  <cols>
    <col min="1" max="1" width="28.42578125" bestFit="1" customWidth="1"/>
    <col min="2" max="4" width="11.7109375" customWidth="1"/>
    <col min="5" max="5" width="12.140625" bestFit="1" customWidth="1"/>
    <col min="249" max="249" width="12" customWidth="1"/>
    <col min="250" max="250" width="28.42578125" bestFit="1" customWidth="1"/>
    <col min="251" max="253" width="11.7109375" customWidth="1"/>
    <col min="254" max="254" width="12.140625" bestFit="1" customWidth="1"/>
    <col min="257" max="257" width="11" customWidth="1"/>
    <col min="258" max="258" width="12.140625" bestFit="1" customWidth="1"/>
    <col min="505" max="505" width="12" customWidth="1"/>
    <col min="506" max="506" width="28.42578125" bestFit="1" customWidth="1"/>
    <col min="507" max="509" width="11.7109375" customWidth="1"/>
    <col min="510" max="510" width="12.140625" bestFit="1" customWidth="1"/>
    <col min="513" max="513" width="11" customWidth="1"/>
    <col min="514" max="514" width="12.140625" bestFit="1" customWidth="1"/>
    <col min="761" max="761" width="12" customWidth="1"/>
    <col min="762" max="762" width="28.42578125" bestFit="1" customWidth="1"/>
    <col min="763" max="765" width="11.7109375" customWidth="1"/>
    <col min="766" max="766" width="12.140625" bestFit="1" customWidth="1"/>
    <col min="769" max="769" width="11" customWidth="1"/>
    <col min="770" max="770" width="12.140625" bestFit="1" customWidth="1"/>
    <col min="1017" max="1017" width="12" customWidth="1"/>
    <col min="1018" max="1018" width="28.42578125" bestFit="1" customWidth="1"/>
    <col min="1019" max="1021" width="11.7109375" customWidth="1"/>
    <col min="1022" max="1022" width="12.140625" bestFit="1" customWidth="1"/>
    <col min="1025" max="1025" width="11" customWidth="1"/>
    <col min="1026" max="1026" width="12.140625" bestFit="1" customWidth="1"/>
    <col min="1273" max="1273" width="12" customWidth="1"/>
    <col min="1274" max="1274" width="28.42578125" bestFit="1" customWidth="1"/>
    <col min="1275" max="1277" width="11.7109375" customWidth="1"/>
    <col min="1278" max="1278" width="12.140625" bestFit="1" customWidth="1"/>
    <col min="1281" max="1281" width="11" customWidth="1"/>
    <col min="1282" max="1282" width="12.140625" bestFit="1" customWidth="1"/>
    <col min="1529" max="1529" width="12" customWidth="1"/>
    <col min="1530" max="1530" width="28.42578125" bestFit="1" customWidth="1"/>
    <col min="1531" max="1533" width="11.7109375" customWidth="1"/>
    <col min="1534" max="1534" width="12.140625" bestFit="1" customWidth="1"/>
    <col min="1537" max="1537" width="11" customWidth="1"/>
    <col min="1538" max="1538" width="12.140625" bestFit="1" customWidth="1"/>
    <col min="1785" max="1785" width="12" customWidth="1"/>
    <col min="1786" max="1786" width="28.42578125" bestFit="1" customWidth="1"/>
    <col min="1787" max="1789" width="11.7109375" customWidth="1"/>
    <col min="1790" max="1790" width="12.140625" bestFit="1" customWidth="1"/>
    <col min="1793" max="1793" width="11" customWidth="1"/>
    <col min="1794" max="1794" width="12.140625" bestFit="1" customWidth="1"/>
    <col min="2041" max="2041" width="12" customWidth="1"/>
    <col min="2042" max="2042" width="28.42578125" bestFit="1" customWidth="1"/>
    <col min="2043" max="2045" width="11.7109375" customWidth="1"/>
    <col min="2046" max="2046" width="12.140625" bestFit="1" customWidth="1"/>
    <col min="2049" max="2049" width="11" customWidth="1"/>
    <col min="2050" max="2050" width="12.140625" bestFit="1" customWidth="1"/>
    <col min="2297" max="2297" width="12" customWidth="1"/>
    <col min="2298" max="2298" width="28.42578125" bestFit="1" customWidth="1"/>
    <col min="2299" max="2301" width="11.7109375" customWidth="1"/>
    <col min="2302" max="2302" width="12.140625" bestFit="1" customWidth="1"/>
    <col min="2305" max="2305" width="11" customWidth="1"/>
    <col min="2306" max="2306" width="12.140625" bestFit="1" customWidth="1"/>
    <col min="2553" max="2553" width="12" customWidth="1"/>
    <col min="2554" max="2554" width="28.42578125" bestFit="1" customWidth="1"/>
    <col min="2555" max="2557" width="11.7109375" customWidth="1"/>
    <col min="2558" max="2558" width="12.140625" bestFit="1" customWidth="1"/>
    <col min="2561" max="2561" width="11" customWidth="1"/>
    <col min="2562" max="2562" width="12.140625" bestFit="1" customWidth="1"/>
    <col min="2809" max="2809" width="12" customWidth="1"/>
    <col min="2810" max="2810" width="28.42578125" bestFit="1" customWidth="1"/>
    <col min="2811" max="2813" width="11.7109375" customWidth="1"/>
    <col min="2814" max="2814" width="12.140625" bestFit="1" customWidth="1"/>
    <col min="2817" max="2817" width="11" customWidth="1"/>
    <col min="2818" max="2818" width="12.140625" bestFit="1" customWidth="1"/>
    <col min="3065" max="3065" width="12" customWidth="1"/>
    <col min="3066" max="3066" width="28.42578125" bestFit="1" customWidth="1"/>
    <col min="3067" max="3069" width="11.7109375" customWidth="1"/>
    <col min="3070" max="3070" width="12.140625" bestFit="1" customWidth="1"/>
    <col min="3073" max="3073" width="11" customWidth="1"/>
    <col min="3074" max="3074" width="12.140625" bestFit="1" customWidth="1"/>
    <col min="3321" max="3321" width="12" customWidth="1"/>
    <col min="3322" max="3322" width="28.42578125" bestFit="1" customWidth="1"/>
    <col min="3323" max="3325" width="11.7109375" customWidth="1"/>
    <col min="3326" max="3326" width="12.140625" bestFit="1" customWidth="1"/>
    <col min="3329" max="3329" width="11" customWidth="1"/>
    <col min="3330" max="3330" width="12.140625" bestFit="1" customWidth="1"/>
    <col min="3577" max="3577" width="12" customWidth="1"/>
    <col min="3578" max="3578" width="28.42578125" bestFit="1" customWidth="1"/>
    <col min="3579" max="3581" width="11.7109375" customWidth="1"/>
    <col min="3582" max="3582" width="12.140625" bestFit="1" customWidth="1"/>
    <col min="3585" max="3585" width="11" customWidth="1"/>
    <col min="3586" max="3586" width="12.140625" bestFit="1" customWidth="1"/>
    <col min="3833" max="3833" width="12" customWidth="1"/>
    <col min="3834" max="3834" width="28.42578125" bestFit="1" customWidth="1"/>
    <col min="3835" max="3837" width="11.7109375" customWidth="1"/>
    <col min="3838" max="3838" width="12.140625" bestFit="1" customWidth="1"/>
    <col min="3841" max="3841" width="11" customWidth="1"/>
    <col min="3842" max="3842" width="12.140625" bestFit="1" customWidth="1"/>
    <col min="4089" max="4089" width="12" customWidth="1"/>
    <col min="4090" max="4090" width="28.42578125" bestFit="1" customWidth="1"/>
    <col min="4091" max="4093" width="11.7109375" customWidth="1"/>
    <col min="4094" max="4094" width="12.140625" bestFit="1" customWidth="1"/>
    <col min="4097" max="4097" width="11" customWidth="1"/>
    <col min="4098" max="4098" width="12.140625" bestFit="1" customWidth="1"/>
    <col min="4345" max="4345" width="12" customWidth="1"/>
    <col min="4346" max="4346" width="28.42578125" bestFit="1" customWidth="1"/>
    <col min="4347" max="4349" width="11.7109375" customWidth="1"/>
    <col min="4350" max="4350" width="12.140625" bestFit="1" customWidth="1"/>
    <col min="4353" max="4353" width="11" customWidth="1"/>
    <col min="4354" max="4354" width="12.140625" bestFit="1" customWidth="1"/>
    <col min="4601" max="4601" width="12" customWidth="1"/>
    <col min="4602" max="4602" width="28.42578125" bestFit="1" customWidth="1"/>
    <col min="4603" max="4605" width="11.7109375" customWidth="1"/>
    <col min="4606" max="4606" width="12.140625" bestFit="1" customWidth="1"/>
    <col min="4609" max="4609" width="11" customWidth="1"/>
    <col min="4610" max="4610" width="12.140625" bestFit="1" customWidth="1"/>
    <col min="4857" max="4857" width="12" customWidth="1"/>
    <col min="4858" max="4858" width="28.42578125" bestFit="1" customWidth="1"/>
    <col min="4859" max="4861" width="11.7109375" customWidth="1"/>
    <col min="4862" max="4862" width="12.140625" bestFit="1" customWidth="1"/>
    <col min="4865" max="4865" width="11" customWidth="1"/>
    <col min="4866" max="4866" width="12.140625" bestFit="1" customWidth="1"/>
    <col min="5113" max="5113" width="12" customWidth="1"/>
    <col min="5114" max="5114" width="28.42578125" bestFit="1" customWidth="1"/>
    <col min="5115" max="5117" width="11.7109375" customWidth="1"/>
    <col min="5118" max="5118" width="12.140625" bestFit="1" customWidth="1"/>
    <col min="5121" max="5121" width="11" customWidth="1"/>
    <col min="5122" max="5122" width="12.140625" bestFit="1" customWidth="1"/>
    <col min="5369" max="5369" width="12" customWidth="1"/>
    <col min="5370" max="5370" width="28.42578125" bestFit="1" customWidth="1"/>
    <col min="5371" max="5373" width="11.7109375" customWidth="1"/>
    <col min="5374" max="5374" width="12.140625" bestFit="1" customWidth="1"/>
    <col min="5377" max="5377" width="11" customWidth="1"/>
    <col min="5378" max="5378" width="12.140625" bestFit="1" customWidth="1"/>
    <col min="5625" max="5625" width="12" customWidth="1"/>
    <col min="5626" max="5626" width="28.42578125" bestFit="1" customWidth="1"/>
    <col min="5627" max="5629" width="11.7109375" customWidth="1"/>
    <col min="5630" max="5630" width="12.140625" bestFit="1" customWidth="1"/>
    <col min="5633" max="5633" width="11" customWidth="1"/>
    <col min="5634" max="5634" width="12.140625" bestFit="1" customWidth="1"/>
    <col min="5881" max="5881" width="12" customWidth="1"/>
    <col min="5882" max="5882" width="28.42578125" bestFit="1" customWidth="1"/>
    <col min="5883" max="5885" width="11.7109375" customWidth="1"/>
    <col min="5886" max="5886" width="12.140625" bestFit="1" customWidth="1"/>
    <col min="5889" max="5889" width="11" customWidth="1"/>
    <col min="5890" max="5890" width="12.140625" bestFit="1" customWidth="1"/>
    <col min="6137" max="6137" width="12" customWidth="1"/>
    <col min="6138" max="6138" width="28.42578125" bestFit="1" customWidth="1"/>
    <col min="6139" max="6141" width="11.7109375" customWidth="1"/>
    <col min="6142" max="6142" width="12.140625" bestFit="1" customWidth="1"/>
    <col min="6145" max="6145" width="11" customWidth="1"/>
    <col min="6146" max="6146" width="12.140625" bestFit="1" customWidth="1"/>
    <col min="6393" max="6393" width="12" customWidth="1"/>
    <col min="6394" max="6394" width="28.42578125" bestFit="1" customWidth="1"/>
    <col min="6395" max="6397" width="11.7109375" customWidth="1"/>
    <col min="6398" max="6398" width="12.140625" bestFit="1" customWidth="1"/>
    <col min="6401" max="6401" width="11" customWidth="1"/>
    <col min="6402" max="6402" width="12.140625" bestFit="1" customWidth="1"/>
    <col min="6649" max="6649" width="12" customWidth="1"/>
    <col min="6650" max="6650" width="28.42578125" bestFit="1" customWidth="1"/>
    <col min="6651" max="6653" width="11.7109375" customWidth="1"/>
    <col min="6654" max="6654" width="12.140625" bestFit="1" customWidth="1"/>
    <col min="6657" max="6657" width="11" customWidth="1"/>
    <col min="6658" max="6658" width="12.140625" bestFit="1" customWidth="1"/>
    <col min="6905" max="6905" width="12" customWidth="1"/>
    <col min="6906" max="6906" width="28.42578125" bestFit="1" customWidth="1"/>
    <col min="6907" max="6909" width="11.7109375" customWidth="1"/>
    <col min="6910" max="6910" width="12.140625" bestFit="1" customWidth="1"/>
    <col min="6913" max="6913" width="11" customWidth="1"/>
    <col min="6914" max="6914" width="12.140625" bestFit="1" customWidth="1"/>
    <col min="7161" max="7161" width="12" customWidth="1"/>
    <col min="7162" max="7162" width="28.42578125" bestFit="1" customWidth="1"/>
    <col min="7163" max="7165" width="11.7109375" customWidth="1"/>
    <col min="7166" max="7166" width="12.140625" bestFit="1" customWidth="1"/>
    <col min="7169" max="7169" width="11" customWidth="1"/>
    <col min="7170" max="7170" width="12.140625" bestFit="1" customWidth="1"/>
    <col min="7417" max="7417" width="12" customWidth="1"/>
    <col min="7418" max="7418" width="28.42578125" bestFit="1" customWidth="1"/>
    <col min="7419" max="7421" width="11.7109375" customWidth="1"/>
    <col min="7422" max="7422" width="12.140625" bestFit="1" customWidth="1"/>
    <col min="7425" max="7425" width="11" customWidth="1"/>
    <col min="7426" max="7426" width="12.140625" bestFit="1" customWidth="1"/>
    <col min="7673" max="7673" width="12" customWidth="1"/>
    <col min="7674" max="7674" width="28.42578125" bestFit="1" customWidth="1"/>
    <col min="7675" max="7677" width="11.7109375" customWidth="1"/>
    <col min="7678" max="7678" width="12.140625" bestFit="1" customWidth="1"/>
    <col min="7681" max="7681" width="11" customWidth="1"/>
    <col min="7682" max="7682" width="12.140625" bestFit="1" customWidth="1"/>
    <col min="7929" max="7929" width="12" customWidth="1"/>
    <col min="7930" max="7930" width="28.42578125" bestFit="1" customWidth="1"/>
    <col min="7931" max="7933" width="11.7109375" customWidth="1"/>
    <col min="7934" max="7934" width="12.140625" bestFit="1" customWidth="1"/>
    <col min="7937" max="7937" width="11" customWidth="1"/>
    <col min="7938" max="7938" width="12.140625" bestFit="1" customWidth="1"/>
    <col min="8185" max="8185" width="12" customWidth="1"/>
    <col min="8186" max="8186" width="28.42578125" bestFit="1" customWidth="1"/>
    <col min="8187" max="8189" width="11.7109375" customWidth="1"/>
    <col min="8190" max="8190" width="12.140625" bestFit="1" customWidth="1"/>
    <col min="8193" max="8193" width="11" customWidth="1"/>
    <col min="8194" max="8194" width="12.140625" bestFit="1" customWidth="1"/>
    <col min="8441" max="8441" width="12" customWidth="1"/>
    <col min="8442" max="8442" width="28.42578125" bestFit="1" customWidth="1"/>
    <col min="8443" max="8445" width="11.7109375" customWidth="1"/>
    <col min="8446" max="8446" width="12.140625" bestFit="1" customWidth="1"/>
    <col min="8449" max="8449" width="11" customWidth="1"/>
    <col min="8450" max="8450" width="12.140625" bestFit="1" customWidth="1"/>
    <col min="8697" max="8697" width="12" customWidth="1"/>
    <col min="8698" max="8698" width="28.42578125" bestFit="1" customWidth="1"/>
    <col min="8699" max="8701" width="11.7109375" customWidth="1"/>
    <col min="8702" max="8702" width="12.140625" bestFit="1" customWidth="1"/>
    <col min="8705" max="8705" width="11" customWidth="1"/>
    <col min="8706" max="8706" width="12.140625" bestFit="1" customWidth="1"/>
    <col min="8953" max="8953" width="12" customWidth="1"/>
    <col min="8954" max="8954" width="28.42578125" bestFit="1" customWidth="1"/>
    <col min="8955" max="8957" width="11.7109375" customWidth="1"/>
    <col min="8958" max="8958" width="12.140625" bestFit="1" customWidth="1"/>
    <col min="8961" max="8961" width="11" customWidth="1"/>
    <col min="8962" max="8962" width="12.140625" bestFit="1" customWidth="1"/>
    <col min="9209" max="9209" width="12" customWidth="1"/>
    <col min="9210" max="9210" width="28.42578125" bestFit="1" customWidth="1"/>
    <col min="9211" max="9213" width="11.7109375" customWidth="1"/>
    <col min="9214" max="9214" width="12.140625" bestFit="1" customWidth="1"/>
    <col min="9217" max="9217" width="11" customWidth="1"/>
    <col min="9218" max="9218" width="12.140625" bestFit="1" customWidth="1"/>
    <col min="9465" max="9465" width="12" customWidth="1"/>
    <col min="9466" max="9466" width="28.42578125" bestFit="1" customWidth="1"/>
    <col min="9467" max="9469" width="11.7109375" customWidth="1"/>
    <col min="9470" max="9470" width="12.140625" bestFit="1" customWidth="1"/>
    <col min="9473" max="9473" width="11" customWidth="1"/>
    <col min="9474" max="9474" width="12.140625" bestFit="1" customWidth="1"/>
    <col min="9721" max="9721" width="12" customWidth="1"/>
    <col min="9722" max="9722" width="28.42578125" bestFit="1" customWidth="1"/>
    <col min="9723" max="9725" width="11.7109375" customWidth="1"/>
    <col min="9726" max="9726" width="12.140625" bestFit="1" customWidth="1"/>
    <col min="9729" max="9729" width="11" customWidth="1"/>
    <col min="9730" max="9730" width="12.140625" bestFit="1" customWidth="1"/>
    <col min="9977" max="9977" width="12" customWidth="1"/>
    <col min="9978" max="9978" width="28.42578125" bestFit="1" customWidth="1"/>
    <col min="9979" max="9981" width="11.7109375" customWidth="1"/>
    <col min="9982" max="9982" width="12.140625" bestFit="1" customWidth="1"/>
    <col min="9985" max="9985" width="11" customWidth="1"/>
    <col min="9986" max="9986" width="12.140625" bestFit="1" customWidth="1"/>
    <col min="10233" max="10233" width="12" customWidth="1"/>
    <col min="10234" max="10234" width="28.42578125" bestFit="1" customWidth="1"/>
    <col min="10235" max="10237" width="11.7109375" customWidth="1"/>
    <col min="10238" max="10238" width="12.140625" bestFit="1" customWidth="1"/>
    <col min="10241" max="10241" width="11" customWidth="1"/>
    <col min="10242" max="10242" width="12.140625" bestFit="1" customWidth="1"/>
    <col min="10489" max="10489" width="12" customWidth="1"/>
    <col min="10490" max="10490" width="28.42578125" bestFit="1" customWidth="1"/>
    <col min="10491" max="10493" width="11.7109375" customWidth="1"/>
    <col min="10494" max="10494" width="12.140625" bestFit="1" customWidth="1"/>
    <col min="10497" max="10497" width="11" customWidth="1"/>
    <col min="10498" max="10498" width="12.140625" bestFit="1" customWidth="1"/>
    <col min="10745" max="10745" width="12" customWidth="1"/>
    <col min="10746" max="10746" width="28.42578125" bestFit="1" customWidth="1"/>
    <col min="10747" max="10749" width="11.7109375" customWidth="1"/>
    <col min="10750" max="10750" width="12.140625" bestFit="1" customWidth="1"/>
    <col min="10753" max="10753" width="11" customWidth="1"/>
    <col min="10754" max="10754" width="12.140625" bestFit="1" customWidth="1"/>
    <col min="11001" max="11001" width="12" customWidth="1"/>
    <col min="11002" max="11002" width="28.42578125" bestFit="1" customWidth="1"/>
    <col min="11003" max="11005" width="11.7109375" customWidth="1"/>
    <col min="11006" max="11006" width="12.140625" bestFit="1" customWidth="1"/>
    <col min="11009" max="11009" width="11" customWidth="1"/>
    <col min="11010" max="11010" width="12.140625" bestFit="1" customWidth="1"/>
    <col min="11257" max="11257" width="12" customWidth="1"/>
    <col min="11258" max="11258" width="28.42578125" bestFit="1" customWidth="1"/>
    <col min="11259" max="11261" width="11.7109375" customWidth="1"/>
    <col min="11262" max="11262" width="12.140625" bestFit="1" customWidth="1"/>
    <col min="11265" max="11265" width="11" customWidth="1"/>
    <col min="11266" max="11266" width="12.140625" bestFit="1" customWidth="1"/>
    <col min="11513" max="11513" width="12" customWidth="1"/>
    <col min="11514" max="11514" width="28.42578125" bestFit="1" customWidth="1"/>
    <col min="11515" max="11517" width="11.7109375" customWidth="1"/>
    <col min="11518" max="11518" width="12.140625" bestFit="1" customWidth="1"/>
    <col min="11521" max="11521" width="11" customWidth="1"/>
    <col min="11522" max="11522" width="12.140625" bestFit="1" customWidth="1"/>
    <col min="11769" max="11769" width="12" customWidth="1"/>
    <col min="11770" max="11770" width="28.42578125" bestFit="1" customWidth="1"/>
    <col min="11771" max="11773" width="11.7109375" customWidth="1"/>
    <col min="11774" max="11774" width="12.140625" bestFit="1" customWidth="1"/>
    <col min="11777" max="11777" width="11" customWidth="1"/>
    <col min="11778" max="11778" width="12.140625" bestFit="1" customWidth="1"/>
    <col min="12025" max="12025" width="12" customWidth="1"/>
    <col min="12026" max="12026" width="28.42578125" bestFit="1" customWidth="1"/>
    <col min="12027" max="12029" width="11.7109375" customWidth="1"/>
    <col min="12030" max="12030" width="12.140625" bestFit="1" customWidth="1"/>
    <col min="12033" max="12033" width="11" customWidth="1"/>
    <col min="12034" max="12034" width="12.140625" bestFit="1" customWidth="1"/>
    <col min="12281" max="12281" width="12" customWidth="1"/>
    <col min="12282" max="12282" width="28.42578125" bestFit="1" customWidth="1"/>
    <col min="12283" max="12285" width="11.7109375" customWidth="1"/>
    <col min="12286" max="12286" width="12.140625" bestFit="1" customWidth="1"/>
    <col min="12289" max="12289" width="11" customWidth="1"/>
    <col min="12290" max="12290" width="12.140625" bestFit="1" customWidth="1"/>
    <col min="12537" max="12537" width="12" customWidth="1"/>
    <col min="12538" max="12538" width="28.42578125" bestFit="1" customWidth="1"/>
    <col min="12539" max="12541" width="11.7109375" customWidth="1"/>
    <col min="12542" max="12542" width="12.140625" bestFit="1" customWidth="1"/>
    <col min="12545" max="12545" width="11" customWidth="1"/>
    <col min="12546" max="12546" width="12.140625" bestFit="1" customWidth="1"/>
    <col min="12793" max="12793" width="12" customWidth="1"/>
    <col min="12794" max="12794" width="28.42578125" bestFit="1" customWidth="1"/>
    <col min="12795" max="12797" width="11.7109375" customWidth="1"/>
    <col min="12798" max="12798" width="12.140625" bestFit="1" customWidth="1"/>
    <col min="12801" max="12801" width="11" customWidth="1"/>
    <col min="12802" max="12802" width="12.140625" bestFit="1" customWidth="1"/>
    <col min="13049" max="13049" width="12" customWidth="1"/>
    <col min="13050" max="13050" width="28.42578125" bestFit="1" customWidth="1"/>
    <col min="13051" max="13053" width="11.7109375" customWidth="1"/>
    <col min="13054" max="13054" width="12.140625" bestFit="1" customWidth="1"/>
    <col min="13057" max="13057" width="11" customWidth="1"/>
    <col min="13058" max="13058" width="12.140625" bestFit="1" customWidth="1"/>
    <col min="13305" max="13305" width="12" customWidth="1"/>
    <col min="13306" max="13306" width="28.42578125" bestFit="1" customWidth="1"/>
    <col min="13307" max="13309" width="11.7109375" customWidth="1"/>
    <col min="13310" max="13310" width="12.140625" bestFit="1" customWidth="1"/>
    <col min="13313" max="13313" width="11" customWidth="1"/>
    <col min="13314" max="13314" width="12.140625" bestFit="1" customWidth="1"/>
    <col min="13561" max="13561" width="12" customWidth="1"/>
    <col min="13562" max="13562" width="28.42578125" bestFit="1" customWidth="1"/>
    <col min="13563" max="13565" width="11.7109375" customWidth="1"/>
    <col min="13566" max="13566" width="12.140625" bestFit="1" customWidth="1"/>
    <col min="13569" max="13569" width="11" customWidth="1"/>
    <col min="13570" max="13570" width="12.140625" bestFit="1" customWidth="1"/>
    <col min="13817" max="13817" width="12" customWidth="1"/>
    <col min="13818" max="13818" width="28.42578125" bestFit="1" customWidth="1"/>
    <col min="13819" max="13821" width="11.7109375" customWidth="1"/>
    <col min="13822" max="13822" width="12.140625" bestFit="1" customWidth="1"/>
    <col min="13825" max="13825" width="11" customWidth="1"/>
    <col min="13826" max="13826" width="12.140625" bestFit="1" customWidth="1"/>
    <col min="14073" max="14073" width="12" customWidth="1"/>
    <col min="14074" max="14074" width="28.42578125" bestFit="1" customWidth="1"/>
    <col min="14075" max="14077" width="11.7109375" customWidth="1"/>
    <col min="14078" max="14078" width="12.140625" bestFit="1" customWidth="1"/>
    <col min="14081" max="14081" width="11" customWidth="1"/>
    <col min="14082" max="14082" width="12.140625" bestFit="1" customWidth="1"/>
    <col min="14329" max="14329" width="12" customWidth="1"/>
    <col min="14330" max="14330" width="28.42578125" bestFit="1" customWidth="1"/>
    <col min="14331" max="14333" width="11.7109375" customWidth="1"/>
    <col min="14334" max="14334" width="12.140625" bestFit="1" customWidth="1"/>
    <col min="14337" max="14337" width="11" customWidth="1"/>
    <col min="14338" max="14338" width="12.140625" bestFit="1" customWidth="1"/>
    <col min="14585" max="14585" width="12" customWidth="1"/>
    <col min="14586" max="14586" width="28.42578125" bestFit="1" customWidth="1"/>
    <col min="14587" max="14589" width="11.7109375" customWidth="1"/>
    <col min="14590" max="14590" width="12.140625" bestFit="1" customWidth="1"/>
    <col min="14593" max="14593" width="11" customWidth="1"/>
    <col min="14594" max="14594" width="12.140625" bestFit="1" customWidth="1"/>
    <col min="14841" max="14841" width="12" customWidth="1"/>
    <col min="14842" max="14842" width="28.42578125" bestFit="1" customWidth="1"/>
    <col min="14843" max="14845" width="11.7109375" customWidth="1"/>
    <col min="14846" max="14846" width="12.140625" bestFit="1" customWidth="1"/>
    <col min="14849" max="14849" width="11" customWidth="1"/>
    <col min="14850" max="14850" width="12.140625" bestFit="1" customWidth="1"/>
    <col min="15097" max="15097" width="12" customWidth="1"/>
    <col min="15098" max="15098" width="28.42578125" bestFit="1" customWidth="1"/>
    <col min="15099" max="15101" width="11.7109375" customWidth="1"/>
    <col min="15102" max="15102" width="12.140625" bestFit="1" customWidth="1"/>
    <col min="15105" max="15105" width="11" customWidth="1"/>
    <col min="15106" max="15106" width="12.140625" bestFit="1" customWidth="1"/>
    <col min="15353" max="15353" width="12" customWidth="1"/>
    <col min="15354" max="15354" width="28.42578125" bestFit="1" customWidth="1"/>
    <col min="15355" max="15357" width="11.7109375" customWidth="1"/>
    <col min="15358" max="15358" width="12.140625" bestFit="1" customWidth="1"/>
    <col min="15361" max="15361" width="11" customWidth="1"/>
    <col min="15362" max="15362" width="12.140625" bestFit="1" customWidth="1"/>
    <col min="15609" max="15609" width="12" customWidth="1"/>
    <col min="15610" max="15610" width="28.42578125" bestFit="1" customWidth="1"/>
    <col min="15611" max="15613" width="11.7109375" customWidth="1"/>
    <col min="15614" max="15614" width="12.140625" bestFit="1" customWidth="1"/>
    <col min="15617" max="15617" width="11" customWidth="1"/>
    <col min="15618" max="15618" width="12.140625" bestFit="1" customWidth="1"/>
    <col min="15865" max="15865" width="12" customWidth="1"/>
    <col min="15866" max="15866" width="28.42578125" bestFit="1" customWidth="1"/>
    <col min="15867" max="15869" width="11.7109375" customWidth="1"/>
    <col min="15870" max="15870" width="12.140625" bestFit="1" customWidth="1"/>
    <col min="15873" max="15873" width="11" customWidth="1"/>
    <col min="15874" max="15874" width="12.140625" bestFit="1" customWidth="1"/>
    <col min="16121" max="16121" width="12" customWidth="1"/>
    <col min="16122" max="16122" width="28.42578125" bestFit="1" customWidth="1"/>
    <col min="16123" max="16125" width="11.7109375" customWidth="1"/>
    <col min="16126" max="16126" width="12.140625" bestFit="1" customWidth="1"/>
    <col min="16129" max="16129" width="11" customWidth="1"/>
    <col min="16130" max="16130" width="12.140625" bestFit="1" customWidth="1"/>
  </cols>
  <sheetData>
    <row r="1" spans="1:5" ht="15.75" thickBot="1" x14ac:dyDescent="0.3">
      <c r="A1" s="2724" t="s">
        <v>919</v>
      </c>
      <c r="B1" s="2724"/>
      <c r="C1" s="2724"/>
      <c r="D1" s="2724"/>
      <c r="E1" s="2724"/>
    </row>
    <row r="2" spans="1:5" ht="40.5" customHeight="1" x14ac:dyDescent="0.25">
      <c r="A2" s="2760" t="s">
        <v>842</v>
      </c>
      <c r="B2" s="2760"/>
      <c r="C2" s="2760"/>
      <c r="D2" s="2760"/>
      <c r="E2" s="2760"/>
    </row>
    <row r="3" spans="1:5" ht="18" customHeight="1" x14ac:dyDescent="0.25">
      <c r="A3" s="1483" t="s">
        <v>882</v>
      </c>
      <c r="B3" s="1483"/>
      <c r="C3" s="1483"/>
      <c r="D3" s="1483"/>
      <c r="E3" s="1483"/>
    </row>
    <row r="4" spans="1:5" ht="15.75" thickBot="1" x14ac:dyDescent="0.3">
      <c r="A4" s="2724" t="s">
        <v>919</v>
      </c>
      <c r="B4" s="2724"/>
      <c r="C4" s="2724"/>
      <c r="D4" s="2724"/>
      <c r="E4" s="2724"/>
    </row>
    <row r="5" spans="1:5" ht="15.75" thickBot="1" x14ac:dyDescent="0.3">
      <c r="A5" s="2" t="s">
        <v>0</v>
      </c>
      <c r="B5" s="1484" t="s">
        <v>83</v>
      </c>
      <c r="C5" s="1484"/>
      <c r="D5" s="1484"/>
      <c r="E5" s="1484"/>
    </row>
    <row r="6" spans="1:5" ht="15.75" thickBot="1" x14ac:dyDescent="0.3">
      <c r="A6" s="2" t="s">
        <v>1</v>
      </c>
      <c r="B6" s="1485" t="s">
        <v>84</v>
      </c>
      <c r="C6" s="1486"/>
      <c r="D6" s="1486"/>
      <c r="E6" s="1487"/>
    </row>
    <row r="7" spans="1:5" ht="15.75" thickBot="1" x14ac:dyDescent="0.3">
      <c r="A7" s="2" t="s">
        <v>3</v>
      </c>
      <c r="B7" s="2721" t="s">
        <v>843</v>
      </c>
      <c r="C7" s="2722"/>
      <c r="D7" s="2722"/>
      <c r="E7" s="2723"/>
    </row>
    <row r="8" spans="1:5" ht="15.75" thickBot="1" x14ac:dyDescent="0.3">
      <c r="A8" s="1466" t="s">
        <v>4</v>
      </c>
      <c r="B8" s="1467"/>
      <c r="C8" s="1467"/>
      <c r="D8" s="1467"/>
      <c r="E8" s="1468"/>
    </row>
    <row r="9" spans="1:5" ht="15.75" thickBot="1" x14ac:dyDescent="0.3">
      <c r="A9" s="2737" t="s">
        <v>85</v>
      </c>
      <c r="B9" s="2738"/>
      <c r="C9" s="2738"/>
      <c r="D9" s="2738"/>
      <c r="E9" s="2739"/>
    </row>
    <row r="10" spans="1:5" ht="36.75" customHeight="1" thickBot="1" x14ac:dyDescent="0.3">
      <c r="A10" s="2737"/>
      <c r="B10" s="2738"/>
      <c r="C10" s="2738"/>
      <c r="D10" s="2738"/>
      <c r="E10" s="2739"/>
    </row>
    <row r="11" spans="1:5" ht="39.75" customHeight="1" thickBot="1" x14ac:dyDescent="0.3">
      <c r="A11" s="2737"/>
      <c r="B11" s="2738"/>
      <c r="C11" s="2738"/>
      <c r="D11" s="2738"/>
      <c r="E11" s="2739"/>
    </row>
    <row r="12" spans="1:5" ht="78.75" customHeight="1" thickBot="1" x14ac:dyDescent="0.3">
      <c r="A12" s="3" t="s">
        <v>5</v>
      </c>
      <c r="B12" s="2740" t="s">
        <v>471</v>
      </c>
      <c r="C12" s="2741"/>
      <c r="D12" s="2741"/>
      <c r="E12" s="2742"/>
    </row>
    <row r="13" spans="1:5" ht="23.25" customHeight="1" x14ac:dyDescent="0.25">
      <c r="A13" s="1475" t="s">
        <v>57</v>
      </c>
      <c r="B13" s="212">
        <v>2020</v>
      </c>
      <c r="C13" s="212">
        <v>2021</v>
      </c>
      <c r="D13" s="212">
        <v>2022</v>
      </c>
      <c r="E13" s="212">
        <v>2023</v>
      </c>
    </row>
    <row r="14" spans="1:5" ht="15.75" thickBot="1" x14ac:dyDescent="0.3">
      <c r="A14" s="1476"/>
      <c r="B14" s="213" t="s">
        <v>7</v>
      </c>
      <c r="C14" s="213" t="s">
        <v>8</v>
      </c>
      <c r="D14" s="213" t="s">
        <v>8</v>
      </c>
      <c r="E14" s="213" t="s">
        <v>8</v>
      </c>
    </row>
    <row r="15" spans="1:5" ht="68.25" thickBot="1" x14ac:dyDescent="0.3">
      <c r="A15" s="203" t="s">
        <v>86</v>
      </c>
      <c r="B15" s="4">
        <v>0.65</v>
      </c>
      <c r="C15" s="4">
        <v>0.7</v>
      </c>
      <c r="D15" s="4">
        <v>0.75</v>
      </c>
      <c r="E15" s="4">
        <v>0.75</v>
      </c>
    </row>
    <row r="16" spans="1:5" ht="75" customHeight="1" thickBot="1" x14ac:dyDescent="0.3">
      <c r="A16" s="6" t="s">
        <v>9</v>
      </c>
      <c r="B16" s="2743" t="s">
        <v>330</v>
      </c>
      <c r="C16" s="2744"/>
      <c r="D16" s="2744"/>
      <c r="E16" s="2745"/>
    </row>
    <row r="17" spans="1:5" ht="23.25" customHeight="1" thickBot="1" x14ac:dyDescent="0.3">
      <c r="A17" s="1479" t="s">
        <v>437</v>
      </c>
      <c r="B17" s="1480"/>
      <c r="C17" s="1480"/>
      <c r="D17" s="1480"/>
      <c r="E17" s="1481"/>
    </row>
    <row r="18" spans="1:5" ht="27" customHeight="1" thickBot="1" x14ac:dyDescent="0.3">
      <c r="A18" s="203" t="s">
        <v>87</v>
      </c>
      <c r="B18" s="4">
        <v>0.1</v>
      </c>
      <c r="C18" s="4">
        <v>0.15</v>
      </c>
      <c r="D18" s="4">
        <v>0.2</v>
      </c>
      <c r="E18" s="4">
        <v>0.2</v>
      </c>
    </row>
    <row r="19" spans="1:5" ht="27" customHeight="1" thickBot="1" x14ac:dyDescent="0.3">
      <c r="A19" s="5" t="s">
        <v>88</v>
      </c>
      <c r="B19" s="4">
        <v>0.88</v>
      </c>
      <c r="C19" s="4">
        <v>0.82</v>
      </c>
      <c r="D19" s="4">
        <v>0.76</v>
      </c>
      <c r="E19" s="4">
        <v>0.76</v>
      </c>
    </row>
    <row r="20" spans="1:5" ht="27" customHeight="1" thickBot="1" x14ac:dyDescent="0.3">
      <c r="A20" s="5" t="s">
        <v>89</v>
      </c>
      <c r="B20" s="4">
        <v>0.2</v>
      </c>
      <c r="C20" s="4">
        <v>0.25</v>
      </c>
      <c r="D20" s="4">
        <v>0.3</v>
      </c>
      <c r="E20" s="4">
        <v>0.3</v>
      </c>
    </row>
    <row r="21" spans="1:5" ht="30.75" customHeight="1" thickBot="1" x14ac:dyDescent="0.3">
      <c r="A21" s="5" t="s">
        <v>90</v>
      </c>
      <c r="B21" s="4">
        <v>0.34</v>
      </c>
      <c r="C21" s="4">
        <v>0.39</v>
      </c>
      <c r="D21" s="4">
        <v>0.43</v>
      </c>
      <c r="E21" s="4">
        <v>0.43</v>
      </c>
    </row>
    <row r="22" spans="1:5" ht="68.25" thickBot="1" x14ac:dyDescent="0.3">
      <c r="A22" s="5" t="s">
        <v>91</v>
      </c>
      <c r="B22" s="4">
        <v>0.7</v>
      </c>
      <c r="C22" s="4">
        <v>0.76</v>
      </c>
      <c r="D22" s="4">
        <v>0.8</v>
      </c>
      <c r="E22" s="4">
        <v>0.8</v>
      </c>
    </row>
    <row r="23" spans="1:5" ht="15.75" thickBot="1" x14ac:dyDescent="0.3">
      <c r="A23" s="203" t="s">
        <v>92</v>
      </c>
      <c r="B23" s="4">
        <v>0.23</v>
      </c>
      <c r="C23" s="4">
        <v>0.2</v>
      </c>
      <c r="D23" s="4">
        <v>0.18</v>
      </c>
      <c r="E23" s="4">
        <v>0.18</v>
      </c>
    </row>
    <row r="24" spans="1:5" ht="28.5" customHeight="1" thickBot="1" x14ac:dyDescent="0.3">
      <c r="A24" s="5" t="s">
        <v>93</v>
      </c>
      <c r="B24" s="4">
        <v>0.08</v>
      </c>
      <c r="C24" s="4">
        <v>0.09</v>
      </c>
      <c r="D24" s="4">
        <v>0.1</v>
      </c>
      <c r="E24" s="4">
        <v>0.1</v>
      </c>
    </row>
    <row r="25" spans="1:5" ht="15.75" thickBot="1" x14ac:dyDescent="0.3">
      <c r="A25" s="5" t="s">
        <v>94</v>
      </c>
      <c r="B25" s="4">
        <v>7.0000000000000007E-2</v>
      </c>
      <c r="C25" s="4">
        <v>0.08</v>
      </c>
      <c r="D25" s="4">
        <v>0.09</v>
      </c>
      <c r="E25" s="4">
        <v>0.09</v>
      </c>
    </row>
    <row r="26" spans="1:5" ht="24" customHeight="1" thickBot="1" x14ac:dyDescent="0.3">
      <c r="A26" s="1497" t="s">
        <v>11</v>
      </c>
      <c r="B26" s="1498"/>
      <c r="C26" s="1498"/>
      <c r="D26" s="1498"/>
      <c r="E26" s="1499"/>
    </row>
    <row r="27" spans="1:5" ht="15.75" thickBot="1" x14ac:dyDescent="0.3">
      <c r="A27" s="1494" t="s">
        <v>12</v>
      </c>
      <c r="B27" s="1495"/>
      <c r="C27" s="1495"/>
      <c r="D27" s="1495"/>
      <c r="E27" s="1496"/>
    </row>
    <row r="28" spans="1:5" ht="33.75" customHeight="1" thickBot="1" x14ac:dyDescent="0.3">
      <c r="A28" s="7" t="s">
        <v>13</v>
      </c>
      <c r="B28" s="1500" t="s">
        <v>331</v>
      </c>
      <c r="C28" s="2761"/>
      <c r="D28" s="2761"/>
      <c r="E28" s="2762"/>
    </row>
    <row r="29" spans="1:5" ht="63" customHeight="1" thickBot="1" x14ac:dyDescent="0.3">
      <c r="A29" s="5" t="s">
        <v>14</v>
      </c>
      <c r="B29" s="1479" t="s">
        <v>332</v>
      </c>
      <c r="C29" s="1480"/>
      <c r="D29" s="1480"/>
      <c r="E29" s="1481"/>
    </row>
    <row r="30" spans="1:5" ht="15.75" thickBot="1" x14ac:dyDescent="0.3">
      <c r="A30" s="5" t="s">
        <v>15</v>
      </c>
      <c r="B30" s="1506" t="s">
        <v>472</v>
      </c>
      <c r="C30" s="1507"/>
      <c r="D30" s="1507"/>
      <c r="E30" s="1508"/>
    </row>
    <row r="31" spans="1:5" ht="12.75" customHeight="1" x14ac:dyDescent="0.25">
      <c r="A31" s="1475"/>
      <c r="B31" s="8">
        <v>2020</v>
      </c>
      <c r="C31" s="8">
        <v>2021</v>
      </c>
      <c r="D31" s="8">
        <v>2022</v>
      </c>
      <c r="E31" s="8">
        <v>2023</v>
      </c>
    </row>
    <row r="32" spans="1:5" ht="13.5" customHeight="1" thickBot="1" x14ac:dyDescent="0.3">
      <c r="A32" s="1476"/>
      <c r="B32" s="214" t="s">
        <v>7</v>
      </c>
      <c r="C32" s="214" t="s">
        <v>8</v>
      </c>
      <c r="D32" s="214" t="s">
        <v>8</v>
      </c>
      <c r="E32" s="214" t="s">
        <v>8</v>
      </c>
    </row>
    <row r="33" spans="1:5" ht="15.75" thickBot="1" x14ac:dyDescent="0.3">
      <c r="A33" s="5" t="s">
        <v>16</v>
      </c>
      <c r="B33" s="9">
        <v>300</v>
      </c>
      <c r="C33" s="9">
        <v>320</v>
      </c>
      <c r="D33" s="9">
        <v>340</v>
      </c>
      <c r="E33" s="9">
        <v>340</v>
      </c>
    </row>
    <row r="34" spans="1:5" ht="15.75" thickBot="1" x14ac:dyDescent="0.3">
      <c r="A34" s="5" t="s">
        <v>17</v>
      </c>
      <c r="B34" s="9">
        <f>B63</f>
        <v>45700</v>
      </c>
      <c r="C34" s="9">
        <f>C63</f>
        <v>47300</v>
      </c>
      <c r="D34" s="9">
        <f>D63</f>
        <v>48300</v>
      </c>
      <c r="E34" s="9">
        <f>E63</f>
        <v>48300</v>
      </c>
    </row>
    <row r="35" spans="1:5" ht="15.75" thickBot="1" x14ac:dyDescent="0.3">
      <c r="A35" s="5" t="s">
        <v>18</v>
      </c>
      <c r="B35" s="9">
        <f>B34/B33</f>
        <v>152.33333333333334</v>
      </c>
      <c r="C35" s="9">
        <f>C34/C33</f>
        <v>147.8125</v>
      </c>
      <c r="D35" s="9">
        <f>D34/D33</f>
        <v>142.05882352941177</v>
      </c>
      <c r="E35" s="9">
        <f>E34/E33</f>
        <v>142.05882352941177</v>
      </c>
    </row>
    <row r="36" spans="1:5" ht="15.75" thickBot="1" x14ac:dyDescent="0.3">
      <c r="A36" s="5" t="s">
        <v>19</v>
      </c>
      <c r="B36" s="201" t="s">
        <v>20</v>
      </c>
      <c r="C36" s="10">
        <f>C33/B33-1</f>
        <v>6.6666666666666652E-2</v>
      </c>
      <c r="D36" s="10">
        <f t="shared" ref="D36:E38" si="0">D33/C33-1</f>
        <v>6.25E-2</v>
      </c>
      <c r="E36" s="10">
        <f t="shared" si="0"/>
        <v>0</v>
      </c>
    </row>
    <row r="37" spans="1:5" ht="15.75" thickBot="1" x14ac:dyDescent="0.3">
      <c r="A37" s="5" t="s">
        <v>21</v>
      </c>
      <c r="B37" s="201" t="s">
        <v>20</v>
      </c>
      <c r="C37" s="10">
        <f>C34/B34-1</f>
        <v>3.5010940919037115E-2</v>
      </c>
      <c r="D37" s="10">
        <f t="shared" si="0"/>
        <v>2.114164904862581E-2</v>
      </c>
      <c r="E37" s="10">
        <f t="shared" si="0"/>
        <v>0</v>
      </c>
    </row>
    <row r="38" spans="1:5" ht="15.75" thickBot="1" x14ac:dyDescent="0.3">
      <c r="A38" s="5" t="s">
        <v>22</v>
      </c>
      <c r="B38" s="201" t="s">
        <v>20</v>
      </c>
      <c r="C38" s="10">
        <f>C35/B35-1</f>
        <v>-2.9677242888402677E-2</v>
      </c>
      <c r="D38" s="10">
        <f t="shared" si="0"/>
        <v>-3.8925506777763963E-2</v>
      </c>
      <c r="E38" s="10">
        <f t="shared" si="0"/>
        <v>0</v>
      </c>
    </row>
    <row r="39" spans="1:5" ht="15.75" thickBot="1" x14ac:dyDescent="0.3">
      <c r="A39" s="1491" t="s">
        <v>61</v>
      </c>
      <c r="B39" s="1492"/>
      <c r="C39" s="1492"/>
      <c r="D39" s="1492"/>
      <c r="E39" s="1493"/>
    </row>
    <row r="40" spans="1:5" ht="12.75" customHeight="1" x14ac:dyDescent="0.25">
      <c r="A40" s="1475"/>
      <c r="B40" s="8">
        <v>2020</v>
      </c>
      <c r="C40" s="8">
        <v>2021</v>
      </c>
      <c r="D40" s="8">
        <v>2022</v>
      </c>
      <c r="E40" s="8">
        <v>2023</v>
      </c>
    </row>
    <row r="41" spans="1:5" ht="9" customHeight="1" thickBot="1" x14ac:dyDescent="0.3">
      <c r="A41" s="1476"/>
      <c r="B41" s="214" t="s">
        <v>7</v>
      </c>
      <c r="C41" s="214" t="s">
        <v>8</v>
      </c>
      <c r="D41" s="214" t="s">
        <v>8</v>
      </c>
      <c r="E41" s="214" t="s">
        <v>8</v>
      </c>
    </row>
    <row r="42" spans="1:5" ht="15.75" thickBot="1" x14ac:dyDescent="0.3">
      <c r="A42" s="12" t="s">
        <v>23</v>
      </c>
      <c r="B42" s="13">
        <f>B43+B44</f>
        <v>34400</v>
      </c>
      <c r="C42" s="13">
        <f>C43+C44</f>
        <v>35000</v>
      </c>
      <c r="D42" s="13">
        <f>D43+D44</f>
        <v>35000</v>
      </c>
      <c r="E42" s="13">
        <f>E43+E44</f>
        <v>35000</v>
      </c>
    </row>
    <row r="43" spans="1:5" ht="15.75" thickBot="1" x14ac:dyDescent="0.3">
      <c r="A43" s="25" t="s">
        <v>175</v>
      </c>
      <c r="B43" s="14">
        <v>34400</v>
      </c>
      <c r="C43" s="14">
        <v>35000</v>
      </c>
      <c r="D43" s="14">
        <v>35000</v>
      </c>
      <c r="E43" s="14">
        <v>35000</v>
      </c>
    </row>
    <row r="44" spans="1:5" ht="15.75" thickBot="1" x14ac:dyDescent="0.3">
      <c r="A44" s="25" t="s">
        <v>176</v>
      </c>
      <c r="B44" s="14"/>
      <c r="C44" s="14"/>
      <c r="D44" s="14"/>
      <c r="E44" s="14"/>
    </row>
    <row r="45" spans="1:5" ht="24.75" thickBot="1" x14ac:dyDescent="0.3">
      <c r="A45" s="12" t="s">
        <v>24</v>
      </c>
      <c r="B45" s="13">
        <f>B46+B47</f>
        <v>6000</v>
      </c>
      <c r="C45" s="13">
        <f>C46+C47</f>
        <v>6000</v>
      </c>
      <c r="D45" s="13">
        <f>D46+D47</f>
        <v>6000</v>
      </c>
      <c r="E45" s="13">
        <f>E46+E47</f>
        <v>6000</v>
      </c>
    </row>
    <row r="46" spans="1:5" ht="15.75" thickBot="1" x14ac:dyDescent="0.3">
      <c r="A46" s="25" t="s">
        <v>175</v>
      </c>
      <c r="B46" s="13">
        <v>6000</v>
      </c>
      <c r="C46" s="13">
        <v>6000</v>
      </c>
      <c r="D46" s="13">
        <v>6000</v>
      </c>
      <c r="E46" s="13">
        <v>6000</v>
      </c>
    </row>
    <row r="47" spans="1:5" ht="15.75" thickBot="1" x14ac:dyDescent="0.3">
      <c r="A47" s="25" t="s">
        <v>176</v>
      </c>
      <c r="B47" s="14"/>
      <c r="C47" s="13"/>
      <c r="D47" s="13"/>
      <c r="E47" s="13"/>
    </row>
    <row r="48" spans="1:5" ht="15.75" thickBot="1" x14ac:dyDescent="0.3">
      <c r="A48" s="12" t="s">
        <v>25</v>
      </c>
      <c r="B48" s="14">
        <f>B49+B50</f>
        <v>5060</v>
      </c>
      <c r="C48" s="13">
        <f>C49+C50</f>
        <v>6060</v>
      </c>
      <c r="D48" s="13">
        <f>D49+D50</f>
        <v>7060</v>
      </c>
      <c r="E48" s="13">
        <f>E49+E50</f>
        <v>7060</v>
      </c>
    </row>
    <row r="49" spans="1:5" ht="15.75" thickBot="1" x14ac:dyDescent="0.3">
      <c r="A49" s="25" t="s">
        <v>175</v>
      </c>
      <c r="B49" s="70">
        <v>5060</v>
      </c>
      <c r="C49" s="13">
        <v>6060</v>
      </c>
      <c r="D49" s="28">
        <v>7060</v>
      </c>
      <c r="E49" s="28">
        <v>7060</v>
      </c>
    </row>
    <row r="50" spans="1:5" ht="15.75" thickBot="1" x14ac:dyDescent="0.3">
      <c r="A50" s="25" t="s">
        <v>176</v>
      </c>
      <c r="B50" s="14"/>
      <c r="C50" s="13"/>
      <c r="D50" s="13"/>
      <c r="E50" s="13"/>
    </row>
    <row r="51" spans="1:5" ht="15.75" thickBot="1" x14ac:dyDescent="0.3">
      <c r="A51" s="12" t="s">
        <v>26</v>
      </c>
      <c r="B51" s="14"/>
      <c r="C51" s="13"/>
      <c r="D51" s="13"/>
      <c r="E51" s="13"/>
    </row>
    <row r="52" spans="1:5" ht="15.75" thickBot="1" x14ac:dyDescent="0.3">
      <c r="A52" s="25" t="s">
        <v>175</v>
      </c>
      <c r="B52" s="14"/>
      <c r="C52" s="13"/>
      <c r="D52" s="13"/>
      <c r="E52" s="13"/>
    </row>
    <row r="53" spans="1:5" ht="15.75" thickBot="1" x14ac:dyDescent="0.3">
      <c r="A53" s="25" t="s">
        <v>176</v>
      </c>
      <c r="B53" s="14"/>
      <c r="C53" s="13"/>
      <c r="D53" s="13"/>
      <c r="E53" s="13"/>
    </row>
    <row r="54" spans="1:5" ht="15.75" thickBot="1" x14ac:dyDescent="0.3">
      <c r="A54" s="12" t="s">
        <v>27</v>
      </c>
      <c r="B54" s="14"/>
      <c r="C54" s="13"/>
      <c r="D54" s="13"/>
      <c r="E54" s="13"/>
    </row>
    <row r="55" spans="1:5" ht="15.75" thickBot="1" x14ac:dyDescent="0.3">
      <c r="A55" s="25" t="s">
        <v>175</v>
      </c>
      <c r="B55" s="14"/>
      <c r="C55" s="13"/>
      <c r="D55" s="13"/>
      <c r="E55" s="13"/>
    </row>
    <row r="56" spans="1:5" ht="15.75" thickBot="1" x14ac:dyDescent="0.3">
      <c r="A56" s="25" t="s">
        <v>176</v>
      </c>
      <c r="B56" s="14"/>
      <c r="C56" s="13"/>
      <c r="D56" s="13"/>
      <c r="E56" s="13"/>
    </row>
    <row r="57" spans="1:5" ht="15.75" thickBot="1" x14ac:dyDescent="0.3">
      <c r="A57" s="12" t="s">
        <v>28</v>
      </c>
      <c r="B57" s="14">
        <f>B58+B59</f>
        <v>0</v>
      </c>
      <c r="C57" s="13">
        <f>C58+C59</f>
        <v>0</v>
      </c>
      <c r="D57" s="13">
        <f>D58+D59</f>
        <v>0</v>
      </c>
      <c r="E57" s="13">
        <f>E58+E59</f>
        <v>0</v>
      </c>
    </row>
    <row r="58" spans="1:5" ht="15.75" thickBot="1" x14ac:dyDescent="0.3">
      <c r="A58" s="25" t="s">
        <v>175</v>
      </c>
      <c r="B58" s="70"/>
      <c r="C58" s="13">
        <v>0</v>
      </c>
      <c r="D58" s="28">
        <v>0</v>
      </c>
      <c r="E58" s="28">
        <v>0</v>
      </c>
    </row>
    <row r="59" spans="1:5" ht="15.75" thickBot="1" x14ac:dyDescent="0.3">
      <c r="A59" s="25" t="s">
        <v>176</v>
      </c>
      <c r="B59" s="14"/>
      <c r="C59" s="13"/>
      <c r="D59" s="13"/>
      <c r="E59" s="13"/>
    </row>
    <row r="60" spans="1:5" ht="24.75" thickBot="1" x14ac:dyDescent="0.3">
      <c r="A60" s="12" t="s">
        <v>29</v>
      </c>
      <c r="B60" s="14">
        <f>B61+B62</f>
        <v>240</v>
      </c>
      <c r="C60" s="14">
        <f>C61+C62</f>
        <v>240</v>
      </c>
      <c r="D60" s="14">
        <f>D61+D62</f>
        <v>240</v>
      </c>
      <c r="E60" s="14">
        <f>E61+E62</f>
        <v>240</v>
      </c>
    </row>
    <row r="61" spans="1:5" ht="15.75" thickBot="1" x14ac:dyDescent="0.3">
      <c r="A61" s="25" t="s">
        <v>175</v>
      </c>
      <c r="B61" s="14">
        <v>240</v>
      </c>
      <c r="C61" s="14">
        <v>240</v>
      </c>
      <c r="D61" s="14">
        <v>240</v>
      </c>
      <c r="E61" s="14">
        <v>240</v>
      </c>
    </row>
    <row r="62" spans="1:5" ht="15.75" thickBot="1" x14ac:dyDescent="0.3">
      <c r="A62" s="25" t="s">
        <v>176</v>
      </c>
      <c r="B62" s="14"/>
      <c r="C62" s="49"/>
      <c r="D62" s="34"/>
      <c r="E62" s="34"/>
    </row>
    <row r="63" spans="1:5" ht="15.75" thickBot="1" x14ac:dyDescent="0.3">
      <c r="A63" s="15" t="s">
        <v>30</v>
      </c>
      <c r="B63" s="14">
        <f>B60+B57+B54+B51+B48+B45+B42</f>
        <v>45700</v>
      </c>
      <c r="C63" s="14">
        <f>C60+C57+C54+C51+C48+C45+C42</f>
        <v>47300</v>
      </c>
      <c r="D63" s="14">
        <f>D60+D57+D54+D51+D48+D45+D42</f>
        <v>48300</v>
      </c>
      <c r="E63" s="14">
        <f>E60+E57+E54+E51+E48+E45+E42</f>
        <v>48300</v>
      </c>
    </row>
    <row r="64" spans="1:5" ht="15.75" thickBot="1" x14ac:dyDescent="0.3">
      <c r="A64" s="16" t="s">
        <v>31</v>
      </c>
      <c r="B64" s="17">
        <f>IF(B63-B34=0,0,"Error")</f>
        <v>0</v>
      </c>
      <c r="C64" s="17">
        <f>IF(C63-C34=0,0,"Error")</f>
        <v>0</v>
      </c>
      <c r="D64" s="17">
        <f>IF(D63-D34=0,0,"Error")</f>
        <v>0</v>
      </c>
      <c r="E64" s="17">
        <f>IF(E63-E34=0,0,"Error")</f>
        <v>0</v>
      </c>
    </row>
    <row r="65" spans="1:5" ht="15.75" hidden="1" thickBot="1" x14ac:dyDescent="0.3">
      <c r="A65" s="33" t="s">
        <v>473</v>
      </c>
      <c r="B65" s="1509"/>
      <c r="C65" s="1501"/>
      <c r="D65" s="1501"/>
      <c r="E65" s="1502"/>
    </row>
    <row r="66" spans="1:5" ht="26.25" hidden="1" customHeight="1" thickBot="1" x14ac:dyDescent="0.3">
      <c r="A66" s="5" t="s">
        <v>14</v>
      </c>
      <c r="B66" s="1479"/>
      <c r="C66" s="1480"/>
      <c r="D66" s="1480"/>
      <c r="E66" s="1481"/>
    </row>
    <row r="67" spans="1:5" ht="15.75" hidden="1" thickBot="1" x14ac:dyDescent="0.3">
      <c r="A67" s="5" t="s">
        <v>15</v>
      </c>
      <c r="B67" s="1506"/>
      <c r="C67" s="1507"/>
      <c r="D67" s="1507"/>
      <c r="E67" s="1508"/>
    </row>
    <row r="68" spans="1:5" ht="12.75" hidden="1" customHeight="1" x14ac:dyDescent="0.25">
      <c r="A68" s="1475"/>
      <c r="B68" s="8">
        <v>2018</v>
      </c>
      <c r="C68" s="8">
        <v>2019</v>
      </c>
      <c r="D68" s="8">
        <v>2020</v>
      </c>
      <c r="E68" s="8">
        <v>2021</v>
      </c>
    </row>
    <row r="69" spans="1:5" ht="9" hidden="1" customHeight="1" thickBot="1" x14ac:dyDescent="0.3">
      <c r="A69" s="1476"/>
      <c r="B69" s="214" t="s">
        <v>7</v>
      </c>
      <c r="C69" s="214" t="s">
        <v>8</v>
      </c>
      <c r="D69" s="214" t="s">
        <v>8</v>
      </c>
      <c r="E69" s="214" t="s">
        <v>8</v>
      </c>
    </row>
    <row r="70" spans="1:5" ht="15.75" hidden="1" thickBot="1" x14ac:dyDescent="0.3">
      <c r="A70" s="5" t="s">
        <v>16</v>
      </c>
      <c r="B70" s="5"/>
      <c r="C70" s="5"/>
      <c r="D70" s="5"/>
      <c r="E70" s="5"/>
    </row>
    <row r="71" spans="1:5" ht="15.75" hidden="1" thickBot="1" x14ac:dyDescent="0.3">
      <c r="A71" s="5" t="s">
        <v>17</v>
      </c>
      <c r="B71" s="9">
        <f>B100</f>
        <v>0</v>
      </c>
      <c r="C71" s="9">
        <f>C100</f>
        <v>0</v>
      </c>
      <c r="D71" s="9">
        <f>D100</f>
        <v>0</v>
      </c>
      <c r="E71" s="9">
        <f>E100</f>
        <v>0</v>
      </c>
    </row>
    <row r="72" spans="1:5" ht="15.75" hidden="1" thickBot="1" x14ac:dyDescent="0.3">
      <c r="A72" s="5" t="s">
        <v>18</v>
      </c>
      <c r="B72" s="9" t="e">
        <f>B71/B70</f>
        <v>#DIV/0!</v>
      </c>
      <c r="C72" s="9" t="e">
        <f>C71/C70</f>
        <v>#DIV/0!</v>
      </c>
      <c r="D72" s="9" t="e">
        <f>D71/D70</f>
        <v>#DIV/0!</v>
      </c>
      <c r="E72" s="9" t="e">
        <f>E71/E70</f>
        <v>#DIV/0!</v>
      </c>
    </row>
    <row r="73" spans="1:5" ht="15.75" hidden="1" thickBot="1" x14ac:dyDescent="0.3">
      <c r="A73" s="5" t="s">
        <v>19</v>
      </c>
      <c r="B73" s="201"/>
      <c r="C73" s="10" t="e">
        <f t="shared" ref="C73:E75" si="1">C70/B70-1</f>
        <v>#DIV/0!</v>
      </c>
      <c r="D73" s="10" t="e">
        <f t="shared" si="1"/>
        <v>#DIV/0!</v>
      </c>
      <c r="E73" s="10" t="e">
        <f t="shared" si="1"/>
        <v>#DIV/0!</v>
      </c>
    </row>
    <row r="74" spans="1:5" ht="15.75" hidden="1" thickBot="1" x14ac:dyDescent="0.3">
      <c r="A74" s="5" t="s">
        <v>21</v>
      </c>
      <c r="B74" s="201"/>
      <c r="C74" s="10" t="e">
        <f t="shared" si="1"/>
        <v>#DIV/0!</v>
      </c>
      <c r="D74" s="10" t="e">
        <f t="shared" si="1"/>
        <v>#DIV/0!</v>
      </c>
      <c r="E74" s="10" t="e">
        <f t="shared" si="1"/>
        <v>#DIV/0!</v>
      </c>
    </row>
    <row r="75" spans="1:5" ht="15.75" hidden="1" thickBot="1" x14ac:dyDescent="0.3">
      <c r="A75" s="5" t="s">
        <v>22</v>
      </c>
      <c r="B75" s="201"/>
      <c r="C75" s="10" t="e">
        <f t="shared" si="1"/>
        <v>#DIV/0!</v>
      </c>
      <c r="D75" s="10" t="e">
        <f t="shared" si="1"/>
        <v>#DIV/0!</v>
      </c>
      <c r="E75" s="10" t="e">
        <f t="shared" si="1"/>
        <v>#DIV/0!</v>
      </c>
    </row>
    <row r="76" spans="1:5" ht="24.75" hidden="1" customHeight="1" thickBot="1" x14ac:dyDescent="0.3">
      <c r="A76" s="1491" t="s">
        <v>474</v>
      </c>
      <c r="B76" s="1492"/>
      <c r="C76" s="1492"/>
      <c r="D76" s="1492"/>
      <c r="E76" s="1493"/>
    </row>
    <row r="77" spans="1:5" ht="12.75" hidden="1" customHeight="1" x14ac:dyDescent="0.25">
      <c r="A77" s="1475"/>
      <c r="B77" s="8">
        <v>2018</v>
      </c>
      <c r="C77" s="8">
        <v>2019</v>
      </c>
      <c r="D77" s="8">
        <v>2020</v>
      </c>
      <c r="E77" s="8">
        <v>2021</v>
      </c>
    </row>
    <row r="78" spans="1:5" ht="9" hidden="1" customHeight="1" thickBot="1" x14ac:dyDescent="0.3">
      <c r="A78" s="1476"/>
      <c r="B78" s="214" t="s">
        <v>7</v>
      </c>
      <c r="C78" s="214" t="s">
        <v>8</v>
      </c>
      <c r="D78" s="214" t="s">
        <v>8</v>
      </c>
      <c r="E78" s="214" t="s">
        <v>8</v>
      </c>
    </row>
    <row r="79" spans="1:5" ht="24.75" hidden="1" customHeight="1" thickBot="1" x14ac:dyDescent="0.3">
      <c r="A79" s="12" t="s">
        <v>23</v>
      </c>
      <c r="B79" s="13"/>
      <c r="C79" s="13"/>
      <c r="D79" s="13"/>
      <c r="E79" s="13"/>
    </row>
    <row r="80" spans="1:5" ht="38.25" hidden="1" customHeight="1" thickBot="1" x14ac:dyDescent="0.3">
      <c r="A80" s="25" t="s">
        <v>175</v>
      </c>
      <c r="B80" s="14"/>
      <c r="C80" s="26"/>
      <c r="D80" s="26"/>
      <c r="E80" s="26"/>
    </row>
    <row r="81" spans="1:5" ht="24.75" hidden="1" customHeight="1" thickBot="1" x14ac:dyDescent="0.3">
      <c r="A81" s="25" t="s">
        <v>176</v>
      </c>
      <c r="B81" s="14"/>
      <c r="C81" s="26"/>
      <c r="D81" s="26"/>
      <c r="E81" s="26"/>
    </row>
    <row r="82" spans="1:5" ht="24.75" hidden="1" customHeight="1" thickBot="1" x14ac:dyDescent="0.3">
      <c r="A82" s="12" t="s">
        <v>24</v>
      </c>
      <c r="B82" s="13"/>
      <c r="C82" s="13"/>
      <c r="D82" s="13"/>
      <c r="E82" s="13"/>
    </row>
    <row r="83" spans="1:5" ht="15.75" hidden="1" thickBot="1" x14ac:dyDescent="0.3">
      <c r="A83" s="25" t="s">
        <v>175</v>
      </c>
      <c r="B83" s="14"/>
      <c r="C83" s="13"/>
      <c r="D83" s="13"/>
      <c r="E83" s="13"/>
    </row>
    <row r="84" spans="1:5" ht="15.75" hidden="1" thickBot="1" x14ac:dyDescent="0.3">
      <c r="A84" s="25" t="s">
        <v>176</v>
      </c>
      <c r="B84" s="14"/>
      <c r="C84" s="13"/>
      <c r="D84" s="13"/>
      <c r="E84" s="13"/>
    </row>
    <row r="85" spans="1:5" ht="24.75" hidden="1" customHeight="1" thickBot="1" x14ac:dyDescent="0.3">
      <c r="A85" s="12" t="s">
        <v>25</v>
      </c>
      <c r="B85" s="14">
        <v>0</v>
      </c>
      <c r="C85" s="13">
        <v>0</v>
      </c>
      <c r="D85" s="13">
        <v>0</v>
      </c>
      <c r="E85" s="13">
        <v>0</v>
      </c>
    </row>
    <row r="86" spans="1:5" ht="15.75" hidden="1" thickBot="1" x14ac:dyDescent="0.3">
      <c r="A86" s="25" t="s">
        <v>175</v>
      </c>
      <c r="B86" s="14"/>
      <c r="C86" s="13"/>
      <c r="D86" s="13"/>
      <c r="E86" s="13"/>
    </row>
    <row r="87" spans="1:5" ht="15.75" hidden="1" thickBot="1" x14ac:dyDescent="0.3">
      <c r="A87" s="25" t="s">
        <v>176</v>
      </c>
      <c r="B87" s="14"/>
      <c r="C87" s="13"/>
      <c r="D87" s="13"/>
      <c r="E87" s="13"/>
    </row>
    <row r="88" spans="1:5" ht="15.75" hidden="1" thickBot="1" x14ac:dyDescent="0.3">
      <c r="A88" s="12" t="s">
        <v>26</v>
      </c>
      <c r="B88" s="14"/>
      <c r="C88" s="13"/>
      <c r="D88" s="13"/>
      <c r="E88" s="13"/>
    </row>
    <row r="89" spans="1:5" ht="15.75" hidden="1" thickBot="1" x14ac:dyDescent="0.3">
      <c r="A89" s="25" t="s">
        <v>175</v>
      </c>
      <c r="B89" s="14"/>
      <c r="C89" s="13"/>
      <c r="D89" s="13"/>
      <c r="E89" s="13"/>
    </row>
    <row r="90" spans="1:5" ht="15.75" hidden="1" thickBot="1" x14ac:dyDescent="0.3">
      <c r="A90" s="25" t="s">
        <v>176</v>
      </c>
      <c r="B90" s="14"/>
      <c r="C90" s="13"/>
      <c r="D90" s="13"/>
      <c r="E90" s="13"/>
    </row>
    <row r="91" spans="1:5" ht="15.75" hidden="1" thickBot="1" x14ac:dyDescent="0.3">
      <c r="A91" s="12" t="s">
        <v>27</v>
      </c>
      <c r="B91" s="14"/>
      <c r="C91" s="13"/>
      <c r="D91" s="13"/>
      <c r="E91" s="13"/>
    </row>
    <row r="92" spans="1:5" ht="15.75" hidden="1" thickBot="1" x14ac:dyDescent="0.3">
      <c r="A92" s="25" t="s">
        <v>175</v>
      </c>
      <c r="B92" s="14"/>
      <c r="C92" s="13"/>
      <c r="D92" s="13"/>
      <c r="E92" s="13"/>
    </row>
    <row r="93" spans="1:5" ht="15.75" hidden="1" thickBot="1" x14ac:dyDescent="0.3">
      <c r="A93" s="25" t="s">
        <v>176</v>
      </c>
      <c r="B93" s="14"/>
      <c r="C93" s="13"/>
      <c r="D93" s="13"/>
      <c r="E93" s="13"/>
    </row>
    <row r="94" spans="1:5" ht="15.75" hidden="1" thickBot="1" x14ac:dyDescent="0.3">
      <c r="A94" s="12" t="s">
        <v>28</v>
      </c>
      <c r="B94" s="14"/>
      <c r="C94" s="13"/>
      <c r="D94" s="13"/>
      <c r="E94" s="13"/>
    </row>
    <row r="95" spans="1:5" ht="15.75" hidden="1" thickBot="1" x14ac:dyDescent="0.3">
      <c r="A95" s="25" t="s">
        <v>175</v>
      </c>
      <c r="B95" s="14"/>
      <c r="C95" s="13"/>
      <c r="D95" s="13"/>
      <c r="E95" s="13"/>
    </row>
    <row r="96" spans="1:5" ht="15.75" hidden="1" thickBot="1" x14ac:dyDescent="0.3">
      <c r="A96" s="25" t="s">
        <v>176</v>
      </c>
      <c r="B96" s="14"/>
      <c r="C96" s="13"/>
      <c r="D96" s="13"/>
      <c r="E96" s="13"/>
    </row>
    <row r="97" spans="1:5" ht="24.75" hidden="1" thickBot="1" x14ac:dyDescent="0.3">
      <c r="A97" s="12" t="s">
        <v>29</v>
      </c>
      <c r="B97" s="14"/>
      <c r="C97" s="13"/>
      <c r="D97" s="13"/>
      <c r="E97" s="13"/>
    </row>
    <row r="98" spans="1:5" ht="15.75" hidden="1" thickBot="1" x14ac:dyDescent="0.3">
      <c r="A98" s="25" t="s">
        <v>175</v>
      </c>
      <c r="B98" s="14"/>
      <c r="C98" s="13"/>
      <c r="D98" s="13"/>
      <c r="E98" s="13"/>
    </row>
    <row r="99" spans="1:5" ht="15.75" hidden="1" thickBot="1" x14ac:dyDescent="0.3">
      <c r="A99" s="25" t="s">
        <v>176</v>
      </c>
      <c r="B99" s="14"/>
      <c r="C99" s="13"/>
      <c r="D99" s="13"/>
      <c r="E99" s="13"/>
    </row>
    <row r="100" spans="1:5" ht="15.75" hidden="1" thickBot="1" x14ac:dyDescent="0.3">
      <c r="A100" s="31" t="s">
        <v>51</v>
      </c>
      <c r="B100" s="14">
        <f>B97+B94+B91+B88+B85+B82+B79</f>
        <v>0</v>
      </c>
      <c r="C100" s="14">
        <f>C97+C94+C91+C88+C85+C82+C79</f>
        <v>0</v>
      </c>
      <c r="D100" s="14">
        <f>D97+D94+D91+D88+D85+D82+D79</f>
        <v>0</v>
      </c>
      <c r="E100" s="14">
        <f>E97+E94+E91+E88+E85+E82+E79</f>
        <v>0</v>
      </c>
    </row>
    <row r="101" spans="1:5" ht="17.25" hidden="1" customHeight="1" thickBot="1" x14ac:dyDescent="0.3">
      <c r="A101" s="16" t="s">
        <v>31</v>
      </c>
      <c r="B101" s="17">
        <f>IF(B100-B71=0,0,"Error")</f>
        <v>0</v>
      </c>
      <c r="C101" s="17">
        <f>IF(C100-C71=0,0,"Error")</f>
        <v>0</v>
      </c>
      <c r="D101" s="17">
        <f>IF(D100-D71=0,0,"Error")</f>
        <v>0</v>
      </c>
      <c r="E101" s="17">
        <f>IF(E100-E71=0,0,"Error")</f>
        <v>0</v>
      </c>
    </row>
    <row r="102" spans="1:5" ht="24.75" customHeight="1" thickBot="1" x14ac:dyDescent="0.3">
      <c r="A102" s="33" t="s">
        <v>473</v>
      </c>
      <c r="B102" s="1500" t="s">
        <v>333</v>
      </c>
      <c r="C102" s="2761"/>
      <c r="D102" s="2761"/>
      <c r="E102" s="2762"/>
    </row>
    <row r="103" spans="1:5" ht="39.75" customHeight="1" thickBot="1" x14ac:dyDescent="0.3">
      <c r="A103" s="5" t="s">
        <v>14</v>
      </c>
      <c r="B103" s="1479" t="s">
        <v>334</v>
      </c>
      <c r="C103" s="1480"/>
      <c r="D103" s="1480"/>
      <c r="E103" s="1481"/>
    </row>
    <row r="104" spans="1:5" ht="15.75" thickBot="1" x14ac:dyDescent="0.3">
      <c r="A104" s="5" t="s">
        <v>15</v>
      </c>
      <c r="B104" s="1506" t="s">
        <v>60</v>
      </c>
      <c r="C104" s="1507"/>
      <c r="D104" s="1507"/>
      <c r="E104" s="1508"/>
    </row>
    <row r="105" spans="1:5" x14ac:dyDescent="0.25">
      <c r="A105" s="1475"/>
      <c r="B105" s="8">
        <v>2020</v>
      </c>
      <c r="C105" s="8">
        <v>2021</v>
      </c>
      <c r="D105" s="8">
        <v>2022</v>
      </c>
      <c r="E105" s="8">
        <v>2023</v>
      </c>
    </row>
    <row r="106" spans="1:5" ht="15.75" thickBot="1" x14ac:dyDescent="0.3">
      <c r="A106" s="1476"/>
      <c r="B106" s="214" t="s">
        <v>7</v>
      </c>
      <c r="C106" s="214" t="s">
        <v>8</v>
      </c>
      <c r="D106" s="214" t="s">
        <v>8</v>
      </c>
      <c r="E106" s="214" t="s">
        <v>8</v>
      </c>
    </row>
    <row r="107" spans="1:5" ht="15.75" thickBot="1" x14ac:dyDescent="0.3">
      <c r="A107" s="5" t="s">
        <v>16</v>
      </c>
      <c r="B107" s="35">
        <v>2300</v>
      </c>
      <c r="C107" s="35">
        <v>2850</v>
      </c>
      <c r="D107" s="35">
        <v>3250</v>
      </c>
      <c r="E107" s="35">
        <v>3250</v>
      </c>
    </row>
    <row r="108" spans="1:5" ht="15.75" thickBot="1" x14ac:dyDescent="0.3">
      <c r="A108" s="5" t="s">
        <v>17</v>
      </c>
      <c r="B108" s="9">
        <f>B137</f>
        <v>4110</v>
      </c>
      <c r="C108" s="9">
        <f>C137</f>
        <v>4400</v>
      </c>
      <c r="D108" s="9">
        <f>D137</f>
        <v>4700</v>
      </c>
      <c r="E108" s="9">
        <f>E137</f>
        <v>6200</v>
      </c>
    </row>
    <row r="109" spans="1:5" ht="15.75" thickBot="1" x14ac:dyDescent="0.3">
      <c r="A109" s="5" t="s">
        <v>18</v>
      </c>
      <c r="B109" s="9">
        <f>B108/B107</f>
        <v>1.7869565217391303</v>
      </c>
      <c r="C109" s="9">
        <f>C108/C107</f>
        <v>1.5438596491228069</v>
      </c>
      <c r="D109" s="9">
        <f>D108/D107</f>
        <v>1.4461538461538461</v>
      </c>
      <c r="E109" s="9">
        <f>E108/E107</f>
        <v>1.9076923076923078</v>
      </c>
    </row>
    <row r="110" spans="1:5" ht="15.75" thickBot="1" x14ac:dyDescent="0.3">
      <c r="A110" s="5" t="s">
        <v>19</v>
      </c>
      <c r="B110" s="201"/>
      <c r="C110" s="10">
        <f t="shared" ref="C110:E112" si="2">C107/B107-1</f>
        <v>0.23913043478260865</v>
      </c>
      <c r="D110" s="10">
        <f t="shared" si="2"/>
        <v>0.14035087719298245</v>
      </c>
      <c r="E110" s="10">
        <f t="shared" si="2"/>
        <v>0</v>
      </c>
    </row>
    <row r="111" spans="1:5" ht="15.75" thickBot="1" x14ac:dyDescent="0.3">
      <c r="A111" s="5" t="s">
        <v>21</v>
      </c>
      <c r="B111" s="201"/>
      <c r="C111" s="10">
        <f t="shared" si="2"/>
        <v>7.0559610705596132E-2</v>
      </c>
      <c r="D111" s="10">
        <f t="shared" si="2"/>
        <v>6.8181818181818121E-2</v>
      </c>
      <c r="E111" s="10">
        <f t="shared" si="2"/>
        <v>0.31914893617021267</v>
      </c>
    </row>
    <row r="112" spans="1:5" ht="15.75" thickBot="1" x14ac:dyDescent="0.3">
      <c r="A112" s="5" t="s">
        <v>22</v>
      </c>
      <c r="B112" s="201"/>
      <c r="C112" s="10">
        <f t="shared" si="2"/>
        <v>-0.13603961241302776</v>
      </c>
      <c r="D112" s="10">
        <f t="shared" si="2"/>
        <v>-6.3286713286713203E-2</v>
      </c>
      <c r="E112" s="10">
        <f t="shared" si="2"/>
        <v>0.31914893617021289</v>
      </c>
    </row>
    <row r="113" spans="1:5" ht="15.75" thickBot="1" x14ac:dyDescent="0.3">
      <c r="A113" s="1491" t="s">
        <v>475</v>
      </c>
      <c r="B113" s="1492"/>
      <c r="C113" s="1492"/>
      <c r="D113" s="1492"/>
      <c r="E113" s="1493"/>
    </row>
    <row r="114" spans="1:5" x14ac:dyDescent="0.25">
      <c r="A114" s="1475"/>
      <c r="B114" s="8">
        <v>2020</v>
      </c>
      <c r="C114" s="8">
        <v>2021</v>
      </c>
      <c r="D114" s="8">
        <v>2022</v>
      </c>
      <c r="E114" s="8">
        <v>2023</v>
      </c>
    </row>
    <row r="115" spans="1:5" ht="15.75" thickBot="1" x14ac:dyDescent="0.3">
      <c r="A115" s="1476"/>
      <c r="B115" s="214" t="s">
        <v>7</v>
      </c>
      <c r="C115" s="214" t="s">
        <v>8</v>
      </c>
      <c r="D115" s="214" t="s">
        <v>8</v>
      </c>
      <c r="E115" s="214" t="s">
        <v>8</v>
      </c>
    </row>
    <row r="116" spans="1:5" ht="15.75" thickBot="1" x14ac:dyDescent="0.3">
      <c r="A116" s="12" t="s">
        <v>23</v>
      </c>
      <c r="B116" s="13"/>
      <c r="C116" s="13"/>
      <c r="D116" s="13"/>
      <c r="E116" s="13"/>
    </row>
    <row r="117" spans="1:5" ht="15.75" thickBot="1" x14ac:dyDescent="0.3">
      <c r="A117" s="25" t="s">
        <v>175</v>
      </c>
      <c r="B117" s="14"/>
      <c r="C117" s="26"/>
      <c r="D117" s="26"/>
      <c r="E117" s="26"/>
    </row>
    <row r="118" spans="1:5" ht="15.75" thickBot="1" x14ac:dyDescent="0.3">
      <c r="A118" s="25" t="s">
        <v>176</v>
      </c>
      <c r="B118" s="14"/>
      <c r="C118" s="26"/>
      <c r="D118" s="26"/>
      <c r="E118" s="26"/>
    </row>
    <row r="119" spans="1:5" ht="24.75" thickBot="1" x14ac:dyDescent="0.3">
      <c r="A119" s="12" t="s">
        <v>24</v>
      </c>
      <c r="B119" s="13"/>
      <c r="C119" s="13"/>
      <c r="D119" s="13"/>
      <c r="E119" s="13"/>
    </row>
    <row r="120" spans="1:5" ht="15.75" thickBot="1" x14ac:dyDescent="0.3">
      <c r="A120" s="25" t="s">
        <v>175</v>
      </c>
      <c r="B120" s="14"/>
      <c r="C120" s="13"/>
      <c r="D120" s="13"/>
      <c r="E120" s="13"/>
    </row>
    <row r="121" spans="1:5" ht="15.75" thickBot="1" x14ac:dyDescent="0.3">
      <c r="A121" s="25" t="s">
        <v>176</v>
      </c>
      <c r="B121" s="14"/>
      <c r="C121" s="13"/>
      <c r="D121" s="13"/>
      <c r="E121" s="13"/>
    </row>
    <row r="122" spans="1:5" ht="15.75" thickBot="1" x14ac:dyDescent="0.3">
      <c r="A122" s="12" t="s">
        <v>25</v>
      </c>
      <c r="B122" s="36">
        <f>B123+B124</f>
        <v>4110</v>
      </c>
      <c r="C122" s="36">
        <f>C123+C124</f>
        <v>4400</v>
      </c>
      <c r="D122" s="36">
        <f>D123+D124</f>
        <v>4700</v>
      </c>
      <c r="E122" s="36">
        <f>E123+E124</f>
        <v>6200</v>
      </c>
    </row>
    <row r="123" spans="1:5" ht="15.75" thickBot="1" x14ac:dyDescent="0.3">
      <c r="A123" s="25" t="s">
        <v>175</v>
      </c>
      <c r="B123" s="14">
        <f>6000-1890</f>
        <v>4110</v>
      </c>
      <c r="C123" s="13">
        <v>4400</v>
      </c>
      <c r="D123" s="13">
        <v>4700</v>
      </c>
      <c r="E123" s="13">
        <v>6200</v>
      </c>
    </row>
    <row r="124" spans="1:5" ht="15.75" thickBot="1" x14ac:dyDescent="0.3">
      <c r="A124" s="25" t="s">
        <v>176</v>
      </c>
      <c r="B124" s="14"/>
      <c r="C124" s="13"/>
      <c r="D124" s="13"/>
      <c r="E124" s="13"/>
    </row>
    <row r="125" spans="1:5" ht="15.75" thickBot="1" x14ac:dyDescent="0.3">
      <c r="A125" s="12" t="s">
        <v>26</v>
      </c>
      <c r="B125" s="14"/>
      <c r="C125" s="13"/>
      <c r="D125" s="13"/>
      <c r="E125" s="13"/>
    </row>
    <row r="126" spans="1:5" ht="15.75" thickBot="1" x14ac:dyDescent="0.3">
      <c r="A126" s="25" t="s">
        <v>175</v>
      </c>
      <c r="B126" s="14"/>
      <c r="C126" s="13"/>
      <c r="D126" s="13"/>
      <c r="E126" s="13"/>
    </row>
    <row r="127" spans="1:5" ht="15.75" thickBot="1" x14ac:dyDescent="0.3">
      <c r="A127" s="25" t="s">
        <v>176</v>
      </c>
      <c r="B127" s="14"/>
      <c r="C127" s="13"/>
      <c r="D127" s="13"/>
      <c r="E127" s="13"/>
    </row>
    <row r="128" spans="1:5" ht="15.75" thickBot="1" x14ac:dyDescent="0.3">
      <c r="A128" s="12" t="s">
        <v>27</v>
      </c>
      <c r="B128" s="14"/>
      <c r="C128" s="13"/>
      <c r="D128" s="13"/>
      <c r="E128" s="13"/>
    </row>
    <row r="129" spans="1:5" ht="15.75" thickBot="1" x14ac:dyDescent="0.3">
      <c r="A129" s="25" t="s">
        <v>175</v>
      </c>
      <c r="B129" s="14"/>
      <c r="C129" s="13"/>
      <c r="D129" s="13"/>
      <c r="E129" s="13"/>
    </row>
    <row r="130" spans="1:5" ht="15.75" thickBot="1" x14ac:dyDescent="0.3">
      <c r="A130" s="25" t="s">
        <v>176</v>
      </c>
      <c r="B130" s="14"/>
      <c r="C130" s="13"/>
      <c r="D130" s="13"/>
      <c r="E130" s="13"/>
    </row>
    <row r="131" spans="1:5" ht="15.75" thickBot="1" x14ac:dyDescent="0.3">
      <c r="A131" s="12" t="s">
        <v>28</v>
      </c>
      <c r="B131" s="14">
        <v>0</v>
      </c>
      <c r="C131" s="13">
        <v>0</v>
      </c>
      <c r="D131" s="13">
        <v>0</v>
      </c>
      <c r="E131" s="13">
        <v>0</v>
      </c>
    </row>
    <row r="132" spans="1:5" ht="15.75" thickBot="1" x14ac:dyDescent="0.3">
      <c r="A132" s="25" t="s">
        <v>175</v>
      </c>
      <c r="B132" s="14"/>
      <c r="C132" s="13"/>
      <c r="D132" s="13"/>
      <c r="E132" s="13"/>
    </row>
    <row r="133" spans="1:5" ht="15.75" thickBot="1" x14ac:dyDescent="0.3">
      <c r="A133" s="25" t="s">
        <v>176</v>
      </c>
      <c r="B133" s="14"/>
      <c r="C133" s="13"/>
      <c r="D133" s="13"/>
      <c r="E133" s="13"/>
    </row>
    <row r="134" spans="1:5" ht="24.75" thickBot="1" x14ac:dyDescent="0.3">
      <c r="A134" s="12" t="s">
        <v>29</v>
      </c>
      <c r="B134" s="14"/>
      <c r="C134" s="13"/>
      <c r="D134" s="13"/>
      <c r="E134" s="13"/>
    </row>
    <row r="135" spans="1:5" ht="15.75" thickBot="1" x14ac:dyDescent="0.3">
      <c r="A135" s="25" t="s">
        <v>175</v>
      </c>
      <c r="B135" s="14"/>
      <c r="C135" s="13"/>
      <c r="D135" s="13"/>
      <c r="E135" s="13"/>
    </row>
    <row r="136" spans="1:5" ht="15.75" thickBot="1" x14ac:dyDescent="0.3">
      <c r="A136" s="25" t="s">
        <v>176</v>
      </c>
      <c r="B136" s="14"/>
      <c r="C136" s="13"/>
      <c r="D136" s="13"/>
      <c r="E136" s="13"/>
    </row>
    <row r="137" spans="1:5" ht="15.75" thickBot="1" x14ac:dyDescent="0.3">
      <c r="A137" s="31" t="s">
        <v>51</v>
      </c>
      <c r="B137" s="14">
        <f>B134+B131+B128+B125+B122+B119+B116</f>
        <v>4110</v>
      </c>
      <c r="C137" s="14">
        <f>C134+C131+C128+C125+C122+C119+C116</f>
        <v>4400</v>
      </c>
      <c r="D137" s="14">
        <f>D134+D131+D128+D125+D122+D119+D116</f>
        <v>4700</v>
      </c>
      <c r="E137" s="14">
        <f>E134+E131+E128+E125+E122+E119+E116</f>
        <v>6200</v>
      </c>
    </row>
    <row r="138" spans="1:5" ht="15.75" thickBot="1" x14ac:dyDescent="0.3">
      <c r="A138" s="16" t="s">
        <v>31</v>
      </c>
      <c r="B138" s="17">
        <f>IF(B137-B108=0,0,"Error")</f>
        <v>0</v>
      </c>
      <c r="C138" s="17">
        <f>IF(C137-C108=0,0,"Error")</f>
        <v>0</v>
      </c>
      <c r="D138" s="17">
        <f>IF(D137-D108=0,0,"Error")</f>
        <v>0</v>
      </c>
      <c r="E138" s="17">
        <f>IF(E137-E108=0,0,"Error")</f>
        <v>0</v>
      </c>
    </row>
    <row r="139" spans="1:5" ht="15.75" thickBot="1" x14ac:dyDescent="0.3">
      <c r="A139" s="1494" t="s">
        <v>38</v>
      </c>
      <c r="B139" s="1495"/>
      <c r="C139" s="1495"/>
      <c r="D139" s="1495"/>
      <c r="E139" s="1496"/>
    </row>
    <row r="140" spans="1:5" ht="15.75" thickBot="1" x14ac:dyDescent="0.3">
      <c r="A140" s="1494" t="s">
        <v>39</v>
      </c>
      <c r="B140" s="1495"/>
      <c r="C140" s="1495"/>
      <c r="D140" s="1495"/>
      <c r="E140" s="1496"/>
    </row>
    <row r="141" spans="1:5" ht="15.75" thickBot="1" x14ac:dyDescent="0.3">
      <c r="A141" s="7" t="s">
        <v>52</v>
      </c>
      <c r="B141" s="1513" t="s">
        <v>309</v>
      </c>
      <c r="C141" s="1514"/>
      <c r="D141" s="1515"/>
      <c r="E141" s="1516"/>
    </row>
    <row r="142" spans="1:5" ht="39" customHeight="1" thickBot="1" x14ac:dyDescent="0.3">
      <c r="A142" s="7" t="s">
        <v>76</v>
      </c>
      <c r="B142" s="7" t="s">
        <v>335</v>
      </c>
      <c r="C142" s="52" t="s">
        <v>180</v>
      </c>
      <c r="D142" s="1515" t="s">
        <v>336</v>
      </c>
      <c r="E142" s="1516"/>
    </row>
    <row r="143" spans="1:5" ht="15.75" thickBot="1" x14ac:dyDescent="0.3">
      <c r="A143" s="60"/>
      <c r="B143" s="1513"/>
      <c r="C143" s="1517"/>
      <c r="D143" s="1515"/>
      <c r="E143" s="1516"/>
    </row>
    <row r="144" spans="1:5" ht="17.25" customHeight="1" thickBot="1" x14ac:dyDescent="0.3">
      <c r="A144" s="5" t="s">
        <v>14</v>
      </c>
      <c r="B144" s="1479" t="s">
        <v>337</v>
      </c>
      <c r="C144" s="1480"/>
      <c r="D144" s="1480"/>
      <c r="E144" s="1481"/>
    </row>
    <row r="145" spans="1:5" ht="15.75" thickBot="1" x14ac:dyDescent="0.3">
      <c r="A145" s="5" t="s">
        <v>15</v>
      </c>
      <c r="B145" s="1506" t="s">
        <v>196</v>
      </c>
      <c r="C145" s="1507"/>
      <c r="D145" s="1507"/>
      <c r="E145" s="1508"/>
    </row>
    <row r="146" spans="1:5" ht="12.75" customHeight="1" x14ac:dyDescent="0.25">
      <c r="A146" s="1475"/>
      <c r="B146" s="8">
        <v>2020</v>
      </c>
      <c r="C146" s="8">
        <v>2021</v>
      </c>
      <c r="D146" s="8">
        <v>2022</v>
      </c>
      <c r="E146" s="8">
        <v>2023</v>
      </c>
    </row>
    <row r="147" spans="1:5" ht="9" customHeight="1" thickBot="1" x14ac:dyDescent="0.3">
      <c r="A147" s="1476"/>
      <c r="B147" s="214" t="s">
        <v>7</v>
      </c>
      <c r="C147" s="214" t="s">
        <v>8</v>
      </c>
      <c r="D147" s="214" t="s">
        <v>8</v>
      </c>
      <c r="E147" s="214" t="s">
        <v>8</v>
      </c>
    </row>
    <row r="148" spans="1:5" ht="15.75" thickBot="1" x14ac:dyDescent="0.3">
      <c r="A148" s="5" t="s">
        <v>16</v>
      </c>
      <c r="B148" s="9">
        <v>20</v>
      </c>
      <c r="C148" s="9">
        <v>13</v>
      </c>
      <c r="D148" s="9">
        <v>13</v>
      </c>
      <c r="E148" s="9">
        <v>13</v>
      </c>
    </row>
    <row r="149" spans="1:5" ht="15.75" thickBot="1" x14ac:dyDescent="0.3">
      <c r="A149" s="5" t="s">
        <v>17</v>
      </c>
      <c r="B149" s="9">
        <v>600</v>
      </c>
      <c r="C149" s="9">
        <f>C167</f>
        <v>600</v>
      </c>
      <c r="D149" s="9">
        <f>D167</f>
        <v>600</v>
      </c>
      <c r="E149" s="9">
        <f>E167</f>
        <v>600</v>
      </c>
    </row>
    <row r="150" spans="1:5" ht="15.75" thickBot="1" x14ac:dyDescent="0.3">
      <c r="A150" s="5" t="s">
        <v>18</v>
      </c>
      <c r="B150" s="9">
        <f>B149/B148</f>
        <v>30</v>
      </c>
      <c r="C150" s="9">
        <f>C149/C148</f>
        <v>46.153846153846153</v>
      </c>
      <c r="D150" s="9">
        <f>D149/D148</f>
        <v>46.153846153846153</v>
      </c>
      <c r="E150" s="9">
        <f>E149/E148</f>
        <v>46.153846153846153</v>
      </c>
    </row>
    <row r="151" spans="1:5" ht="15.75" thickBot="1" x14ac:dyDescent="0.3">
      <c r="A151" s="5" t="s">
        <v>19</v>
      </c>
      <c r="B151" s="201" t="s">
        <v>20</v>
      </c>
      <c r="C151" s="10">
        <f>C148/B148-1</f>
        <v>-0.35</v>
      </c>
      <c r="D151" s="10">
        <f t="shared" ref="D151:E153" si="3">D148/C148-1</f>
        <v>0</v>
      </c>
      <c r="E151" s="10">
        <f t="shared" si="3"/>
        <v>0</v>
      </c>
    </row>
    <row r="152" spans="1:5" ht="15.75" thickBot="1" x14ac:dyDescent="0.3">
      <c r="A152" s="5" t="s">
        <v>21</v>
      </c>
      <c r="B152" s="201" t="s">
        <v>20</v>
      </c>
      <c r="C152" s="10">
        <f>C149/B149-1</f>
        <v>0</v>
      </c>
      <c r="D152" s="10">
        <f t="shared" si="3"/>
        <v>0</v>
      </c>
      <c r="E152" s="10">
        <f t="shared" si="3"/>
        <v>0</v>
      </c>
    </row>
    <row r="153" spans="1:5" ht="15.75" thickBot="1" x14ac:dyDescent="0.3">
      <c r="A153" s="5" t="s">
        <v>22</v>
      </c>
      <c r="B153" s="201" t="s">
        <v>20</v>
      </c>
      <c r="C153" s="10">
        <f>C150/B150-1</f>
        <v>0.53846153846153855</v>
      </c>
      <c r="D153" s="10">
        <f t="shared" si="3"/>
        <v>0</v>
      </c>
      <c r="E153" s="10">
        <f t="shared" si="3"/>
        <v>0</v>
      </c>
    </row>
    <row r="154" spans="1:5" ht="15.75" thickBot="1" x14ac:dyDescent="0.3">
      <c r="A154" s="1491" t="s">
        <v>153</v>
      </c>
      <c r="B154" s="1492"/>
      <c r="C154" s="1492"/>
      <c r="D154" s="1492"/>
      <c r="E154" s="1493"/>
    </row>
    <row r="155" spans="1:5" ht="12.75" customHeight="1" x14ac:dyDescent="0.25">
      <c r="A155" s="1475"/>
      <c r="B155" s="8">
        <v>2020</v>
      </c>
      <c r="C155" s="8">
        <v>2021</v>
      </c>
      <c r="D155" s="8">
        <v>2022</v>
      </c>
      <c r="E155" s="8">
        <v>2023</v>
      </c>
    </row>
    <row r="156" spans="1:5" ht="9" customHeight="1" thickBot="1" x14ac:dyDescent="0.3">
      <c r="A156" s="1476"/>
      <c r="B156" s="214" t="s">
        <v>7</v>
      </c>
      <c r="C156" s="214" t="s">
        <v>8</v>
      </c>
      <c r="D156" s="214" t="s">
        <v>8</v>
      </c>
      <c r="E156" s="214" t="s">
        <v>8</v>
      </c>
    </row>
    <row r="157" spans="1:5" ht="15.75" thickBot="1" x14ac:dyDescent="0.3">
      <c r="A157" s="12" t="s">
        <v>41</v>
      </c>
      <c r="B157" s="13">
        <f>B158+B159+B160+B161</f>
        <v>0</v>
      </c>
      <c r="C157" s="13">
        <f>C158+C159+C160+C161</f>
        <v>0</v>
      </c>
      <c r="D157" s="13">
        <f>D158+D159+D160+D161</f>
        <v>0</v>
      </c>
      <c r="E157" s="13">
        <f>E158+E159+E160+E161</f>
        <v>0</v>
      </c>
    </row>
    <row r="158" spans="1:5" ht="15.75" thickBot="1" x14ac:dyDescent="0.3">
      <c r="A158" s="25" t="s">
        <v>175</v>
      </c>
      <c r="B158" s="13"/>
      <c r="C158" s="13"/>
      <c r="D158" s="13"/>
      <c r="E158" s="13"/>
    </row>
    <row r="159" spans="1:5" ht="15.75" thickBot="1" x14ac:dyDescent="0.3">
      <c r="A159" s="25" t="s">
        <v>185</v>
      </c>
      <c r="B159" s="13"/>
      <c r="C159" s="13"/>
      <c r="D159" s="13"/>
      <c r="E159" s="13"/>
    </row>
    <row r="160" spans="1:5" ht="15.75" thickBot="1" x14ac:dyDescent="0.3">
      <c r="A160" s="25" t="s">
        <v>186</v>
      </c>
      <c r="B160" s="13"/>
      <c r="C160" s="13"/>
      <c r="D160" s="13"/>
      <c r="E160" s="13"/>
    </row>
    <row r="161" spans="1:5" ht="15.75" thickBot="1" x14ac:dyDescent="0.3">
      <c r="A161" s="25" t="s">
        <v>187</v>
      </c>
      <c r="B161" s="13"/>
      <c r="C161" s="13"/>
      <c r="D161" s="13"/>
      <c r="E161" s="13"/>
    </row>
    <row r="162" spans="1:5" ht="15.75" thickBot="1" x14ac:dyDescent="0.3">
      <c r="A162" s="12" t="s">
        <v>42</v>
      </c>
      <c r="B162" s="14">
        <f>B163+B164+B165+B166</f>
        <v>900</v>
      </c>
      <c r="C162" s="14">
        <f>C163+C164+C165+C166</f>
        <v>600</v>
      </c>
      <c r="D162" s="14">
        <f>D163+D164+D165+D166</f>
        <v>600</v>
      </c>
      <c r="E162" s="14">
        <f>E163+E164+E165+E166</f>
        <v>600</v>
      </c>
    </row>
    <row r="163" spans="1:5" ht="15.75" thickBot="1" x14ac:dyDescent="0.3">
      <c r="A163" s="25" t="s">
        <v>175</v>
      </c>
      <c r="B163" s="14">
        <v>900</v>
      </c>
      <c r="C163" s="13">
        <v>600</v>
      </c>
      <c r="D163" s="13">
        <v>600</v>
      </c>
      <c r="E163" s="13">
        <v>600</v>
      </c>
    </row>
    <row r="164" spans="1:5" ht="15.75" thickBot="1" x14ac:dyDescent="0.3">
      <c r="A164" s="25" t="s">
        <v>185</v>
      </c>
      <c r="B164" s="14"/>
      <c r="C164" s="13"/>
      <c r="D164" s="13"/>
      <c r="E164" s="13"/>
    </row>
    <row r="165" spans="1:5" ht="15.75" thickBot="1" x14ac:dyDescent="0.3">
      <c r="A165" s="25" t="s">
        <v>186</v>
      </c>
      <c r="B165" s="14"/>
      <c r="C165" s="13"/>
      <c r="D165" s="13"/>
      <c r="E165" s="13"/>
    </row>
    <row r="166" spans="1:5" ht="15.75" thickBot="1" x14ac:dyDescent="0.3">
      <c r="A166" s="25" t="s">
        <v>187</v>
      </c>
      <c r="B166" s="14"/>
      <c r="C166" s="13"/>
      <c r="D166" s="13"/>
      <c r="E166" s="13"/>
    </row>
    <row r="167" spans="1:5" ht="15.75" thickBot="1" x14ac:dyDescent="0.3">
      <c r="A167" s="53" t="s">
        <v>30</v>
      </c>
      <c r="B167" s="14">
        <f>B157+B162</f>
        <v>900</v>
      </c>
      <c r="C167" s="14">
        <f>C157+C162</f>
        <v>600</v>
      </c>
      <c r="D167" s="14">
        <f>D157+D162</f>
        <v>600</v>
      </c>
      <c r="E167" s="14">
        <f>E157+E162</f>
        <v>600</v>
      </c>
    </row>
    <row r="168" spans="1:5" ht="34.5" thickBot="1" x14ac:dyDescent="0.3">
      <c r="A168" s="7" t="s">
        <v>32</v>
      </c>
      <c r="B168" s="7" t="s">
        <v>338</v>
      </c>
      <c r="C168" s="52" t="s">
        <v>180</v>
      </c>
      <c r="D168" s="1515" t="s">
        <v>339</v>
      </c>
      <c r="E168" s="1516"/>
    </row>
    <row r="169" spans="1:5" ht="27.75" customHeight="1" thickBot="1" x14ac:dyDescent="0.3">
      <c r="A169" s="5" t="s">
        <v>14</v>
      </c>
      <c r="B169" s="1479" t="s">
        <v>95</v>
      </c>
      <c r="C169" s="1480"/>
      <c r="D169" s="1480"/>
      <c r="E169" s="1481"/>
    </row>
    <row r="170" spans="1:5" ht="15.75" thickBot="1" x14ac:dyDescent="0.3">
      <c r="A170" s="5" t="s">
        <v>15</v>
      </c>
      <c r="B170" s="1506" t="s">
        <v>340</v>
      </c>
      <c r="C170" s="1507"/>
      <c r="D170" s="1507"/>
      <c r="E170" s="1508"/>
    </row>
    <row r="171" spans="1:5" ht="12.75" customHeight="1" x14ac:dyDescent="0.25">
      <c r="A171" s="1475"/>
      <c r="B171" s="8">
        <v>2020</v>
      </c>
      <c r="C171" s="8">
        <v>2021</v>
      </c>
      <c r="D171" s="8">
        <v>2022</v>
      </c>
      <c r="E171" s="8">
        <v>2023</v>
      </c>
    </row>
    <row r="172" spans="1:5" ht="15" customHeight="1" thickBot="1" x14ac:dyDescent="0.3">
      <c r="A172" s="1476"/>
      <c r="B172" s="214" t="s">
        <v>7</v>
      </c>
      <c r="C172" s="214" t="s">
        <v>8</v>
      </c>
      <c r="D172" s="214" t="s">
        <v>8</v>
      </c>
      <c r="E172" s="214" t="s">
        <v>8</v>
      </c>
    </row>
    <row r="173" spans="1:5" ht="15.75" thickBot="1" x14ac:dyDescent="0.3">
      <c r="A173" s="5" t="s">
        <v>16</v>
      </c>
      <c r="B173" s="201">
        <v>1</v>
      </c>
      <c r="C173" s="201">
        <v>5</v>
      </c>
      <c r="D173" s="201">
        <v>5</v>
      </c>
      <c r="E173" s="201">
        <v>5</v>
      </c>
    </row>
    <row r="174" spans="1:5" ht="15.75" thickBot="1" x14ac:dyDescent="0.3">
      <c r="A174" s="5" t="s">
        <v>17</v>
      </c>
      <c r="B174" s="9">
        <v>400</v>
      </c>
      <c r="C174" s="9">
        <f>C192</f>
        <v>400</v>
      </c>
      <c r="D174" s="9">
        <f>D192</f>
        <v>400</v>
      </c>
      <c r="E174" s="9">
        <f>E192</f>
        <v>400</v>
      </c>
    </row>
    <row r="175" spans="1:5" ht="15.75" thickBot="1" x14ac:dyDescent="0.3">
      <c r="A175" s="5" t="s">
        <v>18</v>
      </c>
      <c r="B175" s="9">
        <f>B174/B173</f>
        <v>400</v>
      </c>
      <c r="C175" s="9">
        <f>C174/C173</f>
        <v>80</v>
      </c>
      <c r="D175" s="9">
        <f>D174/D173</f>
        <v>80</v>
      </c>
      <c r="E175" s="9">
        <f>E174/E173</f>
        <v>80</v>
      </c>
    </row>
    <row r="176" spans="1:5" ht="15.75" thickBot="1" x14ac:dyDescent="0.3">
      <c r="A176" s="5" t="s">
        <v>19</v>
      </c>
      <c r="B176" s="201" t="s">
        <v>20</v>
      </c>
      <c r="C176" s="10">
        <f>C173/B173-1</f>
        <v>4</v>
      </c>
      <c r="D176" s="10">
        <f t="shared" ref="D176:E178" si="4">D173/C173-1</f>
        <v>0</v>
      </c>
      <c r="E176" s="10">
        <f t="shared" si="4"/>
        <v>0</v>
      </c>
    </row>
    <row r="177" spans="1:5" ht="15.75" thickBot="1" x14ac:dyDescent="0.3">
      <c r="A177" s="5" t="s">
        <v>21</v>
      </c>
      <c r="B177" s="201" t="s">
        <v>20</v>
      </c>
      <c r="C177" s="10">
        <f>C174/B174-1</f>
        <v>0</v>
      </c>
      <c r="D177" s="10">
        <f t="shared" si="4"/>
        <v>0</v>
      </c>
      <c r="E177" s="10">
        <f t="shared" si="4"/>
        <v>0</v>
      </c>
    </row>
    <row r="178" spans="1:5" ht="15.75" thickBot="1" x14ac:dyDescent="0.3">
      <c r="A178" s="5" t="s">
        <v>22</v>
      </c>
      <c r="B178" s="201" t="s">
        <v>20</v>
      </c>
      <c r="C178" s="10">
        <f>C175/B175-1</f>
        <v>-0.8</v>
      </c>
      <c r="D178" s="10">
        <f t="shared" si="4"/>
        <v>0</v>
      </c>
      <c r="E178" s="10">
        <f t="shared" si="4"/>
        <v>0</v>
      </c>
    </row>
    <row r="179" spans="1:5" ht="15.75" thickBot="1" x14ac:dyDescent="0.3">
      <c r="A179" s="1491" t="s">
        <v>476</v>
      </c>
      <c r="B179" s="1492"/>
      <c r="C179" s="1492"/>
      <c r="D179" s="1492"/>
      <c r="E179" s="1493"/>
    </row>
    <row r="180" spans="1:5" ht="12.75" customHeight="1" x14ac:dyDescent="0.25">
      <c r="A180" s="1475"/>
      <c r="B180" s="8">
        <v>2020</v>
      </c>
      <c r="C180" s="8">
        <v>2021</v>
      </c>
      <c r="D180" s="8">
        <v>2022</v>
      </c>
      <c r="E180" s="8">
        <v>2023</v>
      </c>
    </row>
    <row r="181" spans="1:5" ht="9" customHeight="1" thickBot="1" x14ac:dyDescent="0.3">
      <c r="A181" s="1476"/>
      <c r="B181" s="214" t="s">
        <v>7</v>
      </c>
      <c r="C181" s="214" t="s">
        <v>8</v>
      </c>
      <c r="D181" s="214" t="s">
        <v>8</v>
      </c>
      <c r="E181" s="214" t="s">
        <v>8</v>
      </c>
    </row>
    <row r="182" spans="1:5" ht="15.75" thickBot="1" x14ac:dyDescent="0.3">
      <c r="A182" s="12" t="s">
        <v>41</v>
      </c>
      <c r="B182" s="13">
        <f>B183+B184+B185+B186</f>
        <v>0</v>
      </c>
      <c r="C182" s="13">
        <f>C183+C184+C185+C186</f>
        <v>0</v>
      </c>
      <c r="D182" s="13">
        <f>D183+D184+D185+D186</f>
        <v>0</v>
      </c>
      <c r="E182" s="13">
        <f>E183+E184+E185+E186</f>
        <v>0</v>
      </c>
    </row>
    <row r="183" spans="1:5" ht="15.75" thickBot="1" x14ac:dyDescent="0.3">
      <c r="A183" s="25" t="s">
        <v>175</v>
      </c>
      <c r="B183" s="13"/>
      <c r="C183" s="13"/>
      <c r="D183" s="13"/>
      <c r="E183" s="13"/>
    </row>
    <row r="184" spans="1:5" ht="15.75" thickBot="1" x14ac:dyDescent="0.3">
      <c r="A184" s="25" t="s">
        <v>185</v>
      </c>
      <c r="B184" s="13"/>
      <c r="C184" s="13"/>
      <c r="D184" s="13"/>
      <c r="E184" s="13"/>
    </row>
    <row r="185" spans="1:5" ht="15.75" thickBot="1" x14ac:dyDescent="0.3">
      <c r="A185" s="25" t="s">
        <v>186</v>
      </c>
      <c r="B185" s="13"/>
      <c r="C185" s="13"/>
      <c r="D185" s="13"/>
      <c r="E185" s="13"/>
    </row>
    <row r="186" spans="1:5" ht="15.75" thickBot="1" x14ac:dyDescent="0.3">
      <c r="A186" s="25" t="s">
        <v>187</v>
      </c>
      <c r="B186" s="13"/>
      <c r="C186" s="13"/>
      <c r="D186" s="13"/>
      <c r="E186" s="13"/>
    </row>
    <row r="187" spans="1:5" ht="15.75" thickBot="1" x14ac:dyDescent="0.3">
      <c r="A187" s="12" t="s">
        <v>42</v>
      </c>
      <c r="B187" s="14">
        <f>B188+B189+B190+B191</f>
        <v>100</v>
      </c>
      <c r="C187" s="14">
        <f>C188+C189+C190+C191</f>
        <v>400</v>
      </c>
      <c r="D187" s="14">
        <f>D188+D189+D190+D191</f>
        <v>400</v>
      </c>
      <c r="E187" s="14">
        <f>E188+E189+E190+E191</f>
        <v>400</v>
      </c>
    </row>
    <row r="188" spans="1:5" ht="15.75" thickBot="1" x14ac:dyDescent="0.3">
      <c r="A188" s="25" t="s">
        <v>175</v>
      </c>
      <c r="B188" s="14">
        <v>100</v>
      </c>
      <c r="C188" s="28">
        <v>400</v>
      </c>
      <c r="D188" s="13">
        <v>400</v>
      </c>
      <c r="E188" s="13">
        <v>400</v>
      </c>
    </row>
    <row r="189" spans="1:5" ht="15.75" thickBot="1" x14ac:dyDescent="0.3">
      <c r="A189" s="25" t="s">
        <v>185</v>
      </c>
      <c r="B189" s="14"/>
      <c r="C189" s="13"/>
      <c r="D189" s="13"/>
      <c r="E189" s="13"/>
    </row>
    <row r="190" spans="1:5" ht="15.75" thickBot="1" x14ac:dyDescent="0.3">
      <c r="A190" s="25" t="s">
        <v>186</v>
      </c>
      <c r="B190" s="14"/>
      <c r="C190" s="13"/>
      <c r="D190" s="13"/>
      <c r="E190" s="13"/>
    </row>
    <row r="191" spans="1:5" ht="15.75" thickBot="1" x14ac:dyDescent="0.3">
      <c r="A191" s="25" t="s">
        <v>187</v>
      </c>
      <c r="B191" s="14"/>
      <c r="C191" s="13"/>
      <c r="D191" s="13"/>
      <c r="E191" s="13"/>
    </row>
    <row r="192" spans="1:5" ht="15.75" thickBot="1" x14ac:dyDescent="0.3">
      <c r="A192" s="53" t="s">
        <v>189</v>
      </c>
      <c r="B192" s="14">
        <f>B182+B187</f>
        <v>100</v>
      </c>
      <c r="C192" s="14">
        <f>C182+C187</f>
        <v>400</v>
      </c>
      <c r="D192" s="14">
        <f>D182+D187</f>
        <v>400</v>
      </c>
      <c r="E192" s="14">
        <f>E182+E187</f>
        <v>400</v>
      </c>
    </row>
    <row r="193" spans="1:5" ht="34.5" hidden="1" thickBot="1" x14ac:dyDescent="0.3">
      <c r="A193" s="7" t="s">
        <v>69</v>
      </c>
      <c r="B193" s="56"/>
      <c r="C193" s="54" t="s">
        <v>180</v>
      </c>
      <c r="D193" s="57"/>
      <c r="E193" s="58"/>
    </row>
    <row r="194" spans="1:5" ht="17.25" hidden="1" customHeight="1" thickBot="1" x14ac:dyDescent="0.3">
      <c r="A194" s="5" t="s">
        <v>14</v>
      </c>
      <c r="B194" s="1479"/>
      <c r="C194" s="1480"/>
      <c r="D194" s="1480"/>
      <c r="E194" s="1481"/>
    </row>
    <row r="195" spans="1:5" ht="15.75" hidden="1" thickBot="1" x14ac:dyDescent="0.3">
      <c r="A195" s="5" t="s">
        <v>15</v>
      </c>
      <c r="B195" s="1506"/>
      <c r="C195" s="1507"/>
      <c r="D195" s="1507"/>
      <c r="E195" s="1508"/>
    </row>
    <row r="196" spans="1:5" ht="12.75" hidden="1" customHeight="1" x14ac:dyDescent="0.25">
      <c r="A196" s="1475"/>
      <c r="B196" s="8">
        <v>2018</v>
      </c>
      <c r="C196" s="8">
        <v>2019</v>
      </c>
      <c r="D196" s="8">
        <v>2020</v>
      </c>
      <c r="E196" s="8">
        <v>2021</v>
      </c>
    </row>
    <row r="197" spans="1:5" ht="9" hidden="1" customHeight="1" thickBot="1" x14ac:dyDescent="0.3">
      <c r="A197" s="1476"/>
      <c r="B197" s="214" t="s">
        <v>7</v>
      </c>
      <c r="C197" s="214" t="s">
        <v>8</v>
      </c>
      <c r="D197" s="214" t="s">
        <v>8</v>
      </c>
      <c r="E197" s="214" t="s">
        <v>8</v>
      </c>
    </row>
    <row r="198" spans="1:5" ht="15.75" hidden="1" thickBot="1" x14ac:dyDescent="0.3">
      <c r="A198" s="5" t="s">
        <v>16</v>
      </c>
      <c r="B198" s="5"/>
      <c r="C198" s="5"/>
      <c r="D198" s="5"/>
      <c r="E198" s="5"/>
    </row>
    <row r="199" spans="1:5" ht="15.75" hidden="1" thickBot="1" x14ac:dyDescent="0.3">
      <c r="A199" s="5" t="s">
        <v>17</v>
      </c>
      <c r="B199" s="9">
        <f>B217</f>
        <v>0</v>
      </c>
      <c r="C199" s="9">
        <f>C217</f>
        <v>0</v>
      </c>
      <c r="D199" s="9">
        <f>D217</f>
        <v>0</v>
      </c>
      <c r="E199" s="9">
        <f>E217</f>
        <v>0</v>
      </c>
    </row>
    <row r="200" spans="1:5" ht="15.75" hidden="1" thickBot="1" x14ac:dyDescent="0.3">
      <c r="A200" s="5" t="s">
        <v>18</v>
      </c>
      <c r="B200" s="9" t="e">
        <f>B199/B198</f>
        <v>#DIV/0!</v>
      </c>
      <c r="C200" s="9" t="e">
        <f>C199/C198</f>
        <v>#DIV/0!</v>
      </c>
      <c r="D200" s="9" t="e">
        <f>D199/D198</f>
        <v>#DIV/0!</v>
      </c>
      <c r="E200" s="9" t="e">
        <f>E199/E198</f>
        <v>#DIV/0!</v>
      </c>
    </row>
    <row r="201" spans="1:5" ht="15.75" hidden="1" thickBot="1" x14ac:dyDescent="0.3">
      <c r="A201" s="5" t="s">
        <v>19</v>
      </c>
      <c r="B201" s="201" t="s">
        <v>20</v>
      </c>
      <c r="C201" s="10" t="e">
        <f>C198/B198-1</f>
        <v>#DIV/0!</v>
      </c>
      <c r="D201" s="10" t="e">
        <f t="shared" ref="D201:E203" si="5">D198/C198-1</f>
        <v>#DIV/0!</v>
      </c>
      <c r="E201" s="10" t="e">
        <f t="shared" si="5"/>
        <v>#DIV/0!</v>
      </c>
    </row>
    <row r="202" spans="1:5" ht="15.75" hidden="1" thickBot="1" x14ac:dyDescent="0.3">
      <c r="A202" s="5" t="s">
        <v>21</v>
      </c>
      <c r="B202" s="201" t="s">
        <v>20</v>
      </c>
      <c r="C202" s="10" t="e">
        <f>C199/B199-1</f>
        <v>#DIV/0!</v>
      </c>
      <c r="D202" s="10" t="e">
        <f t="shared" si="5"/>
        <v>#DIV/0!</v>
      </c>
      <c r="E202" s="10" t="e">
        <f t="shared" si="5"/>
        <v>#DIV/0!</v>
      </c>
    </row>
    <row r="203" spans="1:5" ht="15.75" hidden="1" thickBot="1" x14ac:dyDescent="0.3">
      <c r="A203" s="5" t="s">
        <v>22</v>
      </c>
      <c r="B203" s="201" t="s">
        <v>20</v>
      </c>
      <c r="C203" s="10" t="e">
        <f>C200/B200-1</f>
        <v>#DIV/0!</v>
      </c>
      <c r="D203" s="10" t="e">
        <f t="shared" si="5"/>
        <v>#DIV/0!</v>
      </c>
      <c r="E203" s="10" t="e">
        <f t="shared" si="5"/>
        <v>#DIV/0!</v>
      </c>
    </row>
    <row r="204" spans="1:5" ht="15.75" hidden="1" thickBot="1" x14ac:dyDescent="0.3">
      <c r="A204" s="1491" t="s">
        <v>920</v>
      </c>
      <c r="B204" s="1492"/>
      <c r="C204" s="1492"/>
      <c r="D204" s="1492"/>
      <c r="E204" s="1493"/>
    </row>
    <row r="205" spans="1:5" ht="12.75" hidden="1" customHeight="1" x14ac:dyDescent="0.25">
      <c r="A205" s="1475"/>
      <c r="B205" s="8">
        <v>2018</v>
      </c>
      <c r="C205" s="8">
        <v>2019</v>
      </c>
      <c r="D205" s="8">
        <v>2020</v>
      </c>
      <c r="E205" s="8">
        <v>2021</v>
      </c>
    </row>
    <row r="206" spans="1:5" ht="9" hidden="1" customHeight="1" thickBot="1" x14ac:dyDescent="0.3">
      <c r="A206" s="1476"/>
      <c r="B206" s="214" t="s">
        <v>7</v>
      </c>
      <c r="C206" s="214" t="s">
        <v>8</v>
      </c>
      <c r="D206" s="214" t="s">
        <v>8</v>
      </c>
      <c r="E206" s="214" t="s">
        <v>8</v>
      </c>
    </row>
    <row r="207" spans="1:5" ht="15.75" hidden="1" thickBot="1" x14ac:dyDescent="0.3">
      <c r="A207" s="12" t="s">
        <v>41</v>
      </c>
      <c r="B207" s="13">
        <f>B208+B209+B210+B211</f>
        <v>0</v>
      </c>
      <c r="C207" s="13">
        <f>C208+C209+C210+C211</f>
        <v>0</v>
      </c>
      <c r="D207" s="13">
        <f>D208+D209+D210+D211</f>
        <v>0</v>
      </c>
      <c r="E207" s="13">
        <f>E208+E209+E210+E211</f>
        <v>0</v>
      </c>
    </row>
    <row r="208" spans="1:5" ht="15.75" hidden="1" thickBot="1" x14ac:dyDescent="0.3">
      <c r="A208" s="25" t="s">
        <v>175</v>
      </c>
      <c r="B208" s="13"/>
      <c r="C208" s="13"/>
      <c r="D208" s="13"/>
      <c r="E208" s="13"/>
    </row>
    <row r="209" spans="1:5" ht="15.75" hidden="1" thickBot="1" x14ac:dyDescent="0.3">
      <c r="A209" s="25" t="s">
        <v>185</v>
      </c>
      <c r="B209" s="13"/>
      <c r="C209" s="13"/>
      <c r="D209" s="13"/>
      <c r="E209" s="13"/>
    </row>
    <row r="210" spans="1:5" ht="15.75" hidden="1" thickBot="1" x14ac:dyDescent="0.3">
      <c r="A210" s="25" t="s">
        <v>186</v>
      </c>
      <c r="B210" s="13"/>
      <c r="C210" s="13"/>
      <c r="D210" s="13"/>
      <c r="E210" s="13"/>
    </row>
    <row r="211" spans="1:5" ht="15.75" hidden="1" thickBot="1" x14ac:dyDescent="0.3">
      <c r="A211" s="25" t="s">
        <v>187</v>
      </c>
      <c r="B211" s="13"/>
      <c r="C211" s="13"/>
      <c r="D211" s="13"/>
      <c r="E211" s="13"/>
    </row>
    <row r="212" spans="1:5" ht="15.75" hidden="1" thickBot="1" x14ac:dyDescent="0.3">
      <c r="A212" s="12" t="s">
        <v>42</v>
      </c>
      <c r="B212" s="14">
        <f>B213+B214+B215+B216</f>
        <v>0</v>
      </c>
      <c r="C212" s="14">
        <f>C213+C214+C215+C216</f>
        <v>0</v>
      </c>
      <c r="D212" s="14">
        <f>D213+D214+D215+D216</f>
        <v>0</v>
      </c>
      <c r="E212" s="14">
        <f>E213+E214+E215+E216</f>
        <v>0</v>
      </c>
    </row>
    <row r="213" spans="1:5" ht="15.75" hidden="1" thickBot="1" x14ac:dyDescent="0.3">
      <c r="A213" s="25" t="s">
        <v>175</v>
      </c>
      <c r="B213" s="14"/>
      <c r="C213" s="13"/>
      <c r="D213" s="13"/>
      <c r="E213" s="13"/>
    </row>
    <row r="214" spans="1:5" ht="15.75" hidden="1" thickBot="1" x14ac:dyDescent="0.3">
      <c r="A214" s="25" t="s">
        <v>185</v>
      </c>
      <c r="B214" s="14"/>
      <c r="C214" s="13"/>
      <c r="D214" s="13"/>
      <c r="E214" s="13"/>
    </row>
    <row r="215" spans="1:5" ht="15.75" hidden="1" thickBot="1" x14ac:dyDescent="0.3">
      <c r="A215" s="25" t="s">
        <v>186</v>
      </c>
      <c r="B215" s="14"/>
      <c r="C215" s="13"/>
      <c r="D215" s="13"/>
      <c r="E215" s="13"/>
    </row>
    <row r="216" spans="1:5" ht="15.75" hidden="1" thickBot="1" x14ac:dyDescent="0.3">
      <c r="A216" s="25" t="s">
        <v>187</v>
      </c>
      <c r="B216" s="14"/>
      <c r="C216" s="13"/>
      <c r="D216" s="13"/>
      <c r="E216" s="13"/>
    </row>
    <row r="217" spans="1:5" ht="15.75" hidden="1" thickBot="1" x14ac:dyDescent="0.3">
      <c r="A217" s="15" t="s">
        <v>198</v>
      </c>
      <c r="B217" s="14">
        <f>B207+B212</f>
        <v>0</v>
      </c>
      <c r="C217" s="14">
        <f>C207+C212</f>
        <v>0</v>
      </c>
      <c r="D217" s="14">
        <f>D207+D212</f>
        <v>0</v>
      </c>
      <c r="E217" s="14">
        <f>E207+E212</f>
        <v>0</v>
      </c>
    </row>
    <row r="218" spans="1:5" ht="21" customHeight="1" thickBot="1" x14ac:dyDescent="0.3">
      <c r="A218" s="59" t="s">
        <v>44</v>
      </c>
      <c r="B218" s="1513"/>
      <c r="C218" s="1515"/>
      <c r="D218" s="1515"/>
      <c r="E218" s="1516"/>
    </row>
    <row r="219" spans="1:5" ht="34.5" hidden="1" thickBot="1" x14ac:dyDescent="0.3">
      <c r="A219" s="7" t="s">
        <v>131</v>
      </c>
      <c r="B219" s="56"/>
      <c r="C219" s="54" t="s">
        <v>180</v>
      </c>
      <c r="D219" s="57"/>
      <c r="E219" s="58"/>
    </row>
    <row r="220" spans="1:5" ht="17.25" hidden="1" customHeight="1" thickBot="1" x14ac:dyDescent="0.3">
      <c r="A220" s="5" t="s">
        <v>14</v>
      </c>
      <c r="B220" s="1479"/>
      <c r="C220" s="1480"/>
      <c r="D220" s="1480"/>
      <c r="E220" s="1481"/>
    </row>
    <row r="221" spans="1:5" ht="15.75" hidden="1" thickBot="1" x14ac:dyDescent="0.3">
      <c r="A221" s="5" t="s">
        <v>15</v>
      </c>
      <c r="B221" s="2756"/>
      <c r="C221" s="1507"/>
      <c r="D221" s="1507"/>
      <c r="E221" s="1508"/>
    </row>
    <row r="222" spans="1:5" ht="12.75" hidden="1" customHeight="1" x14ac:dyDescent="0.25">
      <c r="A222" s="1475"/>
      <c r="B222" s="8">
        <v>2019</v>
      </c>
      <c r="C222" s="8">
        <v>2020</v>
      </c>
      <c r="D222" s="8">
        <v>2021</v>
      </c>
      <c r="E222" s="8">
        <v>2022</v>
      </c>
    </row>
    <row r="223" spans="1:5" ht="9" hidden="1" customHeight="1" thickBot="1" x14ac:dyDescent="0.3">
      <c r="A223" s="1476"/>
      <c r="B223" s="214" t="s">
        <v>7</v>
      </c>
      <c r="C223" s="214" t="s">
        <v>8</v>
      </c>
      <c r="D223" s="214" t="s">
        <v>8</v>
      </c>
      <c r="E223" s="214" t="s">
        <v>8</v>
      </c>
    </row>
    <row r="224" spans="1:5" ht="15.75" hidden="1" thickBot="1" x14ac:dyDescent="0.3">
      <c r="A224" s="5" t="s">
        <v>16</v>
      </c>
      <c r="B224" s="5">
        <v>0</v>
      </c>
      <c r="C224" s="201">
        <v>0</v>
      </c>
      <c r="D224" s="201">
        <v>0</v>
      </c>
      <c r="E224" s="5">
        <v>0</v>
      </c>
    </row>
    <row r="225" spans="1:5" ht="15.75" hidden="1" thickBot="1" x14ac:dyDescent="0.3">
      <c r="A225" s="5" t="s">
        <v>17</v>
      </c>
      <c r="B225" s="9">
        <f>B243</f>
        <v>0</v>
      </c>
      <c r="C225" s="9">
        <f>C243</f>
        <v>0</v>
      </c>
      <c r="D225" s="9">
        <f>D243</f>
        <v>0</v>
      </c>
      <c r="E225" s="9">
        <f>E243</f>
        <v>0</v>
      </c>
    </row>
    <row r="226" spans="1:5" ht="15.75" hidden="1" thickBot="1" x14ac:dyDescent="0.3">
      <c r="A226" s="5" t="s">
        <v>18</v>
      </c>
      <c r="B226" s="9" t="e">
        <f>B225/B224</f>
        <v>#DIV/0!</v>
      </c>
      <c r="C226" s="9" t="e">
        <f>C225/C224</f>
        <v>#DIV/0!</v>
      </c>
      <c r="D226" s="9" t="e">
        <f>D225/D224</f>
        <v>#DIV/0!</v>
      </c>
      <c r="E226" s="9" t="e">
        <f>E225/E224</f>
        <v>#DIV/0!</v>
      </c>
    </row>
    <row r="227" spans="1:5" ht="15.75" hidden="1" thickBot="1" x14ac:dyDescent="0.3">
      <c r="A227" s="5" t="s">
        <v>19</v>
      </c>
      <c r="B227" s="201" t="s">
        <v>20</v>
      </c>
      <c r="C227" s="10" t="e">
        <f>C224/B224-1</f>
        <v>#DIV/0!</v>
      </c>
      <c r="D227" s="10" t="e">
        <f t="shared" ref="D227:E229" si="6">D224/C224-1</f>
        <v>#DIV/0!</v>
      </c>
      <c r="E227" s="10" t="e">
        <f t="shared" si="6"/>
        <v>#DIV/0!</v>
      </c>
    </row>
    <row r="228" spans="1:5" ht="15.75" hidden="1" thickBot="1" x14ac:dyDescent="0.3">
      <c r="A228" s="5" t="s">
        <v>21</v>
      </c>
      <c r="B228" s="201" t="s">
        <v>20</v>
      </c>
      <c r="C228" s="10" t="e">
        <f>C225/B225-1</f>
        <v>#DIV/0!</v>
      </c>
      <c r="D228" s="10" t="e">
        <f t="shared" si="6"/>
        <v>#DIV/0!</v>
      </c>
      <c r="E228" s="10" t="e">
        <f t="shared" si="6"/>
        <v>#DIV/0!</v>
      </c>
    </row>
    <row r="229" spans="1:5" ht="15.75" hidden="1" thickBot="1" x14ac:dyDescent="0.3">
      <c r="A229" s="5" t="s">
        <v>22</v>
      </c>
      <c r="B229" s="201" t="s">
        <v>20</v>
      </c>
      <c r="C229" s="10" t="e">
        <f>C226/B226-1</f>
        <v>#DIV/0!</v>
      </c>
      <c r="D229" s="10" t="e">
        <f t="shared" si="6"/>
        <v>#DIV/0!</v>
      </c>
      <c r="E229" s="10" t="e">
        <f t="shared" si="6"/>
        <v>#DIV/0!</v>
      </c>
    </row>
    <row r="230" spans="1:5" ht="15.75" hidden="1" thickBot="1" x14ac:dyDescent="0.3">
      <c r="A230" s="1491" t="s">
        <v>477</v>
      </c>
      <c r="B230" s="1492"/>
      <c r="C230" s="1492"/>
      <c r="D230" s="1492"/>
      <c r="E230" s="1493"/>
    </row>
    <row r="231" spans="1:5" ht="12.75" hidden="1" customHeight="1" x14ac:dyDescent="0.25">
      <c r="A231" s="1475"/>
      <c r="B231" s="8">
        <v>2019</v>
      </c>
      <c r="C231" s="8">
        <v>2020</v>
      </c>
      <c r="D231" s="8">
        <v>2021</v>
      </c>
      <c r="E231" s="8">
        <v>2022</v>
      </c>
    </row>
    <row r="232" spans="1:5" ht="9" hidden="1" customHeight="1" thickBot="1" x14ac:dyDescent="0.3">
      <c r="A232" s="1476"/>
      <c r="B232" s="214" t="s">
        <v>7</v>
      </c>
      <c r="C232" s="214" t="s">
        <v>8</v>
      </c>
      <c r="D232" s="214" t="s">
        <v>8</v>
      </c>
      <c r="E232" s="214" t="s">
        <v>8</v>
      </c>
    </row>
    <row r="233" spans="1:5" ht="15.75" hidden="1" thickBot="1" x14ac:dyDescent="0.3">
      <c r="A233" s="12" t="s">
        <v>41</v>
      </c>
      <c r="B233" s="13">
        <f>B234+B235+B236+B237</f>
        <v>0</v>
      </c>
      <c r="C233" s="13">
        <f>C234+C235+C236+C237</f>
        <v>0</v>
      </c>
      <c r="D233" s="13">
        <f>D234+D235+D236+D237</f>
        <v>0</v>
      </c>
      <c r="E233" s="13">
        <f>E234+E235+E236+E237</f>
        <v>0</v>
      </c>
    </row>
    <row r="234" spans="1:5" ht="15.75" hidden="1" thickBot="1" x14ac:dyDescent="0.3">
      <c r="A234" s="25" t="s">
        <v>175</v>
      </c>
      <c r="B234" s="13"/>
      <c r="C234" s="13"/>
      <c r="D234" s="13"/>
      <c r="E234" s="13"/>
    </row>
    <row r="235" spans="1:5" ht="15.75" hidden="1" thickBot="1" x14ac:dyDescent="0.3">
      <c r="A235" s="25" t="s">
        <v>185</v>
      </c>
      <c r="B235" s="13"/>
      <c r="C235" s="13"/>
      <c r="D235" s="13"/>
      <c r="E235" s="13"/>
    </row>
    <row r="236" spans="1:5" ht="15.75" hidden="1" thickBot="1" x14ac:dyDescent="0.3">
      <c r="A236" s="25" t="s">
        <v>186</v>
      </c>
      <c r="B236" s="13"/>
      <c r="C236" s="13"/>
      <c r="D236" s="13"/>
      <c r="E236" s="13"/>
    </row>
    <row r="237" spans="1:5" ht="15.75" hidden="1" thickBot="1" x14ac:dyDescent="0.3">
      <c r="A237" s="25" t="s">
        <v>187</v>
      </c>
      <c r="B237" s="13"/>
      <c r="C237" s="13"/>
      <c r="D237" s="13"/>
      <c r="E237" s="13"/>
    </row>
    <row r="238" spans="1:5" ht="15.75" hidden="1" thickBot="1" x14ac:dyDescent="0.3">
      <c r="A238" s="12" t="s">
        <v>42</v>
      </c>
      <c r="B238" s="14">
        <f>B239+B240+B241+B242</f>
        <v>0</v>
      </c>
      <c r="C238" s="14">
        <f>C239+C240+C241+C242</f>
        <v>0</v>
      </c>
      <c r="D238" s="14">
        <f>D239+D240+D241+D242</f>
        <v>0</v>
      </c>
      <c r="E238" s="14">
        <f>E239+E240+E241+E242</f>
        <v>0</v>
      </c>
    </row>
    <row r="239" spans="1:5" ht="15.75" hidden="1" thickBot="1" x14ac:dyDescent="0.3">
      <c r="A239" s="25" t="s">
        <v>175</v>
      </c>
      <c r="B239" s="14"/>
      <c r="C239" s="14">
        <v>0</v>
      </c>
      <c r="D239" s="14">
        <v>0</v>
      </c>
      <c r="E239" s="14"/>
    </row>
    <row r="240" spans="1:5" ht="15.75" hidden="1" thickBot="1" x14ac:dyDescent="0.3">
      <c r="A240" s="25" t="s">
        <v>185</v>
      </c>
      <c r="B240" s="14"/>
      <c r="C240" s="14"/>
      <c r="D240" s="14"/>
      <c r="E240" s="14"/>
    </row>
    <row r="241" spans="1:5" ht="15.75" hidden="1" thickBot="1" x14ac:dyDescent="0.3">
      <c r="A241" s="25" t="s">
        <v>186</v>
      </c>
      <c r="B241" s="14"/>
      <c r="C241" s="14"/>
      <c r="D241" s="14"/>
      <c r="E241" s="14"/>
    </row>
    <row r="242" spans="1:5" ht="15.75" hidden="1" thickBot="1" x14ac:dyDescent="0.3">
      <c r="A242" s="25" t="s">
        <v>187</v>
      </c>
      <c r="B242" s="14"/>
      <c r="C242" s="14"/>
      <c r="D242" s="14"/>
      <c r="E242" s="14"/>
    </row>
    <row r="243" spans="1:5" ht="15" hidden="1" customHeight="1" thickBot="1" x14ac:dyDescent="0.3">
      <c r="A243" s="15" t="s">
        <v>51</v>
      </c>
      <c r="B243" s="14">
        <f>B233+B238</f>
        <v>0</v>
      </c>
      <c r="C243" s="14">
        <f>C233+C238</f>
        <v>0</v>
      </c>
      <c r="D243" s="14">
        <f>D233+D238</f>
        <v>0</v>
      </c>
      <c r="E243" s="14">
        <f>E233+E238</f>
        <v>0</v>
      </c>
    </row>
    <row r="244" spans="1:5" ht="15.75" hidden="1" thickBot="1" x14ac:dyDescent="0.3">
      <c r="A244" s="1494" t="s">
        <v>45</v>
      </c>
      <c r="B244" s="1495"/>
      <c r="C244" s="1495"/>
      <c r="D244" s="1495"/>
      <c r="E244" s="1496"/>
    </row>
    <row r="245" spans="1:5" ht="15.75" hidden="1" thickBot="1" x14ac:dyDescent="0.3">
      <c r="A245" s="1494" t="s">
        <v>46</v>
      </c>
      <c r="B245" s="1495"/>
      <c r="C245" s="1495"/>
      <c r="D245" s="1495"/>
      <c r="E245" s="1496"/>
    </row>
    <row r="246" spans="1:5" ht="15.75" hidden="1" thickBot="1" x14ac:dyDescent="0.3">
      <c r="A246" s="7" t="s">
        <v>52</v>
      </c>
      <c r="B246" s="1518"/>
      <c r="C246" s="1519"/>
      <c r="D246" s="1519"/>
      <c r="E246" s="1520"/>
    </row>
    <row r="247" spans="1:5" ht="30.75" hidden="1" customHeight="1" thickBot="1" x14ac:dyDescent="0.3">
      <c r="A247" s="7" t="s">
        <v>76</v>
      </c>
      <c r="B247" s="7"/>
      <c r="C247" s="52" t="s">
        <v>180</v>
      </c>
      <c r="D247" s="1515"/>
      <c r="E247" s="1516"/>
    </row>
    <row r="248" spans="1:5" ht="15.75" hidden="1" customHeight="1" thickBot="1" x14ac:dyDescent="0.3">
      <c r="A248" s="60"/>
      <c r="B248" s="1513"/>
      <c r="C248" s="1517"/>
      <c r="D248" s="1515"/>
      <c r="E248" s="1516"/>
    </row>
    <row r="249" spans="1:5" ht="17.25" hidden="1" customHeight="1" thickBot="1" x14ac:dyDescent="0.3">
      <c r="A249" s="5" t="s">
        <v>14</v>
      </c>
      <c r="B249" s="1479"/>
      <c r="C249" s="1480"/>
      <c r="D249" s="1480"/>
      <c r="E249" s="1481"/>
    </row>
    <row r="250" spans="1:5" ht="15.75" hidden="1" thickBot="1" x14ac:dyDescent="0.3">
      <c r="A250" s="5" t="s">
        <v>15</v>
      </c>
      <c r="B250" s="1506"/>
      <c r="C250" s="1507"/>
      <c r="D250" s="1507"/>
      <c r="E250" s="1508"/>
    </row>
    <row r="251" spans="1:5" ht="12.75" hidden="1" customHeight="1" thickBot="1" x14ac:dyDescent="0.3">
      <c r="A251" s="1475"/>
      <c r="B251" s="8">
        <v>2019</v>
      </c>
      <c r="C251" s="8">
        <v>2020</v>
      </c>
      <c r="D251" s="8">
        <v>2021</v>
      </c>
      <c r="E251" s="8">
        <v>2022</v>
      </c>
    </row>
    <row r="252" spans="1:5" ht="9" hidden="1" customHeight="1" thickBot="1" x14ac:dyDescent="0.3">
      <c r="A252" s="1476"/>
      <c r="B252" s="214" t="s">
        <v>7</v>
      </c>
      <c r="C252" s="214" t="s">
        <v>8</v>
      </c>
      <c r="D252" s="214" t="s">
        <v>8</v>
      </c>
      <c r="E252" s="214" t="s">
        <v>8</v>
      </c>
    </row>
    <row r="253" spans="1:5" ht="15.75" hidden="1" thickBot="1" x14ac:dyDescent="0.3">
      <c r="A253" s="5" t="s">
        <v>16</v>
      </c>
      <c r="B253" s="9"/>
      <c r="C253" s="9"/>
      <c r="D253" s="9"/>
      <c r="E253" s="9"/>
    </row>
    <row r="254" spans="1:5" ht="15.75" hidden="1" thickBot="1" x14ac:dyDescent="0.3">
      <c r="A254" s="5" t="s">
        <v>17</v>
      </c>
      <c r="B254" s="9">
        <f>B317-B279</f>
        <v>0</v>
      </c>
      <c r="C254" s="9">
        <f>C317-C279</f>
        <v>0</v>
      </c>
      <c r="D254" s="9">
        <f>D317-D279</f>
        <v>0</v>
      </c>
      <c r="E254" s="9">
        <f>E272</f>
        <v>0</v>
      </c>
    </row>
    <row r="255" spans="1:5" ht="15.75" hidden="1" thickBot="1" x14ac:dyDescent="0.3">
      <c r="A255" s="5" t="s">
        <v>18</v>
      </c>
      <c r="B255" s="9" t="e">
        <f>B254/B253</f>
        <v>#DIV/0!</v>
      </c>
      <c r="C255" s="9" t="e">
        <f>C254/C253</f>
        <v>#DIV/0!</v>
      </c>
      <c r="D255" s="9" t="e">
        <f>D254/D253</f>
        <v>#DIV/0!</v>
      </c>
      <c r="E255" s="9" t="e">
        <f>E254/E253</f>
        <v>#DIV/0!</v>
      </c>
    </row>
    <row r="256" spans="1:5" ht="15.75" hidden="1" thickBot="1" x14ac:dyDescent="0.3">
      <c r="A256" s="5" t="s">
        <v>19</v>
      </c>
      <c r="B256" s="201" t="s">
        <v>20</v>
      </c>
      <c r="C256" s="10" t="e">
        <f>C253/B253-1</f>
        <v>#DIV/0!</v>
      </c>
      <c r="D256" s="10" t="e">
        <f t="shared" ref="D256:E258" si="7">D253/C253-1</f>
        <v>#DIV/0!</v>
      </c>
      <c r="E256" s="10" t="e">
        <f t="shared" si="7"/>
        <v>#DIV/0!</v>
      </c>
    </row>
    <row r="257" spans="1:5" ht="15.75" hidden="1" thickBot="1" x14ac:dyDescent="0.3">
      <c r="A257" s="5" t="s">
        <v>21</v>
      </c>
      <c r="B257" s="201" t="s">
        <v>20</v>
      </c>
      <c r="C257" s="10" t="e">
        <f>C254/B254-1</f>
        <v>#DIV/0!</v>
      </c>
      <c r="D257" s="10" t="e">
        <f t="shared" si="7"/>
        <v>#DIV/0!</v>
      </c>
      <c r="E257" s="10" t="e">
        <f t="shared" si="7"/>
        <v>#DIV/0!</v>
      </c>
    </row>
    <row r="258" spans="1:5" ht="15.75" hidden="1" thickBot="1" x14ac:dyDescent="0.3">
      <c r="A258" s="5" t="s">
        <v>22</v>
      </c>
      <c r="B258" s="201" t="s">
        <v>20</v>
      </c>
      <c r="C258" s="10" t="e">
        <f>C255/B255-1</f>
        <v>#DIV/0!</v>
      </c>
      <c r="D258" s="10" t="e">
        <f t="shared" si="7"/>
        <v>#DIV/0!</v>
      </c>
      <c r="E258" s="10" t="e">
        <f t="shared" si="7"/>
        <v>#DIV/0!</v>
      </c>
    </row>
    <row r="259" spans="1:5" ht="15.75" hidden="1" thickBot="1" x14ac:dyDescent="0.3">
      <c r="A259" s="1491" t="s">
        <v>153</v>
      </c>
      <c r="B259" s="1492"/>
      <c r="C259" s="1492"/>
      <c r="D259" s="1492"/>
      <c r="E259" s="1493"/>
    </row>
    <row r="260" spans="1:5" ht="12.75" hidden="1" customHeight="1" thickBot="1" x14ac:dyDescent="0.3">
      <c r="A260" s="1475"/>
      <c r="B260" s="8">
        <v>2019</v>
      </c>
      <c r="C260" s="8">
        <v>2020</v>
      </c>
      <c r="D260" s="8">
        <v>2021</v>
      </c>
      <c r="E260" s="8">
        <v>2022</v>
      </c>
    </row>
    <row r="261" spans="1:5" ht="9" hidden="1" customHeight="1" thickBot="1" x14ac:dyDescent="0.3">
      <c r="A261" s="1476"/>
      <c r="B261" s="214" t="s">
        <v>7</v>
      </c>
      <c r="C261" s="214" t="s">
        <v>8</v>
      </c>
      <c r="D261" s="214" t="s">
        <v>8</v>
      </c>
      <c r="E261" s="214" t="s">
        <v>8</v>
      </c>
    </row>
    <row r="262" spans="1:5" ht="15.75" hidden="1" thickBot="1" x14ac:dyDescent="0.3">
      <c r="A262" s="12" t="s">
        <v>41</v>
      </c>
      <c r="B262" s="13">
        <f>B263+B264+B265+B266</f>
        <v>0</v>
      </c>
      <c r="C262" s="13">
        <f>C263+C264+C265+C266</f>
        <v>0</v>
      </c>
      <c r="D262" s="13">
        <f>D263+D264+D265+D266</f>
        <v>0</v>
      </c>
      <c r="E262" s="13">
        <f>E263+E264+E265+E266</f>
        <v>0</v>
      </c>
    </row>
    <row r="263" spans="1:5" ht="15.75" hidden="1" thickBot="1" x14ac:dyDescent="0.3">
      <c r="A263" s="25" t="s">
        <v>175</v>
      </c>
      <c r="B263" s="13"/>
      <c r="C263" s="13"/>
      <c r="D263" s="13"/>
      <c r="E263" s="13"/>
    </row>
    <row r="264" spans="1:5" ht="15.75" hidden="1" thickBot="1" x14ac:dyDescent="0.3">
      <c r="A264" s="25" t="s">
        <v>185</v>
      </c>
      <c r="B264" s="13"/>
      <c r="C264" s="13"/>
      <c r="D264" s="13"/>
      <c r="E264" s="13"/>
    </row>
    <row r="265" spans="1:5" ht="15.75" hidden="1" thickBot="1" x14ac:dyDescent="0.3">
      <c r="A265" s="25" t="s">
        <v>186</v>
      </c>
      <c r="B265" s="13"/>
      <c r="C265" s="13"/>
      <c r="D265" s="13"/>
      <c r="E265" s="13"/>
    </row>
    <row r="266" spans="1:5" ht="15.75" hidden="1" thickBot="1" x14ac:dyDescent="0.3">
      <c r="A266" s="25" t="s">
        <v>187</v>
      </c>
      <c r="B266" s="13"/>
      <c r="C266" s="13"/>
      <c r="D266" s="13"/>
      <c r="E266" s="13"/>
    </row>
    <row r="267" spans="1:5" ht="15.75" hidden="1" thickBot="1" x14ac:dyDescent="0.3">
      <c r="A267" s="12" t="s">
        <v>42</v>
      </c>
      <c r="B267" s="14">
        <f>B268+B269+B270+B271</f>
        <v>0</v>
      </c>
      <c r="C267" s="14">
        <f>C268+C269+C270+C271</f>
        <v>0</v>
      </c>
      <c r="D267" s="14">
        <f>D268+D269+D270+D271</f>
        <v>0</v>
      </c>
      <c r="E267" s="14">
        <f>E268+E269+E270+E271</f>
        <v>0</v>
      </c>
    </row>
    <row r="268" spans="1:5" ht="15.75" hidden="1" thickBot="1" x14ac:dyDescent="0.3">
      <c r="A268" s="25" t="s">
        <v>175</v>
      </c>
      <c r="B268" s="14"/>
      <c r="C268" s="13"/>
      <c r="D268" s="13"/>
      <c r="E268" s="13">
        <v>0</v>
      </c>
    </row>
    <row r="269" spans="1:5" ht="15.75" hidden="1" thickBot="1" x14ac:dyDescent="0.3">
      <c r="A269" s="25" t="s">
        <v>185</v>
      </c>
      <c r="B269" s="14"/>
      <c r="C269" s="13"/>
      <c r="D269" s="13"/>
      <c r="E269" s="13"/>
    </row>
    <row r="270" spans="1:5" ht="15.75" hidden="1" thickBot="1" x14ac:dyDescent="0.3">
      <c r="A270" s="25" t="s">
        <v>186</v>
      </c>
      <c r="B270" s="14"/>
      <c r="C270" s="13"/>
      <c r="D270" s="13"/>
      <c r="E270" s="13"/>
    </row>
    <row r="271" spans="1:5" ht="6" hidden="1" customHeight="1" thickBot="1" x14ac:dyDescent="0.3">
      <c r="A271" s="25" t="s">
        <v>187</v>
      </c>
      <c r="B271" s="14"/>
      <c r="C271" s="13"/>
      <c r="D271" s="13"/>
      <c r="E271" s="13"/>
    </row>
    <row r="272" spans="1:5" ht="15.75" hidden="1" thickBot="1" x14ac:dyDescent="0.3">
      <c r="A272" s="53" t="s">
        <v>30</v>
      </c>
      <c r="B272" s="14">
        <f>B262+B267</f>
        <v>0</v>
      </c>
      <c r="C272" s="14">
        <f>C262+C267</f>
        <v>0</v>
      </c>
      <c r="D272" s="14">
        <f>D262+D267</f>
        <v>0</v>
      </c>
      <c r="E272" s="14">
        <f>E262+E267</f>
        <v>0</v>
      </c>
    </row>
    <row r="273" spans="1:5" ht="34.5" hidden="1" thickBot="1" x14ac:dyDescent="0.3">
      <c r="A273" s="7" t="s">
        <v>32</v>
      </c>
      <c r="B273" s="7"/>
      <c r="C273" s="52" t="s">
        <v>180</v>
      </c>
      <c r="D273" s="1515"/>
      <c r="E273" s="1516"/>
    </row>
    <row r="274" spans="1:5" ht="17.25" hidden="1" customHeight="1" thickBot="1" x14ac:dyDescent="0.3">
      <c r="A274" s="5" t="s">
        <v>14</v>
      </c>
      <c r="B274" s="1479"/>
      <c r="C274" s="1480"/>
      <c r="D274" s="1480"/>
      <c r="E274" s="1481"/>
    </row>
    <row r="275" spans="1:5" ht="15.75" hidden="1" thickBot="1" x14ac:dyDescent="0.3">
      <c r="A275" s="5" t="s">
        <v>15</v>
      </c>
      <c r="B275" s="1506"/>
      <c r="C275" s="1507"/>
      <c r="D275" s="1507"/>
      <c r="E275" s="1508"/>
    </row>
    <row r="276" spans="1:5" ht="12.75" hidden="1" customHeight="1" thickBot="1" x14ac:dyDescent="0.3">
      <c r="A276" s="1475"/>
      <c r="B276" s="8">
        <v>2019</v>
      </c>
      <c r="C276" s="8">
        <v>2020</v>
      </c>
      <c r="D276" s="8">
        <v>2021</v>
      </c>
      <c r="E276" s="8">
        <v>2022</v>
      </c>
    </row>
    <row r="277" spans="1:5" ht="9" hidden="1" customHeight="1" thickBot="1" x14ac:dyDescent="0.3">
      <c r="A277" s="1476"/>
      <c r="B277" s="214" t="s">
        <v>7</v>
      </c>
      <c r="C277" s="214" t="s">
        <v>8</v>
      </c>
      <c r="D277" s="214" t="s">
        <v>8</v>
      </c>
      <c r="E277" s="214" t="s">
        <v>8</v>
      </c>
    </row>
    <row r="278" spans="1:5" ht="15.75" hidden="1" thickBot="1" x14ac:dyDescent="0.3">
      <c r="A278" s="5" t="s">
        <v>16</v>
      </c>
      <c r="B278" s="5"/>
      <c r="C278" s="5"/>
      <c r="D278" s="5"/>
      <c r="E278" s="5"/>
    </row>
    <row r="279" spans="1:5" ht="15.75" hidden="1" thickBot="1" x14ac:dyDescent="0.3">
      <c r="A279" s="5" t="s">
        <v>17</v>
      </c>
      <c r="B279" s="9"/>
      <c r="C279" s="9"/>
      <c r="D279" s="9"/>
      <c r="E279" s="9"/>
    </row>
    <row r="280" spans="1:5" ht="15.75" hidden="1" thickBot="1" x14ac:dyDescent="0.3">
      <c r="A280" s="5" t="s">
        <v>18</v>
      </c>
      <c r="B280" s="9" t="e">
        <f>B279/B278</f>
        <v>#DIV/0!</v>
      </c>
      <c r="C280" s="9" t="e">
        <f>C279/C278</f>
        <v>#DIV/0!</v>
      </c>
      <c r="D280" s="9" t="e">
        <f>D279/D278</f>
        <v>#DIV/0!</v>
      </c>
      <c r="E280" s="9" t="e">
        <f>E279/E278</f>
        <v>#DIV/0!</v>
      </c>
    </row>
    <row r="281" spans="1:5" ht="15.75" hidden="1" thickBot="1" x14ac:dyDescent="0.3">
      <c r="A281" s="5" t="s">
        <v>19</v>
      </c>
      <c r="B281" s="201" t="s">
        <v>20</v>
      </c>
      <c r="C281" s="10" t="e">
        <f>C278/B278-1</f>
        <v>#DIV/0!</v>
      </c>
      <c r="D281" s="10" t="e">
        <f t="shared" ref="D281:E283" si="8">D278/C278-1</f>
        <v>#DIV/0!</v>
      </c>
      <c r="E281" s="10" t="e">
        <f t="shared" si="8"/>
        <v>#DIV/0!</v>
      </c>
    </row>
    <row r="282" spans="1:5" ht="15.75" hidden="1" thickBot="1" x14ac:dyDescent="0.3">
      <c r="A282" s="5" t="s">
        <v>21</v>
      </c>
      <c r="B282" s="201" t="s">
        <v>20</v>
      </c>
      <c r="C282" s="10" t="e">
        <f>C279/B279-1</f>
        <v>#DIV/0!</v>
      </c>
      <c r="D282" s="10" t="e">
        <f t="shared" si="8"/>
        <v>#DIV/0!</v>
      </c>
      <c r="E282" s="10" t="e">
        <f t="shared" si="8"/>
        <v>#DIV/0!</v>
      </c>
    </row>
    <row r="283" spans="1:5" ht="15.75" hidden="1" thickBot="1" x14ac:dyDescent="0.3">
      <c r="A283" s="5" t="s">
        <v>22</v>
      </c>
      <c r="B283" s="201" t="s">
        <v>20</v>
      </c>
      <c r="C283" s="10" t="e">
        <f>C280/B280-1</f>
        <v>#DIV/0!</v>
      </c>
      <c r="D283" s="10" t="e">
        <f t="shared" si="8"/>
        <v>#DIV/0!</v>
      </c>
      <c r="E283" s="10" t="e">
        <f t="shared" si="8"/>
        <v>#DIV/0!</v>
      </c>
    </row>
    <row r="284" spans="1:5" ht="15.75" hidden="1" thickBot="1" x14ac:dyDescent="0.3">
      <c r="A284" s="1491" t="s">
        <v>476</v>
      </c>
      <c r="B284" s="1492"/>
      <c r="C284" s="1492"/>
      <c r="D284" s="1492"/>
      <c r="E284" s="1493"/>
    </row>
    <row r="285" spans="1:5" ht="12.75" hidden="1" customHeight="1" thickBot="1" x14ac:dyDescent="0.3">
      <c r="A285" s="1475"/>
      <c r="B285" s="8">
        <v>2019</v>
      </c>
      <c r="C285" s="8">
        <v>2020</v>
      </c>
      <c r="D285" s="8">
        <v>2021</v>
      </c>
      <c r="E285" s="8">
        <v>2022</v>
      </c>
    </row>
    <row r="286" spans="1:5" ht="9" hidden="1" customHeight="1" thickBot="1" x14ac:dyDescent="0.3">
      <c r="A286" s="1476"/>
      <c r="B286" s="214" t="s">
        <v>7</v>
      </c>
      <c r="C286" s="214" t="s">
        <v>8</v>
      </c>
      <c r="D286" s="214" t="s">
        <v>8</v>
      </c>
      <c r="E286" s="214" t="s">
        <v>8</v>
      </c>
    </row>
    <row r="287" spans="1:5" ht="15.75" hidden="1" thickBot="1" x14ac:dyDescent="0.3">
      <c r="A287" s="12" t="s">
        <v>41</v>
      </c>
      <c r="B287" s="13">
        <f>B288+B289+B290+B291</f>
        <v>0</v>
      </c>
      <c r="C287" s="13">
        <f>C288+C289+C290+C291</f>
        <v>0</v>
      </c>
      <c r="D287" s="13">
        <f>D288+D289+D290+D291</f>
        <v>0</v>
      </c>
      <c r="E287" s="13">
        <f>E288+E289+E290+E291</f>
        <v>0</v>
      </c>
    </row>
    <row r="288" spans="1:5" ht="15.75" hidden="1" thickBot="1" x14ac:dyDescent="0.3">
      <c r="A288" s="25" t="s">
        <v>175</v>
      </c>
      <c r="B288" s="13"/>
      <c r="C288" s="13"/>
      <c r="D288" s="13"/>
      <c r="E288" s="13"/>
    </row>
    <row r="289" spans="1:5" ht="0.75" hidden="1" customHeight="1" thickBot="1" x14ac:dyDescent="0.3">
      <c r="A289" s="25" t="s">
        <v>185</v>
      </c>
      <c r="B289" s="13"/>
      <c r="C289" s="13"/>
      <c r="D289" s="13"/>
      <c r="E289" s="13"/>
    </row>
    <row r="290" spans="1:5" ht="15.75" hidden="1" thickBot="1" x14ac:dyDescent="0.3">
      <c r="A290" s="25" t="s">
        <v>186</v>
      </c>
      <c r="B290" s="13"/>
      <c r="C290" s="13"/>
      <c r="D290" s="13"/>
      <c r="E290" s="13"/>
    </row>
    <row r="291" spans="1:5" ht="15.75" hidden="1" thickBot="1" x14ac:dyDescent="0.3">
      <c r="A291" s="25" t="s">
        <v>187</v>
      </c>
      <c r="B291" s="13"/>
      <c r="C291" s="13"/>
      <c r="D291" s="13"/>
      <c r="E291" s="13"/>
    </row>
    <row r="292" spans="1:5" ht="15.75" hidden="1" thickBot="1" x14ac:dyDescent="0.3">
      <c r="A292" s="12" t="s">
        <v>42</v>
      </c>
      <c r="B292" s="14">
        <f>B293+B294+B295+B296</f>
        <v>0</v>
      </c>
      <c r="C292" s="14">
        <f>C293+C294+C295+C296</f>
        <v>0</v>
      </c>
      <c r="D292" s="14">
        <f>D293+D294+D295+D296</f>
        <v>0</v>
      </c>
      <c r="E292" s="14">
        <f>E293+E294+E295+E296</f>
        <v>0</v>
      </c>
    </row>
    <row r="293" spans="1:5" ht="15.75" hidden="1" thickBot="1" x14ac:dyDescent="0.3">
      <c r="A293" s="25" t="s">
        <v>175</v>
      </c>
      <c r="B293" s="14"/>
      <c r="C293" s="13"/>
      <c r="D293" s="13"/>
      <c r="E293" s="13"/>
    </row>
    <row r="294" spans="1:5" ht="15.75" hidden="1" thickBot="1" x14ac:dyDescent="0.3">
      <c r="A294" s="25" t="s">
        <v>185</v>
      </c>
      <c r="B294" s="14"/>
      <c r="C294" s="13"/>
      <c r="D294" s="13"/>
      <c r="E294" s="13"/>
    </row>
    <row r="295" spans="1:5" ht="15.75" hidden="1" thickBot="1" x14ac:dyDescent="0.3">
      <c r="A295" s="25" t="s">
        <v>186</v>
      </c>
      <c r="B295" s="14"/>
      <c r="C295" s="13"/>
      <c r="D295" s="13"/>
      <c r="E295" s="13"/>
    </row>
    <row r="296" spans="1:5" ht="15.75" hidden="1" thickBot="1" x14ac:dyDescent="0.3">
      <c r="A296" s="25" t="s">
        <v>187</v>
      </c>
      <c r="B296" s="14"/>
      <c r="C296" s="13"/>
      <c r="D296" s="13"/>
      <c r="E296" s="13"/>
    </row>
    <row r="297" spans="1:5" ht="15.75" hidden="1" thickBot="1" x14ac:dyDescent="0.3">
      <c r="A297" s="53" t="s">
        <v>189</v>
      </c>
      <c r="B297" s="14">
        <f>B287+B292</f>
        <v>0</v>
      </c>
      <c r="C297" s="14">
        <f>C287+C292</f>
        <v>0</v>
      </c>
      <c r="D297" s="14">
        <f>D287+D292</f>
        <v>0</v>
      </c>
      <c r="E297" s="14">
        <f>E287+E292</f>
        <v>0</v>
      </c>
    </row>
    <row r="298" spans="1:5" ht="34.5" hidden="1" thickBot="1" x14ac:dyDescent="0.3">
      <c r="A298" s="7" t="s">
        <v>69</v>
      </c>
      <c r="B298" s="56"/>
      <c r="C298" s="54" t="s">
        <v>180</v>
      </c>
      <c r="D298" s="57"/>
      <c r="E298" s="58"/>
    </row>
    <row r="299" spans="1:5" ht="17.25" hidden="1" customHeight="1" thickBot="1" x14ac:dyDescent="0.3">
      <c r="A299" s="5" t="s">
        <v>14</v>
      </c>
      <c r="B299" s="1479"/>
      <c r="C299" s="1480"/>
      <c r="D299" s="1480"/>
      <c r="E299" s="1481"/>
    </row>
    <row r="300" spans="1:5" ht="15.75" hidden="1" thickBot="1" x14ac:dyDescent="0.3">
      <c r="A300" s="5" t="s">
        <v>15</v>
      </c>
      <c r="B300" s="1506"/>
      <c r="C300" s="1507"/>
      <c r="D300" s="1507"/>
      <c r="E300" s="1508"/>
    </row>
    <row r="301" spans="1:5" ht="12.75" hidden="1" customHeight="1" thickBot="1" x14ac:dyDescent="0.3">
      <c r="A301" s="1475"/>
      <c r="B301" s="8">
        <v>2019</v>
      </c>
      <c r="C301" s="8">
        <v>2020</v>
      </c>
      <c r="D301" s="8">
        <v>2021</v>
      </c>
      <c r="E301" s="8">
        <v>2022</v>
      </c>
    </row>
    <row r="302" spans="1:5" ht="9" hidden="1" customHeight="1" thickBot="1" x14ac:dyDescent="0.3">
      <c r="A302" s="1476"/>
      <c r="B302" s="214" t="s">
        <v>7</v>
      </c>
      <c r="C302" s="214" t="s">
        <v>8</v>
      </c>
      <c r="D302" s="214" t="s">
        <v>8</v>
      </c>
      <c r="E302" s="214" t="s">
        <v>8</v>
      </c>
    </row>
    <row r="303" spans="1:5" ht="15.75" hidden="1" thickBot="1" x14ac:dyDescent="0.3">
      <c r="A303" s="5" t="s">
        <v>16</v>
      </c>
      <c r="B303" s="5"/>
      <c r="C303" s="5"/>
      <c r="D303" s="5"/>
      <c r="E303" s="5"/>
    </row>
    <row r="304" spans="1:5" ht="15.75" hidden="1" thickBot="1" x14ac:dyDescent="0.3">
      <c r="A304" s="5" t="s">
        <v>17</v>
      </c>
      <c r="B304" s="9">
        <f>B322</f>
        <v>0</v>
      </c>
      <c r="C304" s="9">
        <f>C322</f>
        <v>0</v>
      </c>
      <c r="D304" s="9">
        <f>D322</f>
        <v>0</v>
      </c>
      <c r="E304" s="9">
        <f>E322</f>
        <v>0</v>
      </c>
    </row>
    <row r="305" spans="1:5" ht="15.75" hidden="1" thickBot="1" x14ac:dyDescent="0.3">
      <c r="A305" s="5" t="s">
        <v>18</v>
      </c>
      <c r="B305" s="9" t="e">
        <f>B304/B303</f>
        <v>#DIV/0!</v>
      </c>
      <c r="C305" s="9" t="e">
        <f>C304/C303</f>
        <v>#DIV/0!</v>
      </c>
      <c r="D305" s="9" t="e">
        <f>D304/D303</f>
        <v>#DIV/0!</v>
      </c>
      <c r="E305" s="9" t="e">
        <f>E304/E303</f>
        <v>#DIV/0!</v>
      </c>
    </row>
    <row r="306" spans="1:5" ht="15.75" hidden="1" thickBot="1" x14ac:dyDescent="0.3">
      <c r="A306" s="5" t="s">
        <v>19</v>
      </c>
      <c r="B306" s="201" t="s">
        <v>20</v>
      </c>
      <c r="C306" s="10" t="e">
        <f>C303/B303-1</f>
        <v>#DIV/0!</v>
      </c>
      <c r="D306" s="10" t="e">
        <f t="shared" ref="D306:E308" si="9">D303/C303-1</f>
        <v>#DIV/0!</v>
      </c>
      <c r="E306" s="10" t="e">
        <f t="shared" si="9"/>
        <v>#DIV/0!</v>
      </c>
    </row>
    <row r="307" spans="1:5" ht="15.75" hidden="1" thickBot="1" x14ac:dyDescent="0.3">
      <c r="A307" s="5" t="s">
        <v>21</v>
      </c>
      <c r="B307" s="201" t="s">
        <v>20</v>
      </c>
      <c r="C307" s="10" t="e">
        <f>C304/B304-1</f>
        <v>#DIV/0!</v>
      </c>
      <c r="D307" s="10" t="e">
        <f t="shared" si="9"/>
        <v>#DIV/0!</v>
      </c>
      <c r="E307" s="10" t="e">
        <f t="shared" si="9"/>
        <v>#DIV/0!</v>
      </c>
    </row>
    <row r="308" spans="1:5" ht="15.75" hidden="1" thickBot="1" x14ac:dyDescent="0.3">
      <c r="A308" s="5" t="s">
        <v>22</v>
      </c>
      <c r="B308" s="201" t="s">
        <v>20</v>
      </c>
      <c r="C308" s="10" t="e">
        <f>C305/B305-1</f>
        <v>#DIV/0!</v>
      </c>
      <c r="D308" s="10" t="e">
        <f t="shared" si="9"/>
        <v>#DIV/0!</v>
      </c>
      <c r="E308" s="10" t="e">
        <f t="shared" si="9"/>
        <v>#DIV/0!</v>
      </c>
    </row>
    <row r="309" spans="1:5" ht="15.75" hidden="1" thickBot="1" x14ac:dyDescent="0.3">
      <c r="A309" s="1491" t="s">
        <v>921</v>
      </c>
      <c r="B309" s="1492"/>
      <c r="C309" s="1492"/>
      <c r="D309" s="1492"/>
      <c r="E309" s="1493"/>
    </row>
    <row r="310" spans="1:5" ht="12.75" hidden="1" customHeight="1" thickBot="1" x14ac:dyDescent="0.3">
      <c r="A310" s="1475"/>
      <c r="B310" s="8">
        <v>2018</v>
      </c>
      <c r="C310" s="8">
        <v>2019</v>
      </c>
      <c r="D310" s="8">
        <v>2020</v>
      </c>
      <c r="E310" s="8">
        <v>2021</v>
      </c>
    </row>
    <row r="311" spans="1:5" ht="9" hidden="1" customHeight="1" thickBot="1" x14ac:dyDescent="0.3">
      <c r="A311" s="1476"/>
      <c r="B311" s="214" t="s">
        <v>7</v>
      </c>
      <c r="C311" s="214" t="s">
        <v>8</v>
      </c>
      <c r="D311" s="214" t="s">
        <v>8</v>
      </c>
      <c r="E311" s="214" t="s">
        <v>8</v>
      </c>
    </row>
    <row r="312" spans="1:5" ht="15.75" hidden="1" thickBot="1" x14ac:dyDescent="0.3">
      <c r="A312" s="12" t="s">
        <v>41</v>
      </c>
      <c r="B312" s="13">
        <f>B313+B314+B315+B316</f>
        <v>0</v>
      </c>
      <c r="C312" s="13">
        <f>C313+C314+C315+C316</f>
        <v>0</v>
      </c>
      <c r="D312" s="13">
        <f>D313+D314+D315+D316</f>
        <v>0</v>
      </c>
      <c r="E312" s="13">
        <f>E313+E314+E315+E316</f>
        <v>0</v>
      </c>
    </row>
    <row r="313" spans="1:5" ht="15.75" hidden="1" thickBot="1" x14ac:dyDescent="0.3">
      <c r="A313" s="25" t="s">
        <v>175</v>
      </c>
      <c r="B313" s="13"/>
      <c r="C313" s="13"/>
      <c r="D313" s="13"/>
      <c r="E313" s="13"/>
    </row>
    <row r="314" spans="1:5" ht="15.75" hidden="1" thickBot="1" x14ac:dyDescent="0.3">
      <c r="A314" s="25" t="s">
        <v>185</v>
      </c>
      <c r="B314" s="13"/>
      <c r="C314" s="13"/>
      <c r="D314" s="13"/>
      <c r="E314" s="13"/>
    </row>
    <row r="315" spans="1:5" ht="15.75" hidden="1" thickBot="1" x14ac:dyDescent="0.3">
      <c r="A315" s="25" t="s">
        <v>186</v>
      </c>
      <c r="B315" s="13"/>
      <c r="C315" s="13"/>
      <c r="D315" s="13"/>
      <c r="E315" s="13"/>
    </row>
    <row r="316" spans="1:5" ht="15.75" hidden="1" thickBot="1" x14ac:dyDescent="0.3">
      <c r="A316" s="25" t="s">
        <v>187</v>
      </c>
      <c r="B316" s="13"/>
      <c r="C316" s="13"/>
      <c r="D316" s="13"/>
      <c r="E316" s="13"/>
    </row>
    <row r="317" spans="1:5" ht="15.75" hidden="1" thickBot="1" x14ac:dyDescent="0.3">
      <c r="A317" s="12" t="s">
        <v>42</v>
      </c>
      <c r="B317" s="14">
        <f>B318+B319+B320+B321</f>
        <v>0</v>
      </c>
      <c r="C317" s="14">
        <f>C318+C319+C320+C321</f>
        <v>0</v>
      </c>
      <c r="D317" s="14">
        <f>D318+D319+D320+D321</f>
        <v>0</v>
      </c>
      <c r="E317" s="14">
        <f>E318+E319+E320+E321</f>
        <v>0</v>
      </c>
    </row>
    <row r="318" spans="1:5" ht="15.75" hidden="1" thickBot="1" x14ac:dyDescent="0.3">
      <c r="A318" s="25" t="s">
        <v>175</v>
      </c>
      <c r="B318" s="14"/>
      <c r="C318" s="13"/>
      <c r="D318" s="13"/>
      <c r="E318" s="13"/>
    </row>
    <row r="319" spans="1:5" ht="15.75" hidden="1" thickBot="1" x14ac:dyDescent="0.3">
      <c r="A319" s="25" t="s">
        <v>185</v>
      </c>
      <c r="B319" s="14"/>
      <c r="C319" s="13"/>
      <c r="D319" s="13"/>
      <c r="E319" s="13"/>
    </row>
    <row r="320" spans="1:5" ht="15.75" hidden="1" thickBot="1" x14ac:dyDescent="0.3">
      <c r="A320" s="25" t="s">
        <v>186</v>
      </c>
      <c r="B320" s="14"/>
      <c r="C320" s="13"/>
      <c r="D320" s="13"/>
      <c r="E320" s="13"/>
    </row>
    <row r="321" spans="1:5" ht="15.75" hidden="1" thickBot="1" x14ac:dyDescent="0.3">
      <c r="A321" s="25" t="s">
        <v>187</v>
      </c>
      <c r="B321" s="14"/>
      <c r="C321" s="13"/>
      <c r="D321" s="13"/>
      <c r="E321" s="13"/>
    </row>
    <row r="322" spans="1:5" ht="15.75" hidden="1" thickBot="1" x14ac:dyDescent="0.3">
      <c r="A322" s="15" t="s">
        <v>192</v>
      </c>
      <c r="B322" s="14">
        <f>B312+B317</f>
        <v>0</v>
      </c>
      <c r="C322" s="14">
        <f>C312+C317</f>
        <v>0</v>
      </c>
      <c r="D322" s="14">
        <f>D312+D317</f>
        <v>0</v>
      </c>
      <c r="E322" s="14">
        <f>E312+E317</f>
        <v>0</v>
      </c>
    </row>
    <row r="323" spans="1:5" ht="17.25" hidden="1" customHeight="1" thickBot="1" x14ac:dyDescent="0.3">
      <c r="A323" s="59" t="s">
        <v>44</v>
      </c>
      <c r="B323" s="1513"/>
      <c r="C323" s="1515"/>
      <c r="D323" s="1515"/>
      <c r="E323" s="1516"/>
    </row>
    <row r="324" spans="1:5" ht="34.5" hidden="1" thickBot="1" x14ac:dyDescent="0.3">
      <c r="A324" s="7" t="s">
        <v>69</v>
      </c>
      <c r="B324" s="56"/>
      <c r="C324" s="54" t="s">
        <v>180</v>
      </c>
      <c r="D324" s="57"/>
      <c r="E324" s="58"/>
    </row>
    <row r="325" spans="1:5" ht="17.25" hidden="1" customHeight="1" thickBot="1" x14ac:dyDescent="0.3">
      <c r="A325" s="5" t="s">
        <v>14</v>
      </c>
      <c r="B325" s="1479"/>
      <c r="C325" s="1480"/>
      <c r="D325" s="1480"/>
      <c r="E325" s="1481"/>
    </row>
    <row r="326" spans="1:5" ht="15.75" hidden="1" thickBot="1" x14ac:dyDescent="0.3">
      <c r="A326" s="5" t="s">
        <v>15</v>
      </c>
      <c r="B326" s="1506"/>
      <c r="C326" s="1507"/>
      <c r="D326" s="1507"/>
      <c r="E326" s="1508"/>
    </row>
    <row r="327" spans="1:5" ht="12.75" hidden="1" customHeight="1" x14ac:dyDescent="0.25">
      <c r="A327" s="1475"/>
      <c r="B327" s="8">
        <v>2019</v>
      </c>
      <c r="C327" s="8">
        <v>2020</v>
      </c>
      <c r="D327" s="8">
        <v>2021</v>
      </c>
      <c r="E327" s="8">
        <v>2022</v>
      </c>
    </row>
    <row r="328" spans="1:5" ht="9" hidden="1" customHeight="1" thickBot="1" x14ac:dyDescent="0.3">
      <c r="A328" s="1476"/>
      <c r="B328" s="214" t="s">
        <v>7</v>
      </c>
      <c r="C328" s="214" t="s">
        <v>8</v>
      </c>
      <c r="D328" s="214" t="s">
        <v>8</v>
      </c>
      <c r="E328" s="214" t="s">
        <v>8</v>
      </c>
    </row>
    <row r="329" spans="1:5" ht="15.75" hidden="1" thickBot="1" x14ac:dyDescent="0.3">
      <c r="A329" s="5" t="s">
        <v>16</v>
      </c>
      <c r="B329" s="5"/>
      <c r="C329" s="5"/>
      <c r="D329" s="5"/>
      <c r="E329" s="5"/>
    </row>
    <row r="330" spans="1:5" ht="15.75" hidden="1" thickBot="1" x14ac:dyDescent="0.3">
      <c r="A330" s="5" t="s">
        <v>17</v>
      </c>
      <c r="B330" s="9">
        <f>B348</f>
        <v>0</v>
      </c>
      <c r="C330" s="9">
        <f>C348</f>
        <v>0</v>
      </c>
      <c r="D330" s="9">
        <f>D348</f>
        <v>0</v>
      </c>
      <c r="E330" s="9">
        <f>E348</f>
        <v>0</v>
      </c>
    </row>
    <row r="331" spans="1:5" ht="15.75" hidden="1" thickBot="1" x14ac:dyDescent="0.3">
      <c r="A331" s="5" t="s">
        <v>18</v>
      </c>
      <c r="B331" s="9" t="e">
        <f>B330/B329</f>
        <v>#DIV/0!</v>
      </c>
      <c r="C331" s="9" t="e">
        <f>C330/C329</f>
        <v>#DIV/0!</v>
      </c>
      <c r="D331" s="9" t="e">
        <f>D330/D329</f>
        <v>#DIV/0!</v>
      </c>
      <c r="E331" s="9" t="e">
        <f>E330/E329</f>
        <v>#DIV/0!</v>
      </c>
    </row>
    <row r="332" spans="1:5" ht="15.75" hidden="1" thickBot="1" x14ac:dyDescent="0.3">
      <c r="A332" s="5" t="s">
        <v>19</v>
      </c>
      <c r="B332" s="201" t="s">
        <v>20</v>
      </c>
      <c r="C332" s="10" t="e">
        <f>C329/B329-1</f>
        <v>#DIV/0!</v>
      </c>
      <c r="D332" s="10" t="e">
        <f t="shared" ref="D332:E334" si="10">D329/C329-1</f>
        <v>#DIV/0!</v>
      </c>
      <c r="E332" s="10" t="e">
        <f t="shared" si="10"/>
        <v>#DIV/0!</v>
      </c>
    </row>
    <row r="333" spans="1:5" ht="15.75" hidden="1" thickBot="1" x14ac:dyDescent="0.3">
      <c r="A333" s="5" t="s">
        <v>21</v>
      </c>
      <c r="B333" s="201" t="s">
        <v>20</v>
      </c>
      <c r="C333" s="10" t="e">
        <f>C330/B330-1</f>
        <v>#DIV/0!</v>
      </c>
      <c r="D333" s="10" t="e">
        <f t="shared" si="10"/>
        <v>#DIV/0!</v>
      </c>
      <c r="E333" s="10" t="e">
        <f t="shared" si="10"/>
        <v>#DIV/0!</v>
      </c>
    </row>
    <row r="334" spans="1:5" ht="15.75" hidden="1" thickBot="1" x14ac:dyDescent="0.3">
      <c r="A334" s="5" t="s">
        <v>22</v>
      </c>
      <c r="B334" s="201" t="s">
        <v>20</v>
      </c>
      <c r="C334" s="10" t="e">
        <f>C331/B331-1</f>
        <v>#DIV/0!</v>
      </c>
      <c r="D334" s="10" t="e">
        <f t="shared" si="10"/>
        <v>#DIV/0!</v>
      </c>
      <c r="E334" s="10" t="e">
        <f t="shared" si="10"/>
        <v>#DIV/0!</v>
      </c>
    </row>
    <row r="335" spans="1:5" ht="15.75" hidden="1" thickBot="1" x14ac:dyDescent="0.3">
      <c r="A335" s="1491" t="s">
        <v>477</v>
      </c>
      <c r="B335" s="1492"/>
      <c r="C335" s="1492"/>
      <c r="D335" s="1492"/>
      <c r="E335" s="1493"/>
    </row>
    <row r="336" spans="1:5" ht="12.75" hidden="1" customHeight="1" x14ac:dyDescent="0.25">
      <c r="A336" s="1475"/>
      <c r="B336" s="8">
        <v>2019</v>
      </c>
      <c r="C336" s="8">
        <v>2020</v>
      </c>
      <c r="D336" s="8">
        <v>2021</v>
      </c>
      <c r="E336" s="8">
        <v>2022</v>
      </c>
    </row>
    <row r="337" spans="1:5" ht="9" hidden="1" customHeight="1" thickBot="1" x14ac:dyDescent="0.3">
      <c r="A337" s="1476"/>
      <c r="B337" s="214" t="s">
        <v>7</v>
      </c>
      <c r="C337" s="214" t="s">
        <v>8</v>
      </c>
      <c r="D337" s="214" t="s">
        <v>8</v>
      </c>
      <c r="E337" s="214" t="s">
        <v>8</v>
      </c>
    </row>
    <row r="338" spans="1:5" ht="15.75" hidden="1" thickBot="1" x14ac:dyDescent="0.3">
      <c r="A338" s="12" t="s">
        <v>41</v>
      </c>
      <c r="B338" s="13">
        <f>B339+B340+B341+B342</f>
        <v>0</v>
      </c>
      <c r="C338" s="13">
        <f>C339+C340+C341+C342</f>
        <v>0</v>
      </c>
      <c r="D338" s="13">
        <f>D339+D340+D341+D342</f>
        <v>0</v>
      </c>
      <c r="E338" s="13">
        <f>E339+E340+E341+E342</f>
        <v>0</v>
      </c>
    </row>
    <row r="339" spans="1:5" ht="15.75" hidden="1" thickBot="1" x14ac:dyDescent="0.3">
      <c r="A339" s="25" t="s">
        <v>175</v>
      </c>
      <c r="B339" s="13"/>
      <c r="C339" s="13"/>
      <c r="D339" s="13"/>
      <c r="E339" s="13"/>
    </row>
    <row r="340" spans="1:5" ht="15.75" hidden="1" thickBot="1" x14ac:dyDescent="0.3">
      <c r="A340" s="25" t="s">
        <v>185</v>
      </c>
      <c r="B340" s="13"/>
      <c r="C340" s="13"/>
      <c r="D340" s="13"/>
      <c r="E340" s="13"/>
    </row>
    <row r="341" spans="1:5" ht="15.75" hidden="1" thickBot="1" x14ac:dyDescent="0.3">
      <c r="A341" s="25" t="s">
        <v>186</v>
      </c>
      <c r="B341" s="13"/>
      <c r="C341" s="13"/>
      <c r="D341" s="13"/>
      <c r="E341" s="13"/>
    </row>
    <row r="342" spans="1:5" ht="15.75" hidden="1" thickBot="1" x14ac:dyDescent="0.3">
      <c r="A342" s="25" t="s">
        <v>187</v>
      </c>
      <c r="B342" s="13"/>
      <c r="C342" s="13"/>
      <c r="D342" s="13"/>
      <c r="E342" s="13"/>
    </row>
    <row r="343" spans="1:5" ht="15.75" hidden="1" thickBot="1" x14ac:dyDescent="0.3">
      <c r="A343" s="12" t="s">
        <v>42</v>
      </c>
      <c r="B343" s="14">
        <f>B344+B345+B346+B347</f>
        <v>0</v>
      </c>
      <c r="C343" s="14">
        <f>C344+C345+C346+C347</f>
        <v>0</v>
      </c>
      <c r="D343" s="14">
        <f>D344+D345+D346+D347</f>
        <v>0</v>
      </c>
      <c r="E343" s="14">
        <f>E344+E345+E346+E347</f>
        <v>0</v>
      </c>
    </row>
    <row r="344" spans="1:5" ht="15.75" hidden="1" thickBot="1" x14ac:dyDescent="0.3">
      <c r="A344" s="25" t="s">
        <v>175</v>
      </c>
      <c r="B344" s="14"/>
      <c r="C344" s="14"/>
      <c r="D344" s="14"/>
      <c r="E344" s="14"/>
    </row>
    <row r="345" spans="1:5" ht="15.75" hidden="1" thickBot="1" x14ac:dyDescent="0.3">
      <c r="A345" s="25" t="s">
        <v>185</v>
      </c>
      <c r="B345" s="14"/>
      <c r="C345" s="14"/>
      <c r="D345" s="14"/>
      <c r="E345" s="14"/>
    </row>
    <row r="346" spans="1:5" ht="15.75" hidden="1" thickBot="1" x14ac:dyDescent="0.3">
      <c r="A346" s="25" t="s">
        <v>186</v>
      </c>
      <c r="B346" s="14"/>
      <c r="C346" s="14"/>
      <c r="D346" s="14"/>
      <c r="E346" s="14"/>
    </row>
    <row r="347" spans="1:5" ht="15.75" hidden="1" thickBot="1" x14ac:dyDescent="0.3">
      <c r="A347" s="25" t="s">
        <v>187</v>
      </c>
      <c r="B347" s="14"/>
      <c r="C347" s="14"/>
      <c r="D347" s="14"/>
      <c r="E347" s="14"/>
    </row>
    <row r="348" spans="1:5" ht="15.75" hidden="1" thickBot="1" x14ac:dyDescent="0.3">
      <c r="A348" s="15" t="s">
        <v>51</v>
      </c>
      <c r="B348" s="14">
        <f>B338+B343</f>
        <v>0</v>
      </c>
      <c r="C348" s="14">
        <f>C338+C343</f>
        <v>0</v>
      </c>
      <c r="D348" s="14">
        <f>D338+D343</f>
        <v>0</v>
      </c>
      <c r="E348" s="14">
        <f>E338+E343</f>
        <v>0</v>
      </c>
    </row>
    <row r="349" spans="1:5" ht="15.75" thickBot="1" x14ac:dyDescent="0.3">
      <c r="A349" s="19"/>
      <c r="B349" s="20"/>
      <c r="C349" s="20"/>
      <c r="D349" s="20"/>
      <c r="E349" s="20"/>
    </row>
    <row r="350" spans="1:5" ht="27" customHeight="1" thickBot="1" x14ac:dyDescent="0.3">
      <c r="A350" s="6" t="s">
        <v>53</v>
      </c>
      <c r="B350" s="21">
        <f>+B225+B149+B71+B34+B174+B108+B330+B304+B279+B254+B199</f>
        <v>50810</v>
      </c>
      <c r="C350" s="21">
        <f>+C225+C149+C71+C34+C174+C108+C330+C304+C279+C254+C199</f>
        <v>52700</v>
      </c>
      <c r="D350" s="21">
        <f>+D225+D149+D71+D34+D174+D108+D330+D304+D279+D254+D199</f>
        <v>54000</v>
      </c>
      <c r="E350" s="21">
        <f>+E225+E149+E71+E34+E174+E108+E330+E304+E279+E254+E199</f>
        <v>55500</v>
      </c>
    </row>
    <row r="351" spans="1:5" ht="24.75" thickBot="1" x14ac:dyDescent="0.3">
      <c r="A351" s="6" t="s">
        <v>54</v>
      </c>
      <c r="B351" s="21">
        <f>+B243+B217+B137+B100+B63+B348+B322+B297+B272+B192+B167</f>
        <v>50810</v>
      </c>
      <c r="C351" s="21">
        <f>+C243+C217+C137+C100+C63+C348+C322+C297+C272+C192+C167</f>
        <v>52700</v>
      </c>
      <c r="D351" s="21">
        <f>+D243+D217+D137+D100+D63+D348+D322+D297+D272+D192+D167</f>
        <v>54000</v>
      </c>
      <c r="E351" s="21">
        <f>+E243+E217+E137+E100+E63+E348+E322+E297+E272+E192+E167</f>
        <v>55500</v>
      </c>
    </row>
    <row r="352" spans="1:5" ht="15.75" thickBot="1" x14ac:dyDescent="0.3">
      <c r="A352" s="12" t="s">
        <v>23</v>
      </c>
      <c r="B352" s="32">
        <f>B353+B354</f>
        <v>34400</v>
      </c>
      <c r="C352" s="32">
        <f>C353+C354</f>
        <v>35000</v>
      </c>
      <c r="D352" s="32">
        <f>D353+D354</f>
        <v>35000</v>
      </c>
      <c r="E352" s="32">
        <f>E353+E354</f>
        <v>35000</v>
      </c>
    </row>
    <row r="353" spans="1:5" ht="15.75" thickBot="1" x14ac:dyDescent="0.3">
      <c r="A353" s="25" t="s">
        <v>175</v>
      </c>
      <c r="B353" s="14">
        <f t="shared" ref="B353:E354" si="11">B43+B80+B117</f>
        <v>34400</v>
      </c>
      <c r="C353" s="14">
        <f t="shared" si="11"/>
        <v>35000</v>
      </c>
      <c r="D353" s="14">
        <f t="shared" si="11"/>
        <v>35000</v>
      </c>
      <c r="E353" s="14">
        <f t="shared" si="11"/>
        <v>35000</v>
      </c>
    </row>
    <row r="354" spans="1:5" ht="15.75" thickBot="1" x14ac:dyDescent="0.3">
      <c r="A354" s="25" t="s">
        <v>193</v>
      </c>
      <c r="B354" s="14">
        <f t="shared" si="11"/>
        <v>0</v>
      </c>
      <c r="C354" s="14">
        <f t="shared" si="11"/>
        <v>0</v>
      </c>
      <c r="D354" s="14">
        <f t="shared" si="11"/>
        <v>0</v>
      </c>
      <c r="E354" s="14">
        <f t="shared" si="11"/>
        <v>0</v>
      </c>
    </row>
    <row r="355" spans="1:5" ht="24.75" thickBot="1" x14ac:dyDescent="0.3">
      <c r="A355" s="12" t="s">
        <v>24</v>
      </c>
      <c r="B355" s="32">
        <f>B356+B357</f>
        <v>6000</v>
      </c>
      <c r="C355" s="32">
        <f>C356+C357</f>
        <v>6000</v>
      </c>
      <c r="D355" s="32">
        <f>D356+D357</f>
        <v>6000</v>
      </c>
      <c r="E355" s="32">
        <f>E356+E357</f>
        <v>6000</v>
      </c>
    </row>
    <row r="356" spans="1:5" ht="15.75" thickBot="1" x14ac:dyDescent="0.3">
      <c r="A356" s="25" t="s">
        <v>175</v>
      </c>
      <c r="B356" s="13">
        <f>B46+B83+B120</f>
        <v>6000</v>
      </c>
      <c r="C356" s="13">
        <f>C46+C83+C120</f>
        <v>6000</v>
      </c>
      <c r="D356" s="13">
        <f>D46+D83+D120</f>
        <v>6000</v>
      </c>
      <c r="E356" s="13">
        <f>E46+E83+E120</f>
        <v>6000</v>
      </c>
    </row>
    <row r="357" spans="1:5" ht="15.75" thickBot="1" x14ac:dyDescent="0.3">
      <c r="A357" s="25" t="s">
        <v>193</v>
      </c>
      <c r="B357" s="14">
        <f>B47+B84+B118</f>
        <v>0</v>
      </c>
      <c r="C357" s="14">
        <f>C47+C84+C118</f>
        <v>0</v>
      </c>
      <c r="D357" s="14">
        <f>D47+D84+D118</f>
        <v>0</v>
      </c>
      <c r="E357" s="14">
        <f>E47+E84+E118</f>
        <v>0</v>
      </c>
    </row>
    <row r="358" spans="1:5" ht="15.75" thickBot="1" x14ac:dyDescent="0.3">
      <c r="A358" s="12" t="s">
        <v>25</v>
      </c>
      <c r="B358" s="32">
        <f>B359+B360</f>
        <v>9170</v>
      </c>
      <c r="C358" s="32">
        <f>C359+C360</f>
        <v>10460</v>
      </c>
      <c r="D358" s="32">
        <f>D359+D360</f>
        <v>11760</v>
      </c>
      <c r="E358" s="32">
        <f>E359+E360</f>
        <v>13260</v>
      </c>
    </row>
    <row r="359" spans="1:5" ht="15.75" thickBot="1" x14ac:dyDescent="0.3">
      <c r="A359" s="25" t="s">
        <v>175</v>
      </c>
      <c r="B359" s="14">
        <f t="shared" ref="B359:E360" si="12">B49+B86+B123</f>
        <v>9170</v>
      </c>
      <c r="C359" s="14">
        <f t="shared" si="12"/>
        <v>10460</v>
      </c>
      <c r="D359" s="14">
        <f t="shared" si="12"/>
        <v>11760</v>
      </c>
      <c r="E359" s="14">
        <f t="shared" si="12"/>
        <v>13260</v>
      </c>
    </row>
    <row r="360" spans="1:5" ht="15.75" thickBot="1" x14ac:dyDescent="0.3">
      <c r="A360" s="25" t="s">
        <v>193</v>
      </c>
      <c r="B360" s="14">
        <f t="shared" si="12"/>
        <v>0</v>
      </c>
      <c r="C360" s="14">
        <f t="shared" si="12"/>
        <v>0</v>
      </c>
      <c r="D360" s="14">
        <f t="shared" si="12"/>
        <v>0</v>
      </c>
      <c r="E360" s="14">
        <f t="shared" si="12"/>
        <v>0</v>
      </c>
    </row>
    <row r="361" spans="1:5" ht="15.75" thickBot="1" x14ac:dyDescent="0.3">
      <c r="A361" s="12" t="s">
        <v>26</v>
      </c>
      <c r="B361" s="32">
        <f>B362+B363</f>
        <v>0</v>
      </c>
      <c r="C361" s="32">
        <f>C362+C363</f>
        <v>0</v>
      </c>
      <c r="D361" s="32">
        <f>D362+D363</f>
        <v>0</v>
      </c>
      <c r="E361" s="32">
        <f>E362+E363</f>
        <v>0</v>
      </c>
    </row>
    <row r="362" spans="1:5" ht="15.75" thickBot="1" x14ac:dyDescent="0.3">
      <c r="A362" s="25" t="s">
        <v>175</v>
      </c>
      <c r="B362" s="13">
        <f t="shared" ref="B362:E363" si="13">B52+B89+B126</f>
        <v>0</v>
      </c>
      <c r="C362" s="13">
        <f t="shared" si="13"/>
        <v>0</v>
      </c>
      <c r="D362" s="13">
        <f t="shared" si="13"/>
        <v>0</v>
      </c>
      <c r="E362" s="13">
        <f t="shared" si="13"/>
        <v>0</v>
      </c>
    </row>
    <row r="363" spans="1:5" ht="15.75" thickBot="1" x14ac:dyDescent="0.3">
      <c r="A363" s="25" t="s">
        <v>193</v>
      </c>
      <c r="B363" s="14">
        <f t="shared" si="13"/>
        <v>0</v>
      </c>
      <c r="C363" s="14">
        <f t="shared" si="13"/>
        <v>0</v>
      </c>
      <c r="D363" s="14">
        <f t="shared" si="13"/>
        <v>0</v>
      </c>
      <c r="E363" s="14">
        <f t="shared" si="13"/>
        <v>0</v>
      </c>
    </row>
    <row r="364" spans="1:5" ht="15.75" thickBot="1" x14ac:dyDescent="0.3">
      <c r="A364" s="12" t="s">
        <v>27</v>
      </c>
      <c r="B364" s="32">
        <f>B365+B366</f>
        <v>0</v>
      </c>
      <c r="C364" s="32">
        <f>C365+C366</f>
        <v>0</v>
      </c>
      <c r="D364" s="32">
        <f>D365+D366</f>
        <v>0</v>
      </c>
      <c r="E364" s="32">
        <f>E365+E366</f>
        <v>0</v>
      </c>
    </row>
    <row r="365" spans="1:5" ht="15.75" thickBot="1" x14ac:dyDescent="0.3">
      <c r="A365" s="25" t="s">
        <v>175</v>
      </c>
      <c r="B365" s="13">
        <f t="shared" ref="B365:E366" si="14">B55+B92+B129</f>
        <v>0</v>
      </c>
      <c r="C365" s="13">
        <f t="shared" si="14"/>
        <v>0</v>
      </c>
      <c r="D365" s="13">
        <f t="shared" si="14"/>
        <v>0</v>
      </c>
      <c r="E365" s="13">
        <f t="shared" si="14"/>
        <v>0</v>
      </c>
    </row>
    <row r="366" spans="1:5" ht="15.75" thickBot="1" x14ac:dyDescent="0.3">
      <c r="A366" s="25" t="s">
        <v>193</v>
      </c>
      <c r="B366" s="14">
        <f t="shared" si="14"/>
        <v>0</v>
      </c>
      <c r="C366" s="14">
        <f t="shared" si="14"/>
        <v>0</v>
      </c>
      <c r="D366" s="14">
        <f t="shared" si="14"/>
        <v>0</v>
      </c>
      <c r="E366" s="14">
        <f t="shared" si="14"/>
        <v>0</v>
      </c>
    </row>
    <row r="367" spans="1:5" ht="15.75" thickBot="1" x14ac:dyDescent="0.3">
      <c r="A367" s="12" t="s">
        <v>28</v>
      </c>
      <c r="B367" s="32">
        <f>B368+B369</f>
        <v>0</v>
      </c>
      <c r="C367" s="32">
        <f>C368+C369</f>
        <v>0</v>
      </c>
      <c r="D367" s="32">
        <f>D368+D369</f>
        <v>0</v>
      </c>
      <c r="E367" s="32">
        <f>E368+E369</f>
        <v>0</v>
      </c>
    </row>
    <row r="368" spans="1:5" ht="15.75" thickBot="1" x14ac:dyDescent="0.3">
      <c r="A368" s="25" t="s">
        <v>175</v>
      </c>
      <c r="B368" s="13">
        <f t="shared" ref="B368:E369" si="15">B58+B95+B132</f>
        <v>0</v>
      </c>
      <c r="C368" s="13">
        <f t="shared" si="15"/>
        <v>0</v>
      </c>
      <c r="D368" s="13">
        <f t="shared" si="15"/>
        <v>0</v>
      </c>
      <c r="E368" s="13">
        <f t="shared" si="15"/>
        <v>0</v>
      </c>
    </row>
    <row r="369" spans="1:5" ht="15.75" thickBot="1" x14ac:dyDescent="0.3">
      <c r="A369" s="25" t="s">
        <v>193</v>
      </c>
      <c r="B369" s="14">
        <f t="shared" si="15"/>
        <v>0</v>
      </c>
      <c r="C369" s="14">
        <f t="shared" si="15"/>
        <v>0</v>
      </c>
      <c r="D369" s="14">
        <f t="shared" si="15"/>
        <v>0</v>
      </c>
      <c r="E369" s="14">
        <f t="shared" si="15"/>
        <v>0</v>
      </c>
    </row>
    <row r="370" spans="1:5" ht="24.75" thickBot="1" x14ac:dyDescent="0.3">
      <c r="A370" s="12" t="s">
        <v>29</v>
      </c>
      <c r="B370" s="32">
        <f>B97+B60</f>
        <v>240</v>
      </c>
      <c r="C370" s="32">
        <f>C97+C60</f>
        <v>240</v>
      </c>
      <c r="D370" s="32">
        <f>D97+D60</f>
        <v>240</v>
      </c>
      <c r="E370" s="32">
        <f>E97+E60</f>
        <v>240</v>
      </c>
    </row>
    <row r="371" spans="1:5" ht="15.75" thickBot="1" x14ac:dyDescent="0.3">
      <c r="A371" s="25" t="s">
        <v>175</v>
      </c>
      <c r="B371" s="13">
        <f t="shared" ref="B371:E372" si="16">B61+B98+B135</f>
        <v>240</v>
      </c>
      <c r="C371" s="13">
        <f t="shared" si="16"/>
        <v>240</v>
      </c>
      <c r="D371" s="13">
        <f t="shared" si="16"/>
        <v>240</v>
      </c>
      <c r="E371" s="13">
        <f t="shared" si="16"/>
        <v>240</v>
      </c>
    </row>
    <row r="372" spans="1:5" ht="15.75" thickBot="1" x14ac:dyDescent="0.3">
      <c r="A372" s="25" t="s">
        <v>193</v>
      </c>
      <c r="B372" s="14">
        <f t="shared" si="16"/>
        <v>0</v>
      </c>
      <c r="C372" s="14">
        <f t="shared" si="16"/>
        <v>0</v>
      </c>
      <c r="D372" s="14">
        <f t="shared" si="16"/>
        <v>0</v>
      </c>
      <c r="E372" s="14">
        <f t="shared" si="16"/>
        <v>0</v>
      </c>
    </row>
    <row r="373" spans="1:5" ht="15.75" thickBot="1" x14ac:dyDescent="0.3">
      <c r="A373" s="12" t="s">
        <v>55</v>
      </c>
      <c r="B373" s="32">
        <f>B374+B375+B376+B377</f>
        <v>0</v>
      </c>
      <c r="C373" s="32">
        <f>C374+C375+C376+C377</f>
        <v>0</v>
      </c>
      <c r="D373" s="32">
        <f>D374+D375+D376+D377</f>
        <v>0</v>
      </c>
      <c r="E373" s="32">
        <f>E374+E375+E376+E377</f>
        <v>0</v>
      </c>
    </row>
    <row r="374" spans="1:5" ht="15.75" thickBot="1" x14ac:dyDescent="0.3">
      <c r="A374" s="25" t="s">
        <v>175</v>
      </c>
      <c r="B374" s="13">
        <f t="shared" ref="B374:E377" si="17">B158+B183+B208+B234+B263+B288+B313+B339</f>
        <v>0</v>
      </c>
      <c r="C374" s="13">
        <f t="shared" si="17"/>
        <v>0</v>
      </c>
      <c r="D374" s="13">
        <f t="shared" si="17"/>
        <v>0</v>
      </c>
      <c r="E374" s="13">
        <f t="shared" si="17"/>
        <v>0</v>
      </c>
    </row>
    <row r="375" spans="1:5" ht="15.75" thickBot="1" x14ac:dyDescent="0.3">
      <c r="A375" s="25" t="s">
        <v>194</v>
      </c>
      <c r="B375" s="13">
        <f t="shared" si="17"/>
        <v>0</v>
      </c>
      <c r="C375" s="13">
        <f t="shared" si="17"/>
        <v>0</v>
      </c>
      <c r="D375" s="13">
        <f t="shared" si="17"/>
        <v>0</v>
      </c>
      <c r="E375" s="13">
        <f t="shared" si="17"/>
        <v>0</v>
      </c>
    </row>
    <row r="376" spans="1:5" ht="15.75" thickBot="1" x14ac:dyDescent="0.3">
      <c r="A376" s="25" t="s">
        <v>186</v>
      </c>
      <c r="B376" s="13">
        <f t="shared" si="17"/>
        <v>0</v>
      </c>
      <c r="C376" s="13">
        <f t="shared" si="17"/>
        <v>0</v>
      </c>
      <c r="D376" s="13">
        <f t="shared" si="17"/>
        <v>0</v>
      </c>
      <c r="E376" s="13">
        <f t="shared" si="17"/>
        <v>0</v>
      </c>
    </row>
    <row r="377" spans="1:5" ht="15.75" thickBot="1" x14ac:dyDescent="0.3">
      <c r="A377" s="25" t="s">
        <v>187</v>
      </c>
      <c r="B377" s="13">
        <f t="shared" si="17"/>
        <v>0</v>
      </c>
      <c r="C377" s="13">
        <f t="shared" si="17"/>
        <v>0</v>
      </c>
      <c r="D377" s="13">
        <f t="shared" si="17"/>
        <v>0</v>
      </c>
      <c r="E377" s="13">
        <f t="shared" si="17"/>
        <v>0</v>
      </c>
    </row>
    <row r="378" spans="1:5" ht="15.75" thickBot="1" x14ac:dyDescent="0.3">
      <c r="A378" s="12" t="s">
        <v>56</v>
      </c>
      <c r="B378" s="32">
        <f>B379+B380+B381+B382</f>
        <v>1000</v>
      </c>
      <c r="C378" s="32">
        <f>C379+C380+C381+C382</f>
        <v>1000</v>
      </c>
      <c r="D378" s="32">
        <f>D379+D380+D381+D382</f>
        <v>1000</v>
      </c>
      <c r="E378" s="32">
        <f>E379+E380+E381+E382</f>
        <v>1000</v>
      </c>
    </row>
    <row r="379" spans="1:5" ht="15.75" thickBot="1" x14ac:dyDescent="0.3">
      <c r="A379" s="25" t="s">
        <v>175</v>
      </c>
      <c r="B379" s="13">
        <f t="shared" ref="B379:E382" si="18">B163+B188+B213+B239+B268+B293+B318+B344</f>
        <v>1000</v>
      </c>
      <c r="C379" s="13">
        <f t="shared" si="18"/>
        <v>1000</v>
      </c>
      <c r="D379" s="13">
        <f t="shared" si="18"/>
        <v>1000</v>
      </c>
      <c r="E379" s="13">
        <f t="shared" si="18"/>
        <v>1000</v>
      </c>
    </row>
    <row r="380" spans="1:5" ht="15.75" thickBot="1" x14ac:dyDescent="0.3">
      <c r="A380" s="25" t="s">
        <v>194</v>
      </c>
      <c r="B380" s="13">
        <f t="shared" si="18"/>
        <v>0</v>
      </c>
      <c r="C380" s="13">
        <f t="shared" si="18"/>
        <v>0</v>
      </c>
      <c r="D380" s="13">
        <f t="shared" si="18"/>
        <v>0</v>
      </c>
      <c r="E380" s="13">
        <f t="shared" si="18"/>
        <v>0</v>
      </c>
    </row>
    <row r="381" spans="1:5" ht="15.75" thickBot="1" x14ac:dyDescent="0.3">
      <c r="A381" s="25" t="s">
        <v>186</v>
      </c>
      <c r="B381" s="13">
        <f t="shared" si="18"/>
        <v>0</v>
      </c>
      <c r="C381" s="13">
        <f t="shared" si="18"/>
        <v>0</v>
      </c>
      <c r="D381" s="13">
        <f t="shared" si="18"/>
        <v>0</v>
      </c>
      <c r="E381" s="13">
        <f t="shared" si="18"/>
        <v>0</v>
      </c>
    </row>
    <row r="382" spans="1:5" ht="15.75" thickBot="1" x14ac:dyDescent="0.3">
      <c r="A382" s="25" t="s">
        <v>187</v>
      </c>
      <c r="B382" s="13">
        <f t="shared" si="18"/>
        <v>0</v>
      </c>
      <c r="C382" s="13">
        <f t="shared" si="18"/>
        <v>0</v>
      </c>
      <c r="D382" s="13">
        <f t="shared" si="18"/>
        <v>0</v>
      </c>
      <c r="E382" s="13">
        <f t="shared" si="18"/>
        <v>0</v>
      </c>
    </row>
    <row r="383" spans="1:5" ht="15.75" thickBot="1" x14ac:dyDescent="0.3">
      <c r="A383" s="16" t="s">
        <v>31</v>
      </c>
      <c r="B383" s="17">
        <f>IF(B351-B350=0,0,"Error")</f>
        <v>0</v>
      </c>
      <c r="C383" s="17">
        <f>IF(C351-C350=0,0,"Error")</f>
        <v>0</v>
      </c>
      <c r="D383" s="17">
        <f>IF(D351-D350=0,0,"Error")</f>
        <v>0</v>
      </c>
      <c r="E383" s="17">
        <f>IF(E351-E350=0,0,"Error")</f>
        <v>0</v>
      </c>
    </row>
  </sheetData>
  <mergeCells count="87">
    <mergeCell ref="A327:A328"/>
    <mergeCell ref="A335:E335"/>
    <mergeCell ref="A336:A337"/>
    <mergeCell ref="A301:A302"/>
    <mergeCell ref="A309:E309"/>
    <mergeCell ref="A310:A311"/>
    <mergeCell ref="B323:E323"/>
    <mergeCell ref="B325:E325"/>
    <mergeCell ref="B326:E326"/>
    <mergeCell ref="B300:E300"/>
    <mergeCell ref="B250:E250"/>
    <mergeCell ref="A251:A252"/>
    <mergeCell ref="A259:E259"/>
    <mergeCell ref="A260:A261"/>
    <mergeCell ref="D273:E273"/>
    <mergeCell ref="B274:E274"/>
    <mergeCell ref="B275:E275"/>
    <mergeCell ref="A276:A277"/>
    <mergeCell ref="A284:E284"/>
    <mergeCell ref="A285:A286"/>
    <mergeCell ref="B299:E299"/>
    <mergeCell ref="B249:E249"/>
    <mergeCell ref="B218:E218"/>
    <mergeCell ref="B220:E220"/>
    <mergeCell ref="B221:E221"/>
    <mergeCell ref="A222:A223"/>
    <mergeCell ref="A230:E230"/>
    <mergeCell ref="A231:A232"/>
    <mergeCell ref="A244:E244"/>
    <mergeCell ref="A245:E245"/>
    <mergeCell ref="B246:E246"/>
    <mergeCell ref="D247:E247"/>
    <mergeCell ref="B248:E248"/>
    <mergeCell ref="A205:A206"/>
    <mergeCell ref="A155:A156"/>
    <mergeCell ref="D168:E168"/>
    <mergeCell ref="B169:E169"/>
    <mergeCell ref="B170:E170"/>
    <mergeCell ref="A171:A172"/>
    <mergeCell ref="A179:E179"/>
    <mergeCell ref="A180:A181"/>
    <mergeCell ref="B194:E194"/>
    <mergeCell ref="B195:E195"/>
    <mergeCell ref="A196:A197"/>
    <mergeCell ref="A204:E204"/>
    <mergeCell ref="A154:E154"/>
    <mergeCell ref="A105:A106"/>
    <mergeCell ref="A113:E113"/>
    <mergeCell ref="A114:A115"/>
    <mergeCell ref="A139:E139"/>
    <mergeCell ref="A140:E140"/>
    <mergeCell ref="B141:E141"/>
    <mergeCell ref="D142:E142"/>
    <mergeCell ref="B143:E143"/>
    <mergeCell ref="B144:E144"/>
    <mergeCell ref="B145:E145"/>
    <mergeCell ref="A146:A147"/>
    <mergeCell ref="B104:E104"/>
    <mergeCell ref="A31:A32"/>
    <mergeCell ref="A39:E39"/>
    <mergeCell ref="A40:A41"/>
    <mergeCell ref="B65:E65"/>
    <mergeCell ref="B66:E66"/>
    <mergeCell ref="B67:E67"/>
    <mergeCell ref="A68:A69"/>
    <mergeCell ref="A76:E76"/>
    <mergeCell ref="A77:A78"/>
    <mergeCell ref="B102:E102"/>
    <mergeCell ref="B103:E103"/>
    <mergeCell ref="B30:E30"/>
    <mergeCell ref="B7:E7"/>
    <mergeCell ref="A8:E8"/>
    <mergeCell ref="A9:E11"/>
    <mergeCell ref="B12:E12"/>
    <mergeCell ref="A13:A14"/>
    <mergeCell ref="B16:E16"/>
    <mergeCell ref="A17:E17"/>
    <mergeCell ref="A26:E26"/>
    <mergeCell ref="A27:E27"/>
    <mergeCell ref="B28:E28"/>
    <mergeCell ref="B29:E29"/>
    <mergeCell ref="B6:E6"/>
    <mergeCell ref="A1:E1"/>
    <mergeCell ref="A2:E2"/>
    <mergeCell ref="A3:E3"/>
    <mergeCell ref="A4:E4"/>
    <mergeCell ref="B5:E5"/>
  </mergeCells>
  <pageMargins left="0.7" right="0.7" top="0.75" bottom="0.75" header="0.3" footer="0.3"/>
  <pageSetup fitToHeight="0"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384"/>
  <sheetViews>
    <sheetView workbookViewId="0">
      <selection activeCell="I29" sqref="I29"/>
    </sheetView>
  </sheetViews>
  <sheetFormatPr defaultRowHeight="15" x14ac:dyDescent="0.25"/>
  <cols>
    <col min="1" max="1" width="28.28515625" customWidth="1"/>
    <col min="2" max="4" width="15.85546875" customWidth="1"/>
    <col min="5" max="5" width="16" customWidth="1"/>
    <col min="6" max="6" width="0.140625" customWidth="1"/>
    <col min="7" max="7" width="6.7109375" customWidth="1"/>
    <col min="8" max="8" width="18.28515625" customWidth="1"/>
    <col min="9" max="9" width="10.7109375" customWidth="1"/>
    <col min="10" max="10" width="17.42578125" customWidth="1"/>
  </cols>
  <sheetData>
    <row r="1" spans="1:10" ht="20.100000000000001" customHeight="1" x14ac:dyDescent="0.25">
      <c r="A1" s="1603" t="s">
        <v>679</v>
      </c>
      <c r="B1" s="1604"/>
      <c r="C1" s="1604"/>
      <c r="D1" s="1604"/>
      <c r="E1" s="1604"/>
      <c r="F1" s="215"/>
      <c r="G1" s="215"/>
      <c r="H1" s="215"/>
      <c r="I1" s="215"/>
      <c r="J1" s="215"/>
    </row>
    <row r="2" spans="1:10" ht="24.95" customHeight="1" x14ac:dyDescent="0.25">
      <c r="A2" s="1605" t="s">
        <v>680</v>
      </c>
      <c r="B2" s="1606"/>
      <c r="C2" s="1606"/>
      <c r="D2" s="1606"/>
      <c r="E2" s="1606"/>
      <c r="F2" s="1606"/>
      <c r="G2" s="215"/>
      <c r="H2" s="215"/>
      <c r="I2" s="215"/>
      <c r="J2" s="215"/>
    </row>
    <row r="3" spans="1:10" ht="14.1" customHeight="1" x14ac:dyDescent="0.25">
      <c r="A3" s="216" t="s">
        <v>681</v>
      </c>
      <c r="B3" s="1607" t="s">
        <v>1431</v>
      </c>
      <c r="C3" s="1608"/>
      <c r="D3" s="1608"/>
      <c r="E3" s="1608"/>
      <c r="F3" s="1608"/>
      <c r="G3" s="215"/>
      <c r="H3" s="215"/>
      <c r="I3" s="215"/>
      <c r="J3" s="215"/>
    </row>
    <row r="4" spans="1:10" ht="14.1" customHeight="1" x14ac:dyDescent="0.25">
      <c r="A4" s="216" t="s">
        <v>683</v>
      </c>
      <c r="B4" s="1607" t="s">
        <v>992</v>
      </c>
      <c r="C4" s="1608"/>
      <c r="D4" s="1608"/>
      <c r="E4" s="1608"/>
      <c r="F4" s="1608"/>
      <c r="G4" s="215"/>
      <c r="H4" s="215"/>
      <c r="I4" s="215"/>
      <c r="J4" s="215"/>
    </row>
    <row r="5" spans="1:10" ht="14.1" customHeight="1" x14ac:dyDescent="0.25">
      <c r="A5" s="216" t="s">
        <v>0</v>
      </c>
      <c r="B5" s="1607" t="s">
        <v>127</v>
      </c>
      <c r="C5" s="1608"/>
      <c r="D5" s="1608"/>
      <c r="E5" s="1608"/>
      <c r="F5" s="1608"/>
      <c r="G5" s="215"/>
      <c r="H5" s="215"/>
      <c r="I5" s="215"/>
      <c r="J5" s="215"/>
    </row>
    <row r="6" spans="1:10" ht="14.1" customHeight="1" x14ac:dyDescent="0.25">
      <c r="A6" s="216" t="s">
        <v>1</v>
      </c>
      <c r="B6" s="1607" t="s">
        <v>128</v>
      </c>
      <c r="C6" s="1608"/>
      <c r="D6" s="1608"/>
      <c r="E6" s="1608"/>
      <c r="F6" s="1608"/>
      <c r="G6" s="215"/>
      <c r="H6" s="215"/>
      <c r="I6" s="215"/>
      <c r="J6" s="215"/>
    </row>
    <row r="7" spans="1:10" ht="14.1" customHeight="1" x14ac:dyDescent="0.25">
      <c r="A7" s="216" t="s">
        <v>3</v>
      </c>
      <c r="B7" s="1593" t="s">
        <v>684</v>
      </c>
      <c r="C7" s="1594"/>
      <c r="D7" s="1594"/>
      <c r="E7" s="1594"/>
      <c r="F7" s="1594"/>
      <c r="G7" s="215"/>
      <c r="H7" s="215"/>
      <c r="I7" s="215"/>
      <c r="J7" s="215"/>
    </row>
    <row r="8" spans="1:10" ht="14.1" customHeight="1" x14ac:dyDescent="0.25">
      <c r="A8" s="1595" t="s">
        <v>4</v>
      </c>
      <c r="B8" s="1596"/>
      <c r="C8" s="1596"/>
      <c r="D8" s="1596"/>
      <c r="E8" s="1596"/>
      <c r="F8" s="1596"/>
      <c r="G8" s="215"/>
      <c r="H8" s="215"/>
      <c r="I8" s="215"/>
      <c r="J8" s="215"/>
    </row>
    <row r="9" spans="1:10" ht="30.95" customHeight="1" x14ac:dyDescent="0.25">
      <c r="A9" s="1597" t="s">
        <v>1432</v>
      </c>
      <c r="B9" s="1598"/>
      <c r="C9" s="1598"/>
      <c r="D9" s="1598"/>
      <c r="E9" s="1598"/>
      <c r="F9" s="1598"/>
      <c r="G9" s="215"/>
      <c r="H9" s="215"/>
      <c r="I9" s="215"/>
      <c r="J9" s="215"/>
    </row>
    <row r="10" spans="1:10" ht="27" customHeight="1" x14ac:dyDescent="0.25">
      <c r="A10" s="217" t="s">
        <v>5</v>
      </c>
      <c r="B10" s="1599" t="s">
        <v>1433</v>
      </c>
      <c r="C10" s="1600"/>
      <c r="D10" s="1600"/>
      <c r="E10" s="1600"/>
      <c r="F10" s="1600"/>
      <c r="G10" s="215"/>
      <c r="H10" s="215"/>
      <c r="I10" s="215"/>
      <c r="J10" s="215"/>
    </row>
    <row r="11" spans="1:10" ht="26.1" customHeight="1" x14ac:dyDescent="0.25">
      <c r="A11" s="217" t="s">
        <v>357</v>
      </c>
      <c r="B11" s="1599" t="s">
        <v>1434</v>
      </c>
      <c r="C11" s="1600"/>
      <c r="D11" s="1600"/>
      <c r="E11" s="1600"/>
      <c r="F11" s="1600"/>
      <c r="G11" s="215"/>
      <c r="H11" s="215"/>
      <c r="I11" s="215"/>
      <c r="J11" s="215"/>
    </row>
    <row r="12" spans="1:10" ht="14.1" customHeight="1" x14ac:dyDescent="0.25">
      <c r="A12" s="1619" t="s">
        <v>687</v>
      </c>
      <c r="B12" s="1620"/>
      <c r="C12" s="1620"/>
      <c r="D12" s="1620"/>
      <c r="E12" s="1620"/>
      <c r="F12" s="1620"/>
      <c r="G12" s="215"/>
      <c r="H12" s="215"/>
      <c r="I12" s="215"/>
      <c r="J12" s="215"/>
    </row>
    <row r="13" spans="1:10" ht="14.1" customHeight="1" x14ac:dyDescent="0.25">
      <c r="A13" s="930" t="s">
        <v>687</v>
      </c>
      <c r="B13" s="1619" t="s">
        <v>687</v>
      </c>
      <c r="C13" s="1620"/>
      <c r="D13" s="1620"/>
      <c r="E13" s="1620"/>
      <c r="F13" s="1620"/>
      <c r="G13" s="215"/>
      <c r="H13" s="215"/>
      <c r="I13" s="215"/>
      <c r="J13" s="215"/>
    </row>
    <row r="14" spans="1:10" ht="14.1" customHeight="1" x14ac:dyDescent="0.25">
      <c r="A14" s="219" t="s">
        <v>688</v>
      </c>
      <c r="B14" s="1621" t="s">
        <v>687</v>
      </c>
      <c r="C14" s="1622"/>
      <c r="D14" s="1622"/>
      <c r="E14" s="1622"/>
      <c r="F14" s="1622"/>
      <c r="G14" s="215"/>
      <c r="H14" s="215"/>
      <c r="I14" s="215"/>
      <c r="J14" s="215"/>
    </row>
    <row r="15" spans="1:10" ht="14.1" customHeight="1" x14ac:dyDescent="0.25">
      <c r="A15" s="220" t="s">
        <v>689</v>
      </c>
      <c r="B15" s="1609" t="s">
        <v>687</v>
      </c>
      <c r="C15" s="1610"/>
      <c r="D15" s="1610"/>
      <c r="E15" s="1610"/>
      <c r="F15" s="1610"/>
      <c r="G15" s="215"/>
      <c r="H15" s="215"/>
      <c r="I15" s="215"/>
      <c r="J15" s="215"/>
    </row>
    <row r="16" spans="1:10" ht="14.1" customHeight="1" x14ac:dyDescent="0.25">
      <c r="A16" s="220" t="s">
        <v>15</v>
      </c>
      <c r="B16" s="1609" t="s">
        <v>687</v>
      </c>
      <c r="C16" s="1610"/>
      <c r="D16" s="1610"/>
      <c r="E16" s="1610"/>
      <c r="F16" s="1610"/>
      <c r="G16" s="215"/>
      <c r="H16" s="215"/>
      <c r="I16" s="215"/>
      <c r="J16" s="215"/>
    </row>
    <row r="17" spans="1:10" ht="15" customHeight="1" x14ac:dyDescent="0.25">
      <c r="A17" s="221"/>
      <c r="B17" s="925">
        <v>2020</v>
      </c>
      <c r="C17" s="925">
        <v>2021</v>
      </c>
      <c r="D17" s="925">
        <v>2022</v>
      </c>
      <c r="E17" s="1611">
        <v>2023</v>
      </c>
      <c r="F17" s="1612"/>
      <c r="G17" s="215"/>
      <c r="H17" s="215"/>
      <c r="I17" s="215"/>
      <c r="J17" s="215"/>
    </row>
    <row r="18" spans="1:10" ht="15" customHeight="1" x14ac:dyDescent="0.25">
      <c r="A18" s="224"/>
      <c r="B18" s="926" t="s">
        <v>7</v>
      </c>
      <c r="C18" s="926" t="s">
        <v>8</v>
      </c>
      <c r="D18" s="926" t="s">
        <v>8</v>
      </c>
      <c r="E18" s="1613" t="s">
        <v>8</v>
      </c>
      <c r="F18" s="1614"/>
      <c r="G18" s="215"/>
      <c r="H18" s="215"/>
      <c r="I18" s="215"/>
      <c r="J18" s="215"/>
    </row>
    <row r="19" spans="1:10" ht="14.1" customHeight="1" x14ac:dyDescent="0.25">
      <c r="A19" s="1626" t="s">
        <v>690</v>
      </c>
      <c r="B19" s="1627"/>
      <c r="C19" s="1627"/>
      <c r="D19" s="1627"/>
      <c r="E19" s="1627"/>
      <c r="F19" s="1627"/>
      <c r="G19" s="215"/>
      <c r="H19" s="215"/>
      <c r="I19" s="215"/>
      <c r="J19" s="215"/>
    </row>
    <row r="20" spans="1:10" ht="14.1" customHeight="1" x14ac:dyDescent="0.25">
      <c r="A20" s="221"/>
      <c r="B20" s="925">
        <v>2020</v>
      </c>
      <c r="C20" s="227">
        <v>2021</v>
      </c>
      <c r="D20" s="925">
        <v>2022</v>
      </c>
      <c r="E20" s="1611">
        <v>2023</v>
      </c>
      <c r="F20" s="1612"/>
      <c r="G20" s="215"/>
      <c r="H20" s="215"/>
      <c r="I20" s="215"/>
      <c r="J20" s="215"/>
    </row>
    <row r="21" spans="1:10" ht="14.1" customHeight="1" x14ac:dyDescent="0.25">
      <c r="A21" s="228"/>
      <c r="B21" s="926" t="s">
        <v>7</v>
      </c>
      <c r="C21" s="926" t="s">
        <v>8</v>
      </c>
      <c r="D21" s="926" t="s">
        <v>8</v>
      </c>
      <c r="E21" s="1613" t="s">
        <v>8</v>
      </c>
      <c r="F21" s="1614"/>
      <c r="G21" s="215"/>
      <c r="H21" s="215"/>
      <c r="I21" s="215"/>
      <c r="J21" s="215"/>
    </row>
    <row r="22" spans="1:10" ht="15.95" customHeight="1" x14ac:dyDescent="0.25">
      <c r="A22" s="224"/>
      <c r="B22" s="927"/>
      <c r="C22" s="927"/>
      <c r="D22" s="927"/>
      <c r="E22" s="927"/>
      <c r="F22" s="927"/>
      <c r="G22" s="230" t="s">
        <v>687</v>
      </c>
      <c r="H22" s="215"/>
      <c r="I22" s="215"/>
      <c r="J22" s="215"/>
    </row>
    <row r="23" spans="1:10" ht="14.1" customHeight="1" x14ac:dyDescent="0.25">
      <c r="A23" s="231" t="s">
        <v>192</v>
      </c>
      <c r="B23" s="937" t="s">
        <v>687</v>
      </c>
      <c r="C23" s="937" t="s">
        <v>687</v>
      </c>
      <c r="D23" s="937" t="s">
        <v>687</v>
      </c>
      <c r="E23" s="1634" t="s">
        <v>687</v>
      </c>
      <c r="F23" s="1624"/>
      <c r="G23" s="233"/>
      <c r="H23" s="215"/>
      <c r="I23" s="215"/>
      <c r="J23" s="215"/>
    </row>
    <row r="24" spans="1:10" ht="27" customHeight="1" x14ac:dyDescent="0.25">
      <c r="A24" s="217" t="s">
        <v>5</v>
      </c>
      <c r="B24" s="1599" t="s">
        <v>691</v>
      </c>
      <c r="C24" s="1600"/>
      <c r="D24" s="1600"/>
      <c r="E24" s="1600"/>
      <c r="F24" s="1600"/>
      <c r="G24" s="215"/>
      <c r="H24" s="215"/>
      <c r="I24" s="215"/>
      <c r="J24" s="215"/>
    </row>
    <row r="25" spans="1:10" ht="26.1" customHeight="1" x14ac:dyDescent="0.25">
      <c r="A25" s="217" t="s">
        <v>357</v>
      </c>
      <c r="B25" s="1599" t="s">
        <v>687</v>
      </c>
      <c r="C25" s="1600"/>
      <c r="D25" s="1600"/>
      <c r="E25" s="1600"/>
      <c r="F25" s="1600"/>
      <c r="G25" s="215"/>
      <c r="H25" s="215"/>
      <c r="I25" s="215"/>
      <c r="J25" s="215"/>
    </row>
    <row r="26" spans="1:10" ht="14.1" customHeight="1" x14ac:dyDescent="0.25">
      <c r="A26" s="1619" t="s">
        <v>440</v>
      </c>
      <c r="B26" s="1620"/>
      <c r="C26" s="1620"/>
      <c r="D26" s="1620"/>
      <c r="E26" s="1620"/>
      <c r="F26" s="1620"/>
      <c r="G26" s="215"/>
      <c r="H26" s="215"/>
      <c r="I26" s="215"/>
      <c r="J26" s="215"/>
    </row>
    <row r="27" spans="1:10" ht="14.1" customHeight="1" x14ac:dyDescent="0.25">
      <c r="A27" s="930" t="s">
        <v>1435</v>
      </c>
      <c r="B27" s="1619" t="s">
        <v>1436</v>
      </c>
      <c r="C27" s="1620"/>
      <c r="D27" s="1620"/>
      <c r="E27" s="1620"/>
      <c r="F27" s="1620"/>
      <c r="G27" s="215"/>
      <c r="H27" s="215"/>
      <c r="I27" s="215"/>
      <c r="J27" s="215"/>
    </row>
    <row r="28" spans="1:10" ht="27" customHeight="1" x14ac:dyDescent="0.25">
      <c r="A28" s="219" t="s">
        <v>688</v>
      </c>
      <c r="B28" s="1621" t="s">
        <v>1437</v>
      </c>
      <c r="C28" s="1622"/>
      <c r="D28" s="1622"/>
      <c r="E28" s="1622"/>
      <c r="F28" s="1622"/>
      <c r="G28" s="215"/>
      <c r="H28" s="215"/>
      <c r="I28" s="215"/>
      <c r="J28" s="215"/>
    </row>
    <row r="29" spans="1:10" ht="27" customHeight="1" x14ac:dyDescent="0.25">
      <c r="A29" s="220" t="s">
        <v>689</v>
      </c>
      <c r="B29" s="1609" t="s">
        <v>1438</v>
      </c>
      <c r="C29" s="1610"/>
      <c r="D29" s="1610"/>
      <c r="E29" s="1610"/>
      <c r="F29" s="1610"/>
      <c r="G29" s="215"/>
      <c r="H29" s="215"/>
      <c r="I29" s="215"/>
      <c r="J29" s="215"/>
    </row>
    <row r="30" spans="1:10" ht="27" customHeight="1" x14ac:dyDescent="0.25">
      <c r="A30" s="220" t="s">
        <v>15</v>
      </c>
      <c r="B30" s="1609" t="s">
        <v>1439</v>
      </c>
      <c r="C30" s="1610"/>
      <c r="D30" s="1610"/>
      <c r="E30" s="1610"/>
      <c r="F30" s="1610"/>
      <c r="G30" s="215"/>
      <c r="H30" s="215"/>
      <c r="I30" s="215"/>
      <c r="J30" s="215"/>
    </row>
    <row r="31" spans="1:10" ht="15" customHeight="1" x14ac:dyDescent="0.25">
      <c r="A31" s="221"/>
      <c r="B31" s="925">
        <v>2020</v>
      </c>
      <c r="C31" s="925">
        <v>2021</v>
      </c>
      <c r="D31" s="925">
        <v>2022</v>
      </c>
      <c r="E31" s="1611">
        <v>2023</v>
      </c>
      <c r="F31" s="1612"/>
      <c r="G31" s="215"/>
      <c r="H31" s="215"/>
      <c r="I31" s="215"/>
      <c r="J31" s="215"/>
    </row>
    <row r="32" spans="1:10" ht="15" customHeight="1" x14ac:dyDescent="0.25">
      <c r="A32" s="224"/>
      <c r="B32" s="926" t="s">
        <v>7</v>
      </c>
      <c r="C32" s="926" t="s">
        <v>8</v>
      </c>
      <c r="D32" s="926" t="s">
        <v>8</v>
      </c>
      <c r="E32" s="1613" t="s">
        <v>8</v>
      </c>
      <c r="F32" s="1614"/>
      <c r="G32" s="215"/>
      <c r="H32" s="215"/>
      <c r="I32" s="215"/>
      <c r="J32" s="215"/>
    </row>
    <row r="33" spans="1:10" ht="14.1" customHeight="1" x14ac:dyDescent="0.25">
      <c r="A33" s="234" t="s">
        <v>16</v>
      </c>
      <c r="B33" s="928">
        <v>0</v>
      </c>
      <c r="C33" s="928">
        <v>1</v>
      </c>
      <c r="D33" s="928">
        <v>1</v>
      </c>
      <c r="E33" s="1615">
        <v>1</v>
      </c>
      <c r="F33" s="1616"/>
      <c r="G33" s="215"/>
      <c r="H33" s="215"/>
      <c r="I33" s="215"/>
      <c r="J33" s="215"/>
    </row>
    <row r="34" spans="1:10" ht="14.1" customHeight="1" x14ac:dyDescent="0.25">
      <c r="A34" s="234" t="s">
        <v>17</v>
      </c>
      <c r="B34" s="928">
        <v>0</v>
      </c>
      <c r="C34" s="928">
        <v>1820000000</v>
      </c>
      <c r="D34" s="928">
        <v>1830000000</v>
      </c>
      <c r="E34" s="1615">
        <v>1860000000</v>
      </c>
      <c r="F34" s="1616"/>
      <c r="G34" s="215"/>
      <c r="H34" s="215"/>
      <c r="I34" s="215"/>
      <c r="J34" s="215"/>
    </row>
    <row r="35" spans="1:10" ht="14.1" customHeight="1" x14ac:dyDescent="0.25">
      <c r="A35" s="234" t="s">
        <v>18</v>
      </c>
      <c r="B35" s="928">
        <v>0</v>
      </c>
      <c r="C35" s="929">
        <v>1820000000</v>
      </c>
      <c r="D35" s="929">
        <v>1830000000</v>
      </c>
      <c r="E35" s="1617">
        <v>1860000000</v>
      </c>
      <c r="F35" s="1616"/>
      <c r="G35" s="215"/>
      <c r="H35" s="215"/>
      <c r="I35" s="215"/>
      <c r="J35" s="215"/>
    </row>
    <row r="36" spans="1:10" ht="14.1" customHeight="1" x14ac:dyDescent="0.25">
      <c r="A36" s="234" t="s">
        <v>696</v>
      </c>
      <c r="B36" s="928"/>
      <c r="C36" s="929"/>
      <c r="D36" s="932">
        <v>0</v>
      </c>
      <c r="E36" s="1625">
        <v>0</v>
      </c>
      <c r="F36" s="1616"/>
      <c r="G36" s="215"/>
      <c r="H36" s="215"/>
      <c r="I36" s="215"/>
      <c r="J36" s="215"/>
    </row>
    <row r="37" spans="1:10" ht="14.1" customHeight="1" x14ac:dyDescent="0.25">
      <c r="A37" s="234" t="s">
        <v>697</v>
      </c>
      <c r="B37" s="928"/>
      <c r="C37" s="929"/>
      <c r="D37" s="932">
        <v>5.4999999999999997E-3</v>
      </c>
      <c r="E37" s="1625">
        <v>1.6400000000000001E-2</v>
      </c>
      <c r="F37" s="1616"/>
      <c r="G37" s="215"/>
      <c r="H37" s="215"/>
      <c r="I37" s="215"/>
      <c r="J37" s="215"/>
    </row>
    <row r="38" spans="1:10" ht="14.1" customHeight="1" x14ac:dyDescent="0.25">
      <c r="A38" s="234" t="s">
        <v>22</v>
      </c>
      <c r="B38" s="928"/>
      <c r="C38" s="929"/>
      <c r="D38" s="932">
        <v>5.4999999999999997E-3</v>
      </c>
      <c r="E38" s="1625">
        <v>1.6400000000000001E-2</v>
      </c>
      <c r="F38" s="1616"/>
      <c r="G38" s="215"/>
      <c r="H38" s="215"/>
      <c r="I38" s="215"/>
      <c r="J38" s="215"/>
    </row>
    <row r="39" spans="1:10" ht="14.1" customHeight="1" x14ac:dyDescent="0.25">
      <c r="A39" s="1626" t="s">
        <v>690</v>
      </c>
      <c r="B39" s="1627"/>
      <c r="C39" s="1627"/>
      <c r="D39" s="1627"/>
      <c r="E39" s="1627"/>
      <c r="F39" s="1627"/>
      <c r="G39" s="215"/>
      <c r="H39" s="215"/>
      <c r="I39" s="215"/>
      <c r="J39" s="215"/>
    </row>
    <row r="40" spans="1:10" ht="14.1" customHeight="1" x14ac:dyDescent="0.25">
      <c r="A40" s="221"/>
      <c r="B40" s="925">
        <v>2020</v>
      </c>
      <c r="C40" s="227">
        <v>2021</v>
      </c>
      <c r="D40" s="925">
        <v>2022</v>
      </c>
      <c r="E40" s="1611">
        <v>2023</v>
      </c>
      <c r="F40" s="1612"/>
      <c r="G40" s="215"/>
      <c r="H40" s="215"/>
      <c r="I40" s="215"/>
      <c r="J40" s="215"/>
    </row>
    <row r="41" spans="1:10" ht="14.1" customHeight="1" x14ac:dyDescent="0.25">
      <c r="A41" s="228"/>
      <c r="B41" s="926" t="s">
        <v>7</v>
      </c>
      <c r="C41" s="926" t="s">
        <v>8</v>
      </c>
      <c r="D41" s="926" t="s">
        <v>8</v>
      </c>
      <c r="E41" s="1613" t="s">
        <v>8</v>
      </c>
      <c r="F41" s="1614"/>
      <c r="G41" s="215"/>
      <c r="H41" s="215"/>
      <c r="I41" s="215"/>
      <c r="J41" s="215"/>
    </row>
    <row r="42" spans="1:10" ht="15.95" customHeight="1" x14ac:dyDescent="0.25">
      <c r="A42" s="224"/>
      <c r="B42" s="927"/>
      <c r="C42" s="927"/>
      <c r="D42" s="927"/>
      <c r="E42" s="927"/>
      <c r="F42" s="927"/>
      <c r="G42" s="230" t="s">
        <v>687</v>
      </c>
      <c r="H42" s="215"/>
      <c r="I42" s="215"/>
      <c r="J42" s="215"/>
    </row>
    <row r="43" spans="1:10" ht="14.1" customHeight="1" x14ac:dyDescent="0.25">
      <c r="A43" s="241" t="s">
        <v>698</v>
      </c>
      <c r="B43" s="931">
        <v>0</v>
      </c>
      <c r="C43" s="931">
        <v>1140000000</v>
      </c>
      <c r="D43" s="931">
        <v>1140000000</v>
      </c>
      <c r="E43" s="1623">
        <v>1140000000</v>
      </c>
      <c r="F43" s="1624"/>
      <c r="G43" s="233"/>
      <c r="H43" s="215"/>
      <c r="I43" s="215"/>
      <c r="J43" s="215"/>
    </row>
    <row r="44" spans="1:10" ht="14.1" customHeight="1" x14ac:dyDescent="0.25">
      <c r="A44" s="241" t="s">
        <v>699</v>
      </c>
      <c r="B44" s="931">
        <v>0</v>
      </c>
      <c r="C44" s="931">
        <v>185000000</v>
      </c>
      <c r="D44" s="931">
        <v>185000000</v>
      </c>
      <c r="E44" s="1623">
        <v>185000000</v>
      </c>
      <c r="F44" s="1624"/>
      <c r="G44" s="215"/>
      <c r="H44" s="215"/>
      <c r="I44" s="215"/>
      <c r="J44" s="215"/>
    </row>
    <row r="45" spans="1:10" ht="14.1" customHeight="1" x14ac:dyDescent="0.25">
      <c r="A45" s="241" t="s">
        <v>700</v>
      </c>
      <c r="B45" s="931">
        <v>0</v>
      </c>
      <c r="C45" s="931">
        <v>462000000</v>
      </c>
      <c r="D45" s="931">
        <v>471800000</v>
      </c>
      <c r="E45" s="1623">
        <v>501800000</v>
      </c>
      <c r="F45" s="1624"/>
      <c r="G45" s="215"/>
      <c r="H45" s="215"/>
      <c r="I45" s="215"/>
      <c r="J45" s="215"/>
    </row>
    <row r="46" spans="1:10" ht="14.1" customHeight="1" x14ac:dyDescent="0.25">
      <c r="A46" s="241" t="s">
        <v>701</v>
      </c>
      <c r="B46" s="931">
        <v>0</v>
      </c>
      <c r="C46" s="931">
        <v>3000000</v>
      </c>
      <c r="D46" s="931">
        <v>3200000</v>
      </c>
      <c r="E46" s="1623">
        <v>3200000</v>
      </c>
      <c r="F46" s="1624"/>
      <c r="G46" s="215"/>
      <c r="H46" s="215"/>
      <c r="I46" s="215"/>
      <c r="J46" s="215"/>
    </row>
    <row r="47" spans="1:10" ht="14.1" customHeight="1" x14ac:dyDescent="0.25">
      <c r="A47" s="241" t="s">
        <v>702</v>
      </c>
      <c r="B47" s="931">
        <v>0</v>
      </c>
      <c r="C47" s="931">
        <v>0</v>
      </c>
      <c r="D47" s="931">
        <v>0</v>
      </c>
      <c r="E47" s="1623">
        <v>0</v>
      </c>
      <c r="F47" s="1624"/>
      <c r="G47" s="215"/>
      <c r="H47" s="215"/>
      <c r="I47" s="215"/>
      <c r="J47" s="215"/>
    </row>
    <row r="48" spans="1:10" ht="14.1" customHeight="1" x14ac:dyDescent="0.25">
      <c r="A48" s="241" t="s">
        <v>703</v>
      </c>
      <c r="B48" s="931">
        <v>0</v>
      </c>
      <c r="C48" s="931">
        <v>0</v>
      </c>
      <c r="D48" s="931">
        <v>0</v>
      </c>
      <c r="E48" s="1623">
        <v>0</v>
      </c>
      <c r="F48" s="1624"/>
      <c r="G48" s="215"/>
      <c r="H48" s="215"/>
      <c r="I48" s="215"/>
      <c r="J48" s="215"/>
    </row>
    <row r="49" spans="1:10" ht="14.1" customHeight="1" x14ac:dyDescent="0.25">
      <c r="A49" s="241" t="s">
        <v>704</v>
      </c>
      <c r="B49" s="931">
        <v>0</v>
      </c>
      <c r="C49" s="931">
        <v>0</v>
      </c>
      <c r="D49" s="931">
        <v>0</v>
      </c>
      <c r="E49" s="1623">
        <v>0</v>
      </c>
      <c r="F49" s="1624"/>
      <c r="G49" s="215"/>
      <c r="H49" s="215"/>
      <c r="I49" s="215"/>
      <c r="J49" s="215"/>
    </row>
    <row r="50" spans="1:10" ht="14.1" customHeight="1" x14ac:dyDescent="0.25">
      <c r="A50" s="241" t="s">
        <v>705</v>
      </c>
      <c r="B50" s="931">
        <v>0</v>
      </c>
      <c r="C50" s="931">
        <v>0</v>
      </c>
      <c r="D50" s="931">
        <v>0</v>
      </c>
      <c r="E50" s="1623">
        <v>0</v>
      </c>
      <c r="F50" s="1624"/>
      <c r="G50" s="215"/>
      <c r="H50" s="215"/>
      <c r="I50" s="215"/>
      <c r="J50" s="215"/>
    </row>
    <row r="51" spans="1:10" ht="14.1" customHeight="1" x14ac:dyDescent="0.25">
      <c r="A51" s="241" t="s">
        <v>706</v>
      </c>
      <c r="B51" s="931">
        <v>0</v>
      </c>
      <c r="C51" s="931">
        <v>0</v>
      </c>
      <c r="D51" s="931">
        <v>0</v>
      </c>
      <c r="E51" s="1623">
        <v>0</v>
      </c>
      <c r="F51" s="1624"/>
      <c r="G51" s="215"/>
      <c r="H51" s="215"/>
      <c r="I51" s="215"/>
      <c r="J51" s="215"/>
    </row>
    <row r="52" spans="1:10" ht="14.1" customHeight="1" x14ac:dyDescent="0.25">
      <c r="A52" s="241" t="s">
        <v>707</v>
      </c>
      <c r="B52" s="931">
        <v>0</v>
      </c>
      <c r="C52" s="931">
        <v>0</v>
      </c>
      <c r="D52" s="931">
        <v>0</v>
      </c>
      <c r="E52" s="1623">
        <v>0</v>
      </c>
      <c r="F52" s="1624"/>
      <c r="G52" s="215"/>
      <c r="H52" s="215"/>
      <c r="I52" s="215"/>
      <c r="J52" s="215"/>
    </row>
    <row r="53" spans="1:10" ht="14.1" customHeight="1" x14ac:dyDescent="0.25">
      <c r="A53" s="241" t="s">
        <v>708</v>
      </c>
      <c r="B53" s="931">
        <v>0</v>
      </c>
      <c r="C53" s="931">
        <v>30000000</v>
      </c>
      <c r="D53" s="931">
        <v>30000000</v>
      </c>
      <c r="E53" s="1623">
        <v>30000000</v>
      </c>
      <c r="F53" s="1624"/>
      <c r="G53" s="215"/>
      <c r="H53" s="215"/>
      <c r="I53" s="215"/>
      <c r="J53" s="215"/>
    </row>
    <row r="54" spans="1:10" ht="14.1" customHeight="1" x14ac:dyDescent="0.25">
      <c r="A54" s="241" t="s">
        <v>709</v>
      </c>
      <c r="B54" s="931">
        <v>0</v>
      </c>
      <c r="C54" s="931">
        <v>0</v>
      </c>
      <c r="D54" s="931">
        <v>0</v>
      </c>
      <c r="E54" s="1623">
        <v>0</v>
      </c>
      <c r="F54" s="1624"/>
      <c r="G54" s="215"/>
      <c r="H54" s="215"/>
      <c r="I54" s="215"/>
      <c r="J54" s="215"/>
    </row>
    <row r="55" spans="1:10" ht="14.1" customHeight="1" x14ac:dyDescent="0.25">
      <c r="A55" s="241" t="s">
        <v>710</v>
      </c>
      <c r="B55" s="931">
        <v>0</v>
      </c>
      <c r="C55" s="931">
        <v>0</v>
      </c>
      <c r="D55" s="931">
        <v>0</v>
      </c>
      <c r="E55" s="1623">
        <v>0</v>
      </c>
      <c r="F55" s="1624"/>
      <c r="G55" s="215"/>
      <c r="H55" s="215"/>
      <c r="I55" s="215"/>
      <c r="J55" s="215"/>
    </row>
    <row r="56" spans="1:10" ht="14.1" customHeight="1" x14ac:dyDescent="0.25">
      <c r="A56" s="241" t="s">
        <v>711</v>
      </c>
      <c r="B56" s="931">
        <v>0</v>
      </c>
      <c r="C56" s="931">
        <v>0</v>
      </c>
      <c r="D56" s="931">
        <v>0</v>
      </c>
      <c r="E56" s="1623">
        <v>0</v>
      </c>
      <c r="F56" s="1624"/>
      <c r="G56" s="215"/>
      <c r="H56" s="215"/>
      <c r="I56" s="215"/>
      <c r="J56" s="215"/>
    </row>
    <row r="57" spans="1:10" ht="14.1" customHeight="1" x14ac:dyDescent="0.25">
      <c r="A57" s="241" t="s">
        <v>712</v>
      </c>
      <c r="B57" s="931">
        <v>0</v>
      </c>
      <c r="C57" s="931">
        <v>0</v>
      </c>
      <c r="D57" s="931">
        <v>0</v>
      </c>
      <c r="E57" s="1623">
        <v>0</v>
      </c>
      <c r="F57" s="1624"/>
      <c r="G57" s="215"/>
      <c r="H57" s="215"/>
      <c r="I57" s="215"/>
      <c r="J57" s="215"/>
    </row>
    <row r="58" spans="1:10" ht="14.1" customHeight="1" x14ac:dyDescent="0.25">
      <c r="A58" s="241" t="s">
        <v>713</v>
      </c>
      <c r="B58" s="931">
        <v>0</v>
      </c>
      <c r="C58" s="931">
        <v>0</v>
      </c>
      <c r="D58" s="931">
        <v>0</v>
      </c>
      <c r="E58" s="1623">
        <v>0</v>
      </c>
      <c r="F58" s="1624"/>
      <c r="G58" s="215"/>
      <c r="H58" s="215"/>
      <c r="I58" s="215"/>
      <c r="J58" s="215"/>
    </row>
    <row r="59" spans="1:10" ht="14.1" customHeight="1" x14ac:dyDescent="0.25">
      <c r="A59" s="241" t="s">
        <v>714</v>
      </c>
      <c r="B59" s="931">
        <v>0</v>
      </c>
      <c r="C59" s="931">
        <v>0</v>
      </c>
      <c r="D59" s="931">
        <v>0</v>
      </c>
      <c r="E59" s="1623">
        <v>0</v>
      </c>
      <c r="F59" s="1624"/>
      <c r="G59" s="215"/>
      <c r="H59" s="215"/>
      <c r="I59" s="215"/>
      <c r="J59" s="215"/>
    </row>
    <row r="60" spans="1:10" ht="14.1" customHeight="1" x14ac:dyDescent="0.25">
      <c r="A60" s="241" t="s">
        <v>715</v>
      </c>
      <c r="B60" s="931">
        <v>0</v>
      </c>
      <c r="C60" s="931">
        <v>0</v>
      </c>
      <c r="D60" s="931">
        <v>0</v>
      </c>
      <c r="E60" s="1623">
        <v>0</v>
      </c>
      <c r="F60" s="1624"/>
      <c r="G60" s="215"/>
      <c r="H60" s="215"/>
      <c r="I60" s="215"/>
      <c r="J60" s="215"/>
    </row>
    <row r="61" spans="1:10" ht="14.1" customHeight="1" x14ac:dyDescent="0.25">
      <c r="A61" s="241" t="s">
        <v>716</v>
      </c>
      <c r="B61" s="931">
        <v>0</v>
      </c>
      <c r="C61" s="931">
        <v>0</v>
      </c>
      <c r="D61" s="931">
        <v>0</v>
      </c>
      <c r="E61" s="1623">
        <v>0</v>
      </c>
      <c r="F61" s="1624"/>
      <c r="G61" s="215"/>
      <c r="H61" s="215"/>
      <c r="I61" s="215"/>
      <c r="J61" s="215"/>
    </row>
    <row r="62" spans="1:10" ht="14.1" customHeight="1" x14ac:dyDescent="0.25">
      <c r="A62" s="241" t="s">
        <v>717</v>
      </c>
      <c r="B62" s="931">
        <v>0</v>
      </c>
      <c r="C62" s="931">
        <v>0</v>
      </c>
      <c r="D62" s="931">
        <v>0</v>
      </c>
      <c r="E62" s="1623">
        <v>0</v>
      </c>
      <c r="F62" s="1624"/>
      <c r="G62" s="215"/>
      <c r="H62" s="215"/>
      <c r="I62" s="215"/>
      <c r="J62" s="215"/>
    </row>
    <row r="63" spans="1:10" ht="14.1" customHeight="1" x14ac:dyDescent="0.25">
      <c r="A63" s="241" t="s">
        <v>718</v>
      </c>
      <c r="B63" s="931">
        <v>0</v>
      </c>
      <c r="C63" s="931">
        <v>0</v>
      </c>
      <c r="D63" s="931">
        <v>0</v>
      </c>
      <c r="E63" s="1623">
        <v>0</v>
      </c>
      <c r="F63" s="1624"/>
      <c r="G63" s="215"/>
      <c r="H63" s="215"/>
      <c r="I63" s="215"/>
      <c r="J63" s="215"/>
    </row>
    <row r="64" spans="1:10" ht="14.1" customHeight="1" x14ac:dyDescent="0.25">
      <c r="A64" s="241" t="s">
        <v>719</v>
      </c>
      <c r="B64" s="931">
        <v>0</v>
      </c>
      <c r="C64" s="931">
        <v>0</v>
      </c>
      <c r="D64" s="931">
        <v>0</v>
      </c>
      <c r="E64" s="1623">
        <v>0</v>
      </c>
      <c r="F64" s="1624"/>
      <c r="G64" s="215"/>
      <c r="H64" s="215"/>
      <c r="I64" s="215"/>
      <c r="J64" s="215"/>
    </row>
    <row r="65" spans="1:10" ht="14.1" customHeight="1" x14ac:dyDescent="0.25">
      <c r="A65" s="241" t="s">
        <v>720</v>
      </c>
      <c r="B65" s="931">
        <v>0</v>
      </c>
      <c r="C65" s="931">
        <v>0</v>
      </c>
      <c r="D65" s="931">
        <v>0</v>
      </c>
      <c r="E65" s="1623">
        <v>0</v>
      </c>
      <c r="F65" s="1624"/>
      <c r="G65" s="215"/>
      <c r="H65" s="215"/>
      <c r="I65" s="215"/>
      <c r="J65" s="215"/>
    </row>
    <row r="66" spans="1:10" ht="14.1" customHeight="1" x14ac:dyDescent="0.25">
      <c r="A66" s="241" t="s">
        <v>721</v>
      </c>
      <c r="B66" s="931">
        <v>0</v>
      </c>
      <c r="C66" s="931">
        <v>0</v>
      </c>
      <c r="D66" s="931">
        <v>0</v>
      </c>
      <c r="E66" s="1623">
        <v>0</v>
      </c>
      <c r="F66" s="1624"/>
      <c r="G66" s="215"/>
      <c r="H66" s="215"/>
      <c r="I66" s="215"/>
      <c r="J66" s="215"/>
    </row>
    <row r="67" spans="1:10" ht="14.1" customHeight="1" x14ac:dyDescent="0.25">
      <c r="A67" s="241" t="s">
        <v>722</v>
      </c>
      <c r="B67" s="931">
        <v>0</v>
      </c>
      <c r="C67" s="931">
        <v>0</v>
      </c>
      <c r="D67" s="931">
        <v>0</v>
      </c>
      <c r="E67" s="1623">
        <v>0</v>
      </c>
      <c r="F67" s="1624"/>
      <c r="G67" s="215"/>
      <c r="H67" s="215"/>
      <c r="I67" s="215"/>
      <c r="J67" s="215"/>
    </row>
    <row r="68" spans="1:10" ht="14.1" customHeight="1" x14ac:dyDescent="0.25">
      <c r="A68" s="241" t="s">
        <v>723</v>
      </c>
      <c r="B68" s="931">
        <v>0</v>
      </c>
      <c r="C68" s="931">
        <v>0</v>
      </c>
      <c r="D68" s="931">
        <v>0</v>
      </c>
      <c r="E68" s="1623">
        <v>0</v>
      </c>
      <c r="F68" s="1624"/>
      <c r="G68" s="215"/>
      <c r="H68" s="215"/>
      <c r="I68" s="215"/>
      <c r="J68" s="215"/>
    </row>
    <row r="69" spans="1:10" ht="14.1" customHeight="1" x14ac:dyDescent="0.25">
      <c r="A69" s="241" t="s">
        <v>724</v>
      </c>
      <c r="B69" s="931">
        <v>0</v>
      </c>
      <c r="C69" s="931">
        <v>0</v>
      </c>
      <c r="D69" s="931">
        <v>0</v>
      </c>
      <c r="E69" s="1623">
        <v>0</v>
      </c>
      <c r="F69" s="1624"/>
      <c r="G69" s="215"/>
      <c r="H69" s="215"/>
      <c r="I69" s="215"/>
      <c r="J69" s="215"/>
    </row>
    <row r="70" spans="1:10" ht="14.1" customHeight="1" x14ac:dyDescent="0.25">
      <c r="A70" s="241" t="s">
        <v>725</v>
      </c>
      <c r="B70" s="931">
        <v>0</v>
      </c>
      <c r="C70" s="931">
        <v>0</v>
      </c>
      <c r="D70" s="931">
        <v>0</v>
      </c>
      <c r="E70" s="1623">
        <v>0</v>
      </c>
      <c r="F70" s="1624"/>
      <c r="G70" s="215"/>
      <c r="H70" s="215"/>
      <c r="I70" s="215"/>
      <c r="J70" s="215"/>
    </row>
    <row r="71" spans="1:10" ht="14.1" customHeight="1" x14ac:dyDescent="0.25">
      <c r="A71" s="241" t="s">
        <v>726</v>
      </c>
      <c r="B71" s="931">
        <v>0</v>
      </c>
      <c r="C71" s="931">
        <v>0</v>
      </c>
      <c r="D71" s="931">
        <v>0</v>
      </c>
      <c r="E71" s="1623">
        <v>0</v>
      </c>
      <c r="F71" s="1624"/>
      <c r="G71" s="215"/>
      <c r="H71" s="215"/>
      <c r="I71" s="215"/>
      <c r="J71" s="215"/>
    </row>
    <row r="72" spans="1:10" ht="14.1" customHeight="1" x14ac:dyDescent="0.25">
      <c r="A72" s="241" t="s">
        <v>727</v>
      </c>
      <c r="B72" s="931">
        <v>0</v>
      </c>
      <c r="C72" s="931">
        <v>0</v>
      </c>
      <c r="D72" s="931">
        <v>0</v>
      </c>
      <c r="E72" s="1623">
        <v>0</v>
      </c>
      <c r="F72" s="1624"/>
      <c r="G72" s="215"/>
      <c r="H72" s="215"/>
      <c r="I72" s="215"/>
      <c r="J72" s="215"/>
    </row>
    <row r="73" spans="1:10" ht="14.1" customHeight="1" x14ac:dyDescent="0.25">
      <c r="A73" s="231" t="s">
        <v>192</v>
      </c>
      <c r="B73" s="931">
        <v>0</v>
      </c>
      <c r="C73" s="931">
        <v>1820000000</v>
      </c>
      <c r="D73" s="931">
        <v>1830000000</v>
      </c>
      <c r="E73" s="1623">
        <v>1860000000</v>
      </c>
      <c r="F73" s="1624"/>
      <c r="G73" s="215"/>
      <c r="H73" s="215"/>
      <c r="I73" s="215"/>
      <c r="J73" s="215"/>
    </row>
    <row r="74" spans="1:10" ht="14.1" customHeight="1" x14ac:dyDescent="0.25">
      <c r="A74" s="1619" t="s">
        <v>45</v>
      </c>
      <c r="B74" s="1620"/>
      <c r="C74" s="1620"/>
      <c r="D74" s="1620"/>
      <c r="E74" s="1620"/>
      <c r="F74" s="1620"/>
      <c r="G74" s="215"/>
      <c r="H74" s="215"/>
      <c r="I74" s="215"/>
      <c r="J74" s="215"/>
    </row>
    <row r="75" spans="1:10" ht="14.1" customHeight="1" x14ac:dyDescent="0.25">
      <c r="A75" s="930" t="s">
        <v>1440</v>
      </c>
      <c r="B75" s="1619" t="s">
        <v>1441</v>
      </c>
      <c r="C75" s="1620"/>
      <c r="D75" s="1620"/>
      <c r="E75" s="1620"/>
      <c r="F75" s="1620"/>
      <c r="G75" s="215"/>
      <c r="H75" s="215"/>
      <c r="I75" s="215"/>
      <c r="J75" s="215"/>
    </row>
    <row r="76" spans="1:10" ht="14.1" customHeight="1" x14ac:dyDescent="0.25">
      <c r="A76" s="219" t="s">
        <v>688</v>
      </c>
      <c r="B76" s="1621" t="s">
        <v>1442</v>
      </c>
      <c r="C76" s="1622"/>
      <c r="D76" s="1622"/>
      <c r="E76" s="1622"/>
      <c r="F76" s="1622"/>
      <c r="G76" s="215"/>
      <c r="H76" s="215"/>
      <c r="I76" s="215"/>
      <c r="J76" s="215"/>
    </row>
    <row r="77" spans="1:10" ht="14.1" customHeight="1" x14ac:dyDescent="0.25">
      <c r="A77" s="220" t="s">
        <v>689</v>
      </c>
      <c r="B77" s="1609" t="s">
        <v>1443</v>
      </c>
      <c r="C77" s="1610"/>
      <c r="D77" s="1610"/>
      <c r="E77" s="1610"/>
      <c r="F77" s="1610"/>
      <c r="G77" s="215"/>
      <c r="H77" s="215"/>
      <c r="I77" s="215"/>
      <c r="J77" s="215"/>
    </row>
    <row r="78" spans="1:10" ht="14.1" customHeight="1" x14ac:dyDescent="0.25">
      <c r="A78" s="220" t="s">
        <v>15</v>
      </c>
      <c r="B78" s="1609" t="s">
        <v>1444</v>
      </c>
      <c r="C78" s="1610"/>
      <c r="D78" s="1610"/>
      <c r="E78" s="1610"/>
      <c r="F78" s="1610"/>
      <c r="G78" s="215"/>
      <c r="H78" s="215"/>
      <c r="I78" s="215"/>
      <c r="J78" s="215"/>
    </row>
    <row r="79" spans="1:10" ht="15" customHeight="1" x14ac:dyDescent="0.25">
      <c r="A79" s="221"/>
      <c r="B79" s="925">
        <v>2020</v>
      </c>
      <c r="C79" s="925">
        <v>2021</v>
      </c>
      <c r="D79" s="925">
        <v>2022</v>
      </c>
      <c r="E79" s="1611">
        <v>2023</v>
      </c>
      <c r="F79" s="1612"/>
      <c r="G79" s="215"/>
      <c r="H79" s="215"/>
      <c r="I79" s="215"/>
      <c r="J79" s="215"/>
    </row>
    <row r="80" spans="1:10" ht="15" customHeight="1" x14ac:dyDescent="0.25">
      <c r="A80" s="224"/>
      <c r="B80" s="926" t="s">
        <v>7</v>
      </c>
      <c r="C80" s="926" t="s">
        <v>8</v>
      </c>
      <c r="D80" s="926" t="s">
        <v>8</v>
      </c>
      <c r="E80" s="1613" t="s">
        <v>8</v>
      </c>
      <c r="F80" s="1614"/>
      <c r="G80" s="215"/>
      <c r="H80" s="215"/>
      <c r="I80" s="215"/>
      <c r="J80" s="215"/>
    </row>
    <row r="81" spans="1:10" ht="14.1" customHeight="1" x14ac:dyDescent="0.25">
      <c r="A81" s="234" t="s">
        <v>16</v>
      </c>
      <c r="B81" s="928">
        <v>0</v>
      </c>
      <c r="C81" s="928">
        <v>0</v>
      </c>
      <c r="D81" s="928">
        <v>0</v>
      </c>
      <c r="E81" s="1615">
        <v>0</v>
      </c>
      <c r="F81" s="1616"/>
      <c r="G81" s="215"/>
      <c r="H81" s="215"/>
      <c r="I81" s="215"/>
      <c r="J81" s="215"/>
    </row>
    <row r="82" spans="1:10" ht="14.1" customHeight="1" x14ac:dyDescent="0.25">
      <c r="A82" s="234" t="s">
        <v>17</v>
      </c>
      <c r="B82" s="928">
        <v>0</v>
      </c>
      <c r="C82" s="928">
        <v>940000</v>
      </c>
      <c r="D82" s="928">
        <v>960000</v>
      </c>
      <c r="E82" s="1615">
        <v>960000</v>
      </c>
      <c r="F82" s="1616"/>
      <c r="G82" s="215"/>
      <c r="H82" s="215"/>
      <c r="I82" s="215"/>
      <c r="J82" s="215"/>
    </row>
    <row r="83" spans="1:10" ht="14.1" customHeight="1" x14ac:dyDescent="0.25">
      <c r="A83" s="234" t="s">
        <v>18</v>
      </c>
      <c r="B83" s="928">
        <v>0</v>
      </c>
      <c r="C83" s="929">
        <v>0</v>
      </c>
      <c r="D83" s="929">
        <v>0</v>
      </c>
      <c r="E83" s="1617">
        <v>0</v>
      </c>
      <c r="F83" s="1616"/>
      <c r="G83" s="215"/>
      <c r="H83" s="215"/>
      <c r="I83" s="215"/>
      <c r="J83" s="215"/>
    </row>
    <row r="84" spans="1:10" ht="14.1" customHeight="1" x14ac:dyDescent="0.25">
      <c r="A84" s="234" t="s">
        <v>696</v>
      </c>
      <c r="B84" s="928"/>
      <c r="C84" s="929"/>
      <c r="D84" s="929"/>
      <c r="E84" s="1617"/>
      <c r="F84" s="1616"/>
      <c r="G84" s="215"/>
      <c r="H84" s="215"/>
      <c r="I84" s="215"/>
      <c r="J84" s="215"/>
    </row>
    <row r="85" spans="1:10" ht="14.1" customHeight="1" x14ac:dyDescent="0.25">
      <c r="A85" s="234" t="s">
        <v>697</v>
      </c>
      <c r="B85" s="928"/>
      <c r="C85" s="929"/>
      <c r="D85" s="932">
        <v>2.1299999999999999E-2</v>
      </c>
      <c r="E85" s="1625">
        <v>0</v>
      </c>
      <c r="F85" s="1616"/>
      <c r="G85" s="215"/>
      <c r="H85" s="215"/>
      <c r="I85" s="215"/>
      <c r="J85" s="215"/>
    </row>
    <row r="86" spans="1:10" ht="14.1" customHeight="1" x14ac:dyDescent="0.25">
      <c r="A86" s="234" t="s">
        <v>22</v>
      </c>
      <c r="B86" s="928"/>
      <c r="C86" s="929"/>
      <c r="D86" s="932"/>
      <c r="E86" s="1625"/>
      <c r="F86" s="1616"/>
      <c r="G86" s="215"/>
      <c r="H86" s="215"/>
      <c r="I86" s="215"/>
      <c r="J86" s="215"/>
    </row>
    <row r="87" spans="1:10" ht="14.1" customHeight="1" x14ac:dyDescent="0.25">
      <c r="A87" s="1626" t="s">
        <v>690</v>
      </c>
      <c r="B87" s="1627"/>
      <c r="C87" s="1627"/>
      <c r="D87" s="1627"/>
      <c r="E87" s="1627"/>
      <c r="F87" s="1627"/>
      <c r="G87" s="215"/>
      <c r="H87" s="215"/>
      <c r="I87" s="215"/>
      <c r="J87" s="215"/>
    </row>
    <row r="88" spans="1:10" ht="14.1" customHeight="1" x14ac:dyDescent="0.25">
      <c r="A88" s="221"/>
      <c r="B88" s="925">
        <v>2020</v>
      </c>
      <c r="C88" s="227">
        <v>2021</v>
      </c>
      <c r="D88" s="925">
        <v>2022</v>
      </c>
      <c r="E88" s="1611">
        <v>2023</v>
      </c>
      <c r="F88" s="1612"/>
      <c r="G88" s="215"/>
      <c r="H88" s="215"/>
      <c r="I88" s="215"/>
      <c r="J88" s="215"/>
    </row>
    <row r="89" spans="1:10" ht="14.1" customHeight="1" x14ac:dyDescent="0.25">
      <c r="A89" s="228"/>
      <c r="B89" s="926" t="s">
        <v>7</v>
      </c>
      <c r="C89" s="926" t="s">
        <v>8</v>
      </c>
      <c r="D89" s="926" t="s">
        <v>8</v>
      </c>
      <c r="E89" s="1613" t="s">
        <v>8</v>
      </c>
      <c r="F89" s="1614"/>
      <c r="G89" s="215"/>
      <c r="H89" s="215"/>
      <c r="I89" s="215"/>
      <c r="J89" s="215"/>
    </row>
    <row r="90" spans="1:10" ht="15.95" customHeight="1" x14ac:dyDescent="0.25">
      <c r="A90" s="224"/>
      <c r="B90" s="927"/>
      <c r="C90" s="927"/>
      <c r="D90" s="927"/>
      <c r="E90" s="927"/>
      <c r="F90" s="927"/>
      <c r="G90" s="230" t="s">
        <v>687</v>
      </c>
      <c r="H90" s="215"/>
      <c r="I90" s="215"/>
      <c r="J90" s="215"/>
    </row>
    <row r="91" spans="1:10" ht="14.1" customHeight="1" x14ac:dyDescent="0.25">
      <c r="A91" s="241" t="s">
        <v>698</v>
      </c>
      <c r="B91" s="931">
        <v>0</v>
      </c>
      <c r="C91" s="931">
        <v>0</v>
      </c>
      <c r="D91" s="931">
        <v>0</v>
      </c>
      <c r="E91" s="1623">
        <v>0</v>
      </c>
      <c r="F91" s="1624"/>
      <c r="G91" s="233"/>
      <c r="H91" s="215"/>
      <c r="I91" s="215"/>
      <c r="J91" s="215"/>
    </row>
    <row r="92" spans="1:10" ht="14.1" customHeight="1" x14ac:dyDescent="0.25">
      <c r="A92" s="241" t="s">
        <v>699</v>
      </c>
      <c r="B92" s="931">
        <v>0</v>
      </c>
      <c r="C92" s="931">
        <v>0</v>
      </c>
      <c r="D92" s="931">
        <v>0</v>
      </c>
      <c r="E92" s="1623">
        <v>0</v>
      </c>
      <c r="F92" s="1624"/>
      <c r="G92" s="215"/>
      <c r="H92" s="215"/>
      <c r="I92" s="215"/>
      <c r="J92" s="215"/>
    </row>
    <row r="93" spans="1:10" ht="14.1" customHeight="1" x14ac:dyDescent="0.25">
      <c r="A93" s="241" t="s">
        <v>700</v>
      </c>
      <c r="B93" s="931">
        <v>0</v>
      </c>
      <c r="C93" s="931">
        <v>0</v>
      </c>
      <c r="D93" s="931">
        <v>0</v>
      </c>
      <c r="E93" s="1623">
        <v>0</v>
      </c>
      <c r="F93" s="1624"/>
      <c r="G93" s="215"/>
      <c r="H93" s="215"/>
      <c r="I93" s="215"/>
      <c r="J93" s="215"/>
    </row>
    <row r="94" spans="1:10" ht="14.1" customHeight="1" x14ac:dyDescent="0.25">
      <c r="A94" s="241" t="s">
        <v>701</v>
      </c>
      <c r="B94" s="931">
        <v>0</v>
      </c>
      <c r="C94" s="931">
        <v>0</v>
      </c>
      <c r="D94" s="931">
        <v>0</v>
      </c>
      <c r="E94" s="1623">
        <v>0</v>
      </c>
      <c r="F94" s="1624"/>
      <c r="G94" s="215"/>
      <c r="H94" s="215"/>
      <c r="I94" s="215"/>
      <c r="J94" s="215"/>
    </row>
    <row r="95" spans="1:10" ht="14.1" customHeight="1" x14ac:dyDescent="0.25">
      <c r="A95" s="241" t="s">
        <v>702</v>
      </c>
      <c r="B95" s="931">
        <v>0</v>
      </c>
      <c r="C95" s="931">
        <v>0</v>
      </c>
      <c r="D95" s="931">
        <v>0</v>
      </c>
      <c r="E95" s="1623">
        <v>0</v>
      </c>
      <c r="F95" s="1624"/>
      <c r="G95" s="215"/>
      <c r="H95" s="215"/>
      <c r="I95" s="215"/>
      <c r="J95" s="215"/>
    </row>
    <row r="96" spans="1:10" ht="14.1" customHeight="1" x14ac:dyDescent="0.25">
      <c r="A96" s="241" t="s">
        <v>703</v>
      </c>
      <c r="B96" s="931">
        <v>0</v>
      </c>
      <c r="C96" s="931">
        <v>0</v>
      </c>
      <c r="D96" s="931">
        <v>0</v>
      </c>
      <c r="E96" s="1623">
        <v>0</v>
      </c>
      <c r="F96" s="1624"/>
      <c r="G96" s="215"/>
      <c r="H96" s="215"/>
      <c r="I96" s="215"/>
      <c r="J96" s="215"/>
    </row>
    <row r="97" spans="1:10" ht="14.1" customHeight="1" x14ac:dyDescent="0.25">
      <c r="A97" s="241" t="s">
        <v>704</v>
      </c>
      <c r="B97" s="931">
        <v>0</v>
      </c>
      <c r="C97" s="931">
        <v>0</v>
      </c>
      <c r="D97" s="931">
        <v>0</v>
      </c>
      <c r="E97" s="1623">
        <v>0</v>
      </c>
      <c r="F97" s="1624"/>
      <c r="G97" s="215"/>
      <c r="H97" s="215"/>
      <c r="I97" s="215"/>
      <c r="J97" s="215"/>
    </row>
    <row r="98" spans="1:10" ht="14.1" customHeight="1" x14ac:dyDescent="0.25">
      <c r="A98" s="241" t="s">
        <v>705</v>
      </c>
      <c r="B98" s="931">
        <v>0</v>
      </c>
      <c r="C98" s="931">
        <v>0</v>
      </c>
      <c r="D98" s="931">
        <v>0</v>
      </c>
      <c r="E98" s="1623">
        <v>0</v>
      </c>
      <c r="F98" s="1624"/>
      <c r="G98" s="215"/>
      <c r="H98" s="215"/>
      <c r="I98" s="215"/>
      <c r="J98" s="215"/>
    </row>
    <row r="99" spans="1:10" ht="14.1" customHeight="1" x14ac:dyDescent="0.25">
      <c r="A99" s="241" t="s">
        <v>706</v>
      </c>
      <c r="B99" s="931">
        <v>0</v>
      </c>
      <c r="C99" s="931">
        <v>0</v>
      </c>
      <c r="D99" s="931">
        <v>0</v>
      </c>
      <c r="E99" s="1623">
        <v>0</v>
      </c>
      <c r="F99" s="1624"/>
      <c r="G99" s="215"/>
      <c r="H99" s="215"/>
      <c r="I99" s="215"/>
      <c r="J99" s="215"/>
    </row>
    <row r="100" spans="1:10" ht="14.1" customHeight="1" x14ac:dyDescent="0.25">
      <c r="A100" s="241" t="s">
        <v>707</v>
      </c>
      <c r="B100" s="931">
        <v>0</v>
      </c>
      <c r="C100" s="931">
        <v>0</v>
      </c>
      <c r="D100" s="931">
        <v>0</v>
      </c>
      <c r="E100" s="1623">
        <v>0</v>
      </c>
      <c r="F100" s="1624"/>
      <c r="G100" s="215"/>
      <c r="H100" s="215"/>
      <c r="I100" s="215"/>
      <c r="J100" s="215"/>
    </row>
    <row r="101" spans="1:10" ht="14.1" customHeight="1" x14ac:dyDescent="0.25">
      <c r="A101" s="241" t="s">
        <v>708</v>
      </c>
      <c r="B101" s="931">
        <v>0</v>
      </c>
      <c r="C101" s="931">
        <v>0</v>
      </c>
      <c r="D101" s="931">
        <v>0</v>
      </c>
      <c r="E101" s="1623">
        <v>0</v>
      </c>
      <c r="F101" s="1624"/>
      <c r="G101" s="215"/>
      <c r="H101" s="215"/>
      <c r="I101" s="215"/>
      <c r="J101" s="215"/>
    </row>
    <row r="102" spans="1:10" ht="14.1" customHeight="1" x14ac:dyDescent="0.25">
      <c r="A102" s="241" t="s">
        <v>709</v>
      </c>
      <c r="B102" s="931">
        <v>0</v>
      </c>
      <c r="C102" s="931">
        <v>0</v>
      </c>
      <c r="D102" s="931">
        <v>0</v>
      </c>
      <c r="E102" s="1623">
        <v>0</v>
      </c>
      <c r="F102" s="1624"/>
      <c r="G102" s="215"/>
      <c r="H102" s="215"/>
      <c r="I102" s="215"/>
      <c r="J102" s="215"/>
    </row>
    <row r="103" spans="1:10" ht="14.1" customHeight="1" x14ac:dyDescent="0.25">
      <c r="A103" s="241" t="s">
        <v>710</v>
      </c>
      <c r="B103" s="931">
        <v>0</v>
      </c>
      <c r="C103" s="931">
        <v>0</v>
      </c>
      <c r="D103" s="931">
        <v>0</v>
      </c>
      <c r="E103" s="1623">
        <v>0</v>
      </c>
      <c r="F103" s="1624"/>
      <c r="G103" s="215"/>
      <c r="H103" s="215"/>
      <c r="I103" s="215"/>
      <c r="J103" s="215"/>
    </row>
    <row r="104" spans="1:10" ht="14.1" customHeight="1" x14ac:dyDescent="0.25">
      <c r="A104" s="241" t="s">
        <v>711</v>
      </c>
      <c r="B104" s="931">
        <v>0</v>
      </c>
      <c r="C104" s="931">
        <v>0</v>
      </c>
      <c r="D104" s="931">
        <v>0</v>
      </c>
      <c r="E104" s="1623">
        <v>0</v>
      </c>
      <c r="F104" s="1624"/>
      <c r="G104" s="215"/>
      <c r="H104" s="215"/>
      <c r="I104" s="215"/>
      <c r="J104" s="215"/>
    </row>
    <row r="105" spans="1:10" ht="14.1" customHeight="1" x14ac:dyDescent="0.25">
      <c r="A105" s="241" t="s">
        <v>712</v>
      </c>
      <c r="B105" s="931">
        <v>0</v>
      </c>
      <c r="C105" s="931">
        <v>0</v>
      </c>
      <c r="D105" s="931">
        <v>0</v>
      </c>
      <c r="E105" s="1623">
        <v>0</v>
      </c>
      <c r="F105" s="1624"/>
      <c r="G105" s="215"/>
      <c r="H105" s="215"/>
      <c r="I105" s="215"/>
      <c r="J105" s="215"/>
    </row>
    <row r="106" spans="1:10" ht="14.1" customHeight="1" x14ac:dyDescent="0.25">
      <c r="A106" s="241" t="s">
        <v>713</v>
      </c>
      <c r="B106" s="931">
        <v>0</v>
      </c>
      <c r="C106" s="931">
        <v>0</v>
      </c>
      <c r="D106" s="931">
        <v>0</v>
      </c>
      <c r="E106" s="1623">
        <v>0</v>
      </c>
      <c r="F106" s="1624"/>
      <c r="G106" s="215"/>
      <c r="H106" s="215"/>
      <c r="I106" s="215"/>
      <c r="J106" s="215"/>
    </row>
    <row r="107" spans="1:10" ht="14.1" customHeight="1" x14ac:dyDescent="0.25">
      <c r="A107" s="241" t="s">
        <v>714</v>
      </c>
      <c r="B107" s="931">
        <v>0</v>
      </c>
      <c r="C107" s="931">
        <v>940000</v>
      </c>
      <c r="D107" s="931">
        <v>960000</v>
      </c>
      <c r="E107" s="1623">
        <v>960000</v>
      </c>
      <c r="F107" s="1624"/>
      <c r="G107" s="215"/>
      <c r="H107" s="215"/>
      <c r="I107" s="215"/>
      <c r="J107" s="215"/>
    </row>
    <row r="108" spans="1:10" ht="14.1" customHeight="1" x14ac:dyDescent="0.25">
      <c r="A108" s="241" t="s">
        <v>715</v>
      </c>
      <c r="B108" s="931">
        <v>0</v>
      </c>
      <c r="C108" s="931">
        <v>0</v>
      </c>
      <c r="D108" s="931">
        <v>0</v>
      </c>
      <c r="E108" s="1623">
        <v>0</v>
      </c>
      <c r="F108" s="1624"/>
      <c r="G108" s="215"/>
      <c r="H108" s="215"/>
      <c r="I108" s="215"/>
      <c r="J108" s="215"/>
    </row>
    <row r="109" spans="1:10" ht="14.1" customHeight="1" x14ac:dyDescent="0.25">
      <c r="A109" s="241" t="s">
        <v>716</v>
      </c>
      <c r="B109" s="931">
        <v>0</v>
      </c>
      <c r="C109" s="931">
        <v>0</v>
      </c>
      <c r="D109" s="931">
        <v>0</v>
      </c>
      <c r="E109" s="1623">
        <v>0</v>
      </c>
      <c r="F109" s="1624"/>
      <c r="G109" s="215"/>
      <c r="H109" s="215"/>
      <c r="I109" s="215"/>
      <c r="J109" s="215"/>
    </row>
    <row r="110" spans="1:10" ht="14.1" customHeight="1" x14ac:dyDescent="0.25">
      <c r="A110" s="241" t="s">
        <v>717</v>
      </c>
      <c r="B110" s="931">
        <v>0</v>
      </c>
      <c r="C110" s="931">
        <v>0</v>
      </c>
      <c r="D110" s="931">
        <v>0</v>
      </c>
      <c r="E110" s="1623">
        <v>0</v>
      </c>
      <c r="F110" s="1624"/>
      <c r="G110" s="215"/>
      <c r="H110" s="215"/>
      <c r="I110" s="215"/>
      <c r="J110" s="215"/>
    </row>
    <row r="111" spans="1:10" ht="14.1" customHeight="1" x14ac:dyDescent="0.25">
      <c r="A111" s="241" t="s">
        <v>718</v>
      </c>
      <c r="B111" s="931">
        <v>0</v>
      </c>
      <c r="C111" s="931">
        <v>0</v>
      </c>
      <c r="D111" s="931">
        <v>0</v>
      </c>
      <c r="E111" s="1623">
        <v>0</v>
      </c>
      <c r="F111" s="1624"/>
      <c r="G111" s="215"/>
      <c r="H111" s="215"/>
      <c r="I111" s="215"/>
      <c r="J111" s="215"/>
    </row>
    <row r="112" spans="1:10" ht="14.1" customHeight="1" x14ac:dyDescent="0.25">
      <c r="A112" s="241" t="s">
        <v>719</v>
      </c>
      <c r="B112" s="931">
        <v>0</v>
      </c>
      <c r="C112" s="931">
        <v>0</v>
      </c>
      <c r="D112" s="931">
        <v>0</v>
      </c>
      <c r="E112" s="1623">
        <v>0</v>
      </c>
      <c r="F112" s="1624"/>
      <c r="G112" s="215"/>
      <c r="H112" s="215"/>
      <c r="I112" s="215"/>
      <c r="J112" s="215"/>
    </row>
    <row r="113" spans="1:10" ht="14.1" customHeight="1" x14ac:dyDescent="0.25">
      <c r="A113" s="241" t="s">
        <v>720</v>
      </c>
      <c r="B113" s="931">
        <v>0</v>
      </c>
      <c r="C113" s="931">
        <v>0</v>
      </c>
      <c r="D113" s="931">
        <v>0</v>
      </c>
      <c r="E113" s="1623">
        <v>0</v>
      </c>
      <c r="F113" s="1624"/>
      <c r="G113" s="215"/>
      <c r="H113" s="215"/>
      <c r="I113" s="215"/>
      <c r="J113" s="215"/>
    </row>
    <row r="114" spans="1:10" ht="14.1" customHeight="1" x14ac:dyDescent="0.25">
      <c r="A114" s="241" t="s">
        <v>721</v>
      </c>
      <c r="B114" s="931">
        <v>0</v>
      </c>
      <c r="C114" s="931">
        <v>0</v>
      </c>
      <c r="D114" s="931">
        <v>0</v>
      </c>
      <c r="E114" s="1623">
        <v>0</v>
      </c>
      <c r="F114" s="1624"/>
      <c r="G114" s="215"/>
      <c r="H114" s="215"/>
      <c r="I114" s="215"/>
      <c r="J114" s="215"/>
    </row>
    <row r="115" spans="1:10" ht="14.1" customHeight="1" x14ac:dyDescent="0.25">
      <c r="A115" s="241" t="s">
        <v>722</v>
      </c>
      <c r="B115" s="931">
        <v>0</v>
      </c>
      <c r="C115" s="931">
        <v>0</v>
      </c>
      <c r="D115" s="931">
        <v>0</v>
      </c>
      <c r="E115" s="1623">
        <v>0</v>
      </c>
      <c r="F115" s="1624"/>
      <c r="G115" s="215"/>
      <c r="H115" s="215"/>
      <c r="I115" s="215"/>
      <c r="J115" s="215"/>
    </row>
    <row r="116" spans="1:10" ht="14.1" customHeight="1" x14ac:dyDescent="0.25">
      <c r="A116" s="241" t="s">
        <v>723</v>
      </c>
      <c r="B116" s="931">
        <v>0</v>
      </c>
      <c r="C116" s="931">
        <v>0</v>
      </c>
      <c r="D116" s="931">
        <v>0</v>
      </c>
      <c r="E116" s="1623">
        <v>0</v>
      </c>
      <c r="F116" s="1624"/>
      <c r="G116" s="215"/>
      <c r="H116" s="215"/>
      <c r="I116" s="215"/>
      <c r="J116" s="215"/>
    </row>
    <row r="117" spans="1:10" ht="14.1" customHeight="1" x14ac:dyDescent="0.25">
      <c r="A117" s="241" t="s">
        <v>724</v>
      </c>
      <c r="B117" s="931">
        <v>0</v>
      </c>
      <c r="C117" s="931">
        <v>0</v>
      </c>
      <c r="D117" s="931">
        <v>0</v>
      </c>
      <c r="E117" s="1623">
        <v>0</v>
      </c>
      <c r="F117" s="1624"/>
      <c r="G117" s="215"/>
      <c r="H117" s="215"/>
      <c r="I117" s="215"/>
      <c r="J117" s="215"/>
    </row>
    <row r="118" spans="1:10" ht="14.1" customHeight="1" x14ac:dyDescent="0.25">
      <c r="A118" s="241" t="s">
        <v>725</v>
      </c>
      <c r="B118" s="931">
        <v>0</v>
      </c>
      <c r="C118" s="931">
        <v>0</v>
      </c>
      <c r="D118" s="931">
        <v>0</v>
      </c>
      <c r="E118" s="1623">
        <v>0</v>
      </c>
      <c r="F118" s="1624"/>
      <c r="G118" s="215"/>
      <c r="H118" s="215"/>
      <c r="I118" s="215"/>
      <c r="J118" s="215"/>
    </row>
    <row r="119" spans="1:10" ht="14.1" customHeight="1" x14ac:dyDescent="0.25">
      <c r="A119" s="241" t="s">
        <v>726</v>
      </c>
      <c r="B119" s="931">
        <v>0</v>
      </c>
      <c r="C119" s="931">
        <v>0</v>
      </c>
      <c r="D119" s="931">
        <v>0</v>
      </c>
      <c r="E119" s="1623">
        <v>0</v>
      </c>
      <c r="F119" s="1624"/>
      <c r="G119" s="215"/>
      <c r="H119" s="215"/>
      <c r="I119" s="215"/>
      <c r="J119" s="215"/>
    </row>
    <row r="120" spans="1:10" ht="14.1" customHeight="1" x14ac:dyDescent="0.25">
      <c r="A120" s="241" t="s">
        <v>727</v>
      </c>
      <c r="B120" s="931">
        <v>0</v>
      </c>
      <c r="C120" s="931">
        <v>0</v>
      </c>
      <c r="D120" s="931">
        <v>0</v>
      </c>
      <c r="E120" s="1623">
        <v>0</v>
      </c>
      <c r="F120" s="1624"/>
      <c r="G120" s="215"/>
      <c r="H120" s="215"/>
      <c r="I120" s="215"/>
      <c r="J120" s="215"/>
    </row>
    <row r="121" spans="1:10" ht="14.1" customHeight="1" x14ac:dyDescent="0.25">
      <c r="A121" s="231" t="s">
        <v>192</v>
      </c>
      <c r="B121" s="931">
        <v>0</v>
      </c>
      <c r="C121" s="931">
        <v>940000</v>
      </c>
      <c r="D121" s="931">
        <v>960000</v>
      </c>
      <c r="E121" s="1623">
        <v>960000</v>
      </c>
      <c r="F121" s="1624"/>
      <c r="G121" s="215"/>
      <c r="H121" s="215"/>
      <c r="I121" s="215"/>
      <c r="J121" s="215"/>
    </row>
    <row r="122" spans="1:10" ht="18" customHeight="1" x14ac:dyDescent="0.25">
      <c r="A122" s="219" t="s">
        <v>688</v>
      </c>
      <c r="B122" s="1621" t="s">
        <v>1445</v>
      </c>
      <c r="C122" s="1622"/>
      <c r="D122" s="1622"/>
      <c r="E122" s="1622"/>
      <c r="F122" s="1622"/>
      <c r="G122" s="215"/>
      <c r="H122" s="215"/>
      <c r="I122" s="215"/>
      <c r="J122" s="215"/>
    </row>
    <row r="123" spans="1:10" ht="18" customHeight="1" x14ac:dyDescent="0.25">
      <c r="A123" s="220" t="s">
        <v>689</v>
      </c>
      <c r="B123" s="1609" t="s">
        <v>1446</v>
      </c>
      <c r="C123" s="1610"/>
      <c r="D123" s="1610"/>
      <c r="E123" s="1610"/>
      <c r="F123" s="1610"/>
      <c r="G123" s="215"/>
      <c r="H123" s="215"/>
      <c r="I123" s="215"/>
      <c r="J123" s="215"/>
    </row>
    <row r="124" spans="1:10" ht="18" customHeight="1" x14ac:dyDescent="0.25">
      <c r="A124" s="220" t="s">
        <v>15</v>
      </c>
      <c r="B124" s="1609" t="s">
        <v>1447</v>
      </c>
      <c r="C124" s="1610"/>
      <c r="D124" s="1610"/>
      <c r="E124" s="1610"/>
      <c r="F124" s="1610"/>
      <c r="G124" s="215"/>
      <c r="H124" s="215"/>
      <c r="I124" s="215"/>
      <c r="J124" s="215"/>
    </row>
    <row r="125" spans="1:10" ht="15" customHeight="1" x14ac:dyDescent="0.25">
      <c r="A125" s="221"/>
      <c r="B125" s="925">
        <v>2020</v>
      </c>
      <c r="C125" s="925">
        <v>2021</v>
      </c>
      <c r="D125" s="925">
        <v>2022</v>
      </c>
      <c r="E125" s="1611">
        <v>2023</v>
      </c>
      <c r="F125" s="1612"/>
      <c r="G125" s="215"/>
      <c r="H125" s="215"/>
      <c r="I125" s="215"/>
      <c r="J125" s="215"/>
    </row>
    <row r="126" spans="1:10" ht="15" customHeight="1" x14ac:dyDescent="0.25">
      <c r="A126" s="224"/>
      <c r="B126" s="926" t="s">
        <v>7</v>
      </c>
      <c r="C126" s="926" t="s">
        <v>8</v>
      </c>
      <c r="D126" s="926" t="s">
        <v>8</v>
      </c>
      <c r="E126" s="1613" t="s">
        <v>8</v>
      </c>
      <c r="F126" s="1614"/>
      <c r="G126" s="215"/>
      <c r="H126" s="215"/>
      <c r="I126" s="215"/>
      <c r="J126" s="215"/>
    </row>
    <row r="127" spans="1:10" ht="14.1" customHeight="1" x14ac:dyDescent="0.25">
      <c r="A127" s="234" t="s">
        <v>16</v>
      </c>
      <c r="B127" s="928">
        <v>0</v>
      </c>
      <c r="C127" s="928">
        <v>0</v>
      </c>
      <c r="D127" s="928">
        <v>0</v>
      </c>
      <c r="E127" s="1615">
        <v>0</v>
      </c>
      <c r="F127" s="1616"/>
      <c r="G127" s="215"/>
      <c r="H127" s="215"/>
      <c r="I127" s="215"/>
      <c r="J127" s="215"/>
    </row>
    <row r="128" spans="1:10" ht="14.1" customHeight="1" x14ac:dyDescent="0.25">
      <c r="A128" s="234" t="s">
        <v>17</v>
      </c>
      <c r="B128" s="928">
        <v>0</v>
      </c>
      <c r="C128" s="928">
        <v>960000</v>
      </c>
      <c r="D128" s="928">
        <v>960000</v>
      </c>
      <c r="E128" s="1615">
        <v>960000</v>
      </c>
      <c r="F128" s="1616"/>
      <c r="G128" s="215"/>
      <c r="H128" s="215"/>
      <c r="I128" s="215"/>
      <c r="J128" s="215"/>
    </row>
    <row r="129" spans="1:10" ht="14.1" customHeight="1" x14ac:dyDescent="0.25">
      <c r="A129" s="234" t="s">
        <v>18</v>
      </c>
      <c r="B129" s="928">
        <v>0</v>
      </c>
      <c r="C129" s="929">
        <v>0</v>
      </c>
      <c r="D129" s="929">
        <v>0</v>
      </c>
      <c r="E129" s="1617">
        <v>0</v>
      </c>
      <c r="F129" s="1616"/>
      <c r="G129" s="215"/>
      <c r="H129" s="215"/>
      <c r="I129" s="215"/>
      <c r="J129" s="215"/>
    </row>
    <row r="130" spans="1:10" ht="14.1" customHeight="1" x14ac:dyDescent="0.25">
      <c r="A130" s="234" t="s">
        <v>696</v>
      </c>
      <c r="B130" s="928"/>
      <c r="C130" s="929"/>
      <c r="D130" s="929"/>
      <c r="E130" s="1617"/>
      <c r="F130" s="1616"/>
      <c r="G130" s="215"/>
      <c r="H130" s="215"/>
      <c r="I130" s="215"/>
      <c r="J130" s="215"/>
    </row>
    <row r="131" spans="1:10" ht="14.1" customHeight="1" x14ac:dyDescent="0.25">
      <c r="A131" s="234" t="s">
        <v>697</v>
      </c>
      <c r="B131" s="928"/>
      <c r="C131" s="929"/>
      <c r="D131" s="932">
        <v>0</v>
      </c>
      <c r="E131" s="1625">
        <v>0</v>
      </c>
      <c r="F131" s="1616"/>
      <c r="G131" s="215"/>
      <c r="H131" s="215"/>
      <c r="I131" s="215"/>
      <c r="J131" s="215"/>
    </row>
    <row r="132" spans="1:10" ht="14.1" customHeight="1" x14ac:dyDescent="0.25">
      <c r="A132" s="234" t="s">
        <v>22</v>
      </c>
      <c r="B132" s="928"/>
      <c r="C132" s="929"/>
      <c r="D132" s="932"/>
      <c r="E132" s="1625"/>
      <c r="F132" s="1616"/>
      <c r="G132" s="215"/>
      <c r="H132" s="215"/>
      <c r="I132" s="215"/>
      <c r="J132" s="215"/>
    </row>
    <row r="133" spans="1:10" ht="14.1" customHeight="1" x14ac:dyDescent="0.25">
      <c r="A133" s="1626" t="s">
        <v>690</v>
      </c>
      <c r="B133" s="1627"/>
      <c r="C133" s="1627"/>
      <c r="D133" s="1627"/>
      <c r="E133" s="1627"/>
      <c r="F133" s="1627"/>
      <c r="G133" s="215"/>
      <c r="H133" s="215"/>
      <c r="I133" s="215"/>
      <c r="J133" s="215"/>
    </row>
    <row r="134" spans="1:10" ht="14.1" customHeight="1" x14ac:dyDescent="0.25">
      <c r="A134" s="221"/>
      <c r="B134" s="925">
        <v>2020</v>
      </c>
      <c r="C134" s="227">
        <v>2021</v>
      </c>
      <c r="D134" s="925">
        <v>2022</v>
      </c>
      <c r="E134" s="1611">
        <v>2023</v>
      </c>
      <c r="F134" s="1612"/>
      <c r="G134" s="215"/>
      <c r="H134" s="215"/>
      <c r="I134" s="215"/>
      <c r="J134" s="215"/>
    </row>
    <row r="135" spans="1:10" ht="14.1" customHeight="1" x14ac:dyDescent="0.25">
      <c r="A135" s="228"/>
      <c r="B135" s="926" t="s">
        <v>7</v>
      </c>
      <c r="C135" s="926" t="s">
        <v>8</v>
      </c>
      <c r="D135" s="926" t="s">
        <v>8</v>
      </c>
      <c r="E135" s="1613" t="s">
        <v>8</v>
      </c>
      <c r="F135" s="1614"/>
      <c r="G135" s="215"/>
      <c r="H135" s="215"/>
      <c r="I135" s="215"/>
      <c r="J135" s="215"/>
    </row>
    <row r="136" spans="1:10" ht="15.95" customHeight="1" x14ac:dyDescent="0.25">
      <c r="A136" s="224"/>
      <c r="B136" s="927"/>
      <c r="C136" s="927"/>
      <c r="D136" s="927"/>
      <c r="E136" s="927"/>
      <c r="F136" s="927"/>
      <c r="G136" s="230" t="s">
        <v>687</v>
      </c>
      <c r="H136" s="215"/>
      <c r="I136" s="215"/>
      <c r="J136" s="215"/>
    </row>
    <row r="137" spans="1:10" ht="14.1" customHeight="1" x14ac:dyDescent="0.25">
      <c r="A137" s="241" t="s">
        <v>698</v>
      </c>
      <c r="B137" s="931">
        <v>0</v>
      </c>
      <c r="C137" s="931">
        <v>0</v>
      </c>
      <c r="D137" s="931">
        <v>0</v>
      </c>
      <c r="E137" s="1623">
        <v>0</v>
      </c>
      <c r="F137" s="1624"/>
      <c r="G137" s="233"/>
      <c r="H137" s="215"/>
      <c r="I137" s="215"/>
      <c r="J137" s="215"/>
    </row>
    <row r="138" spans="1:10" ht="14.1" customHeight="1" x14ac:dyDescent="0.25">
      <c r="A138" s="241" t="s">
        <v>699</v>
      </c>
      <c r="B138" s="931">
        <v>0</v>
      </c>
      <c r="C138" s="931">
        <v>0</v>
      </c>
      <c r="D138" s="931">
        <v>0</v>
      </c>
      <c r="E138" s="1623">
        <v>0</v>
      </c>
      <c r="F138" s="1624"/>
      <c r="G138" s="215"/>
      <c r="H138" s="215"/>
      <c r="I138" s="215"/>
      <c r="J138" s="215"/>
    </row>
    <row r="139" spans="1:10" ht="14.1" customHeight="1" x14ac:dyDescent="0.25">
      <c r="A139" s="241" t="s">
        <v>700</v>
      </c>
      <c r="B139" s="931">
        <v>0</v>
      </c>
      <c r="C139" s="931">
        <v>0</v>
      </c>
      <c r="D139" s="931">
        <v>0</v>
      </c>
      <c r="E139" s="1623">
        <v>0</v>
      </c>
      <c r="F139" s="1624"/>
      <c r="G139" s="215"/>
      <c r="H139" s="215"/>
      <c r="I139" s="215"/>
      <c r="J139" s="215"/>
    </row>
    <row r="140" spans="1:10" ht="14.1" customHeight="1" x14ac:dyDescent="0.25">
      <c r="A140" s="241" t="s">
        <v>701</v>
      </c>
      <c r="B140" s="931">
        <v>0</v>
      </c>
      <c r="C140" s="931">
        <v>0</v>
      </c>
      <c r="D140" s="931">
        <v>0</v>
      </c>
      <c r="E140" s="1623">
        <v>0</v>
      </c>
      <c r="F140" s="1624"/>
      <c r="G140" s="215"/>
      <c r="H140" s="215"/>
      <c r="I140" s="215"/>
      <c r="J140" s="215"/>
    </row>
    <row r="141" spans="1:10" ht="14.1" customHeight="1" x14ac:dyDescent="0.25">
      <c r="A141" s="241" t="s">
        <v>702</v>
      </c>
      <c r="B141" s="931">
        <v>0</v>
      </c>
      <c r="C141" s="931">
        <v>0</v>
      </c>
      <c r="D141" s="931">
        <v>0</v>
      </c>
      <c r="E141" s="1623">
        <v>0</v>
      </c>
      <c r="F141" s="1624"/>
      <c r="G141" s="215"/>
      <c r="H141" s="215"/>
      <c r="I141" s="215"/>
      <c r="J141" s="215"/>
    </row>
    <row r="142" spans="1:10" ht="14.1" customHeight="1" x14ac:dyDescent="0.25">
      <c r="A142" s="241" t="s">
        <v>703</v>
      </c>
      <c r="B142" s="931">
        <v>0</v>
      </c>
      <c r="C142" s="931">
        <v>0</v>
      </c>
      <c r="D142" s="931">
        <v>0</v>
      </c>
      <c r="E142" s="1623">
        <v>0</v>
      </c>
      <c r="F142" s="1624"/>
      <c r="G142" s="215"/>
      <c r="H142" s="215"/>
      <c r="I142" s="215"/>
      <c r="J142" s="215"/>
    </row>
    <row r="143" spans="1:10" ht="14.1" customHeight="1" x14ac:dyDescent="0.25">
      <c r="A143" s="241" t="s">
        <v>704</v>
      </c>
      <c r="B143" s="931">
        <v>0</v>
      </c>
      <c r="C143" s="931">
        <v>0</v>
      </c>
      <c r="D143" s="931">
        <v>0</v>
      </c>
      <c r="E143" s="1623">
        <v>0</v>
      </c>
      <c r="F143" s="1624"/>
      <c r="G143" s="215"/>
      <c r="H143" s="215"/>
      <c r="I143" s="215"/>
      <c r="J143" s="215"/>
    </row>
    <row r="144" spans="1:10" ht="14.1" customHeight="1" x14ac:dyDescent="0.25">
      <c r="A144" s="241" t="s">
        <v>705</v>
      </c>
      <c r="B144" s="931">
        <v>0</v>
      </c>
      <c r="C144" s="931">
        <v>0</v>
      </c>
      <c r="D144" s="931">
        <v>0</v>
      </c>
      <c r="E144" s="1623">
        <v>0</v>
      </c>
      <c r="F144" s="1624"/>
      <c r="G144" s="215"/>
      <c r="H144" s="215"/>
      <c r="I144" s="215"/>
      <c r="J144" s="215"/>
    </row>
    <row r="145" spans="1:10" ht="14.1" customHeight="1" x14ac:dyDescent="0.25">
      <c r="A145" s="241" t="s">
        <v>706</v>
      </c>
      <c r="B145" s="931">
        <v>0</v>
      </c>
      <c r="C145" s="931">
        <v>0</v>
      </c>
      <c r="D145" s="931">
        <v>0</v>
      </c>
      <c r="E145" s="1623">
        <v>0</v>
      </c>
      <c r="F145" s="1624"/>
      <c r="G145" s="215"/>
      <c r="H145" s="215"/>
      <c r="I145" s="215"/>
      <c r="J145" s="215"/>
    </row>
    <row r="146" spans="1:10" ht="14.1" customHeight="1" x14ac:dyDescent="0.25">
      <c r="A146" s="241" t="s">
        <v>707</v>
      </c>
      <c r="B146" s="931">
        <v>0</v>
      </c>
      <c r="C146" s="931">
        <v>0</v>
      </c>
      <c r="D146" s="931">
        <v>0</v>
      </c>
      <c r="E146" s="1623">
        <v>0</v>
      </c>
      <c r="F146" s="1624"/>
      <c r="G146" s="215"/>
      <c r="H146" s="215"/>
      <c r="I146" s="215"/>
      <c r="J146" s="215"/>
    </row>
    <row r="147" spans="1:10" ht="14.1" customHeight="1" x14ac:dyDescent="0.25">
      <c r="A147" s="241" t="s">
        <v>708</v>
      </c>
      <c r="B147" s="931">
        <v>0</v>
      </c>
      <c r="C147" s="931">
        <v>0</v>
      </c>
      <c r="D147" s="931">
        <v>0</v>
      </c>
      <c r="E147" s="1623">
        <v>0</v>
      </c>
      <c r="F147" s="1624"/>
      <c r="G147" s="215"/>
      <c r="H147" s="215"/>
      <c r="I147" s="215"/>
      <c r="J147" s="215"/>
    </row>
    <row r="148" spans="1:10" ht="14.1" customHeight="1" x14ac:dyDescent="0.25">
      <c r="A148" s="241" t="s">
        <v>709</v>
      </c>
      <c r="B148" s="931">
        <v>0</v>
      </c>
      <c r="C148" s="931">
        <v>0</v>
      </c>
      <c r="D148" s="931">
        <v>0</v>
      </c>
      <c r="E148" s="1623">
        <v>0</v>
      </c>
      <c r="F148" s="1624"/>
      <c r="G148" s="215"/>
      <c r="H148" s="215"/>
      <c r="I148" s="215"/>
      <c r="J148" s="215"/>
    </row>
    <row r="149" spans="1:10" ht="14.1" customHeight="1" x14ac:dyDescent="0.25">
      <c r="A149" s="241" t="s">
        <v>710</v>
      </c>
      <c r="B149" s="931">
        <v>0</v>
      </c>
      <c r="C149" s="931">
        <v>0</v>
      </c>
      <c r="D149" s="931">
        <v>0</v>
      </c>
      <c r="E149" s="1623">
        <v>0</v>
      </c>
      <c r="F149" s="1624"/>
      <c r="G149" s="215"/>
      <c r="H149" s="215"/>
      <c r="I149" s="215"/>
      <c r="J149" s="215"/>
    </row>
    <row r="150" spans="1:10" ht="14.1" customHeight="1" x14ac:dyDescent="0.25">
      <c r="A150" s="241" t="s">
        <v>711</v>
      </c>
      <c r="B150" s="931">
        <v>0</v>
      </c>
      <c r="C150" s="931">
        <v>0</v>
      </c>
      <c r="D150" s="931">
        <v>0</v>
      </c>
      <c r="E150" s="1623">
        <v>0</v>
      </c>
      <c r="F150" s="1624"/>
      <c r="G150" s="215"/>
      <c r="H150" s="215"/>
      <c r="I150" s="215"/>
      <c r="J150" s="215"/>
    </row>
    <row r="151" spans="1:10" ht="14.1" customHeight="1" x14ac:dyDescent="0.25">
      <c r="A151" s="241" t="s">
        <v>712</v>
      </c>
      <c r="B151" s="931">
        <v>0</v>
      </c>
      <c r="C151" s="931">
        <v>0</v>
      </c>
      <c r="D151" s="931">
        <v>0</v>
      </c>
      <c r="E151" s="1623">
        <v>0</v>
      </c>
      <c r="F151" s="1624"/>
      <c r="G151" s="215"/>
      <c r="H151" s="215"/>
      <c r="I151" s="215"/>
      <c r="J151" s="215"/>
    </row>
    <row r="152" spans="1:10" ht="14.1" customHeight="1" x14ac:dyDescent="0.25">
      <c r="A152" s="241" t="s">
        <v>713</v>
      </c>
      <c r="B152" s="931">
        <v>0</v>
      </c>
      <c r="C152" s="931">
        <v>0</v>
      </c>
      <c r="D152" s="931">
        <v>0</v>
      </c>
      <c r="E152" s="1623">
        <v>0</v>
      </c>
      <c r="F152" s="1624"/>
      <c r="G152" s="215"/>
      <c r="H152" s="215"/>
      <c r="I152" s="215"/>
      <c r="J152" s="215"/>
    </row>
    <row r="153" spans="1:10" ht="14.1" customHeight="1" x14ac:dyDescent="0.25">
      <c r="A153" s="241" t="s">
        <v>714</v>
      </c>
      <c r="B153" s="931">
        <v>0</v>
      </c>
      <c r="C153" s="931">
        <v>960000</v>
      </c>
      <c r="D153" s="931">
        <v>960000</v>
      </c>
      <c r="E153" s="1623">
        <v>960000</v>
      </c>
      <c r="F153" s="1624"/>
      <c r="G153" s="215"/>
      <c r="H153" s="215"/>
      <c r="I153" s="215"/>
      <c r="J153" s="215"/>
    </row>
    <row r="154" spans="1:10" ht="14.1" customHeight="1" x14ac:dyDescent="0.25">
      <c r="A154" s="241" t="s">
        <v>715</v>
      </c>
      <c r="B154" s="931">
        <v>0</v>
      </c>
      <c r="C154" s="931">
        <v>0</v>
      </c>
      <c r="D154" s="931">
        <v>0</v>
      </c>
      <c r="E154" s="1623">
        <v>0</v>
      </c>
      <c r="F154" s="1624"/>
      <c r="G154" s="215"/>
      <c r="H154" s="215"/>
      <c r="I154" s="215"/>
      <c r="J154" s="215"/>
    </row>
    <row r="155" spans="1:10" ht="14.1" customHeight="1" x14ac:dyDescent="0.25">
      <c r="A155" s="241" t="s">
        <v>716</v>
      </c>
      <c r="B155" s="931">
        <v>0</v>
      </c>
      <c r="C155" s="931">
        <v>0</v>
      </c>
      <c r="D155" s="931">
        <v>0</v>
      </c>
      <c r="E155" s="1623">
        <v>0</v>
      </c>
      <c r="F155" s="1624"/>
      <c r="G155" s="215"/>
      <c r="H155" s="215"/>
      <c r="I155" s="215"/>
      <c r="J155" s="215"/>
    </row>
    <row r="156" spans="1:10" ht="14.1" customHeight="1" x14ac:dyDescent="0.25">
      <c r="A156" s="241" t="s">
        <v>717</v>
      </c>
      <c r="B156" s="931">
        <v>0</v>
      </c>
      <c r="C156" s="931">
        <v>0</v>
      </c>
      <c r="D156" s="931">
        <v>0</v>
      </c>
      <c r="E156" s="1623">
        <v>0</v>
      </c>
      <c r="F156" s="1624"/>
      <c r="G156" s="215"/>
      <c r="H156" s="215"/>
      <c r="I156" s="215"/>
      <c r="J156" s="215"/>
    </row>
    <row r="157" spans="1:10" ht="14.1" customHeight="1" x14ac:dyDescent="0.25">
      <c r="A157" s="241" t="s">
        <v>718</v>
      </c>
      <c r="B157" s="931">
        <v>0</v>
      </c>
      <c r="C157" s="931">
        <v>0</v>
      </c>
      <c r="D157" s="931">
        <v>0</v>
      </c>
      <c r="E157" s="1623">
        <v>0</v>
      </c>
      <c r="F157" s="1624"/>
      <c r="G157" s="215"/>
      <c r="H157" s="215"/>
      <c r="I157" s="215"/>
      <c r="J157" s="215"/>
    </row>
    <row r="158" spans="1:10" ht="14.1" customHeight="1" x14ac:dyDescent="0.25">
      <c r="A158" s="241" t="s">
        <v>719</v>
      </c>
      <c r="B158" s="931">
        <v>0</v>
      </c>
      <c r="C158" s="931">
        <v>0</v>
      </c>
      <c r="D158" s="931">
        <v>0</v>
      </c>
      <c r="E158" s="1623">
        <v>0</v>
      </c>
      <c r="F158" s="1624"/>
      <c r="G158" s="215"/>
      <c r="H158" s="215"/>
      <c r="I158" s="215"/>
      <c r="J158" s="215"/>
    </row>
    <row r="159" spans="1:10" ht="14.1" customHeight="1" x14ac:dyDescent="0.25">
      <c r="A159" s="241" t="s">
        <v>720</v>
      </c>
      <c r="B159" s="931">
        <v>0</v>
      </c>
      <c r="C159" s="931">
        <v>0</v>
      </c>
      <c r="D159" s="931">
        <v>0</v>
      </c>
      <c r="E159" s="1623">
        <v>0</v>
      </c>
      <c r="F159" s="1624"/>
      <c r="G159" s="215"/>
      <c r="H159" s="215"/>
      <c r="I159" s="215"/>
      <c r="J159" s="215"/>
    </row>
    <row r="160" spans="1:10" ht="14.1" customHeight="1" x14ac:dyDescent="0.25">
      <c r="A160" s="241" t="s">
        <v>721</v>
      </c>
      <c r="B160" s="931">
        <v>0</v>
      </c>
      <c r="C160" s="931">
        <v>0</v>
      </c>
      <c r="D160" s="931">
        <v>0</v>
      </c>
      <c r="E160" s="1623">
        <v>0</v>
      </c>
      <c r="F160" s="1624"/>
      <c r="G160" s="215"/>
      <c r="H160" s="215"/>
      <c r="I160" s="215"/>
      <c r="J160" s="215"/>
    </row>
    <row r="161" spans="1:10" ht="14.1" customHeight="1" x14ac:dyDescent="0.25">
      <c r="A161" s="241" t="s">
        <v>722</v>
      </c>
      <c r="B161" s="931">
        <v>0</v>
      </c>
      <c r="C161" s="931">
        <v>0</v>
      </c>
      <c r="D161" s="931">
        <v>0</v>
      </c>
      <c r="E161" s="1623">
        <v>0</v>
      </c>
      <c r="F161" s="1624"/>
      <c r="G161" s="215"/>
      <c r="H161" s="215"/>
      <c r="I161" s="215"/>
      <c r="J161" s="215"/>
    </row>
    <row r="162" spans="1:10" ht="14.1" customHeight="1" x14ac:dyDescent="0.25">
      <c r="A162" s="241" t="s">
        <v>723</v>
      </c>
      <c r="B162" s="931">
        <v>0</v>
      </c>
      <c r="C162" s="931">
        <v>0</v>
      </c>
      <c r="D162" s="931">
        <v>0</v>
      </c>
      <c r="E162" s="1623">
        <v>0</v>
      </c>
      <c r="F162" s="1624"/>
      <c r="G162" s="215"/>
      <c r="H162" s="215"/>
      <c r="I162" s="215"/>
      <c r="J162" s="215"/>
    </row>
    <row r="163" spans="1:10" ht="14.1" customHeight="1" x14ac:dyDescent="0.25">
      <c r="A163" s="241" t="s">
        <v>724</v>
      </c>
      <c r="B163" s="931">
        <v>0</v>
      </c>
      <c r="C163" s="931">
        <v>0</v>
      </c>
      <c r="D163" s="931">
        <v>0</v>
      </c>
      <c r="E163" s="1623">
        <v>0</v>
      </c>
      <c r="F163" s="1624"/>
      <c r="G163" s="215"/>
      <c r="H163" s="215"/>
      <c r="I163" s="215"/>
      <c r="J163" s="215"/>
    </row>
    <row r="164" spans="1:10" ht="14.1" customHeight="1" x14ac:dyDescent="0.25">
      <c r="A164" s="241" t="s">
        <v>725</v>
      </c>
      <c r="B164" s="931">
        <v>0</v>
      </c>
      <c r="C164" s="931">
        <v>0</v>
      </c>
      <c r="D164" s="931">
        <v>0</v>
      </c>
      <c r="E164" s="1623">
        <v>0</v>
      </c>
      <c r="F164" s="1624"/>
      <c r="G164" s="215"/>
      <c r="H164" s="215"/>
      <c r="I164" s="215"/>
      <c r="J164" s="215"/>
    </row>
    <row r="165" spans="1:10" ht="14.1" customHeight="1" x14ac:dyDescent="0.25">
      <c r="A165" s="241" t="s">
        <v>726</v>
      </c>
      <c r="B165" s="931">
        <v>0</v>
      </c>
      <c r="C165" s="931">
        <v>0</v>
      </c>
      <c r="D165" s="931">
        <v>0</v>
      </c>
      <c r="E165" s="1623">
        <v>0</v>
      </c>
      <c r="F165" s="1624"/>
      <c r="G165" s="215"/>
      <c r="H165" s="215"/>
      <c r="I165" s="215"/>
      <c r="J165" s="215"/>
    </row>
    <row r="166" spans="1:10" ht="14.1" customHeight="1" x14ac:dyDescent="0.25">
      <c r="A166" s="241" t="s">
        <v>727</v>
      </c>
      <c r="B166" s="931">
        <v>0</v>
      </c>
      <c r="C166" s="931">
        <v>0</v>
      </c>
      <c r="D166" s="931">
        <v>0</v>
      </c>
      <c r="E166" s="1623">
        <v>0</v>
      </c>
      <c r="F166" s="1624"/>
      <c r="G166" s="215"/>
      <c r="H166" s="215"/>
      <c r="I166" s="215"/>
      <c r="J166" s="215"/>
    </row>
    <row r="167" spans="1:10" ht="14.1" customHeight="1" x14ac:dyDescent="0.25">
      <c r="A167" s="231" t="s">
        <v>192</v>
      </c>
      <c r="B167" s="931">
        <v>0</v>
      </c>
      <c r="C167" s="931">
        <v>960000</v>
      </c>
      <c r="D167" s="931">
        <v>960000</v>
      </c>
      <c r="E167" s="1623">
        <v>960000</v>
      </c>
      <c r="F167" s="1624"/>
      <c r="G167" s="215"/>
      <c r="H167" s="215"/>
      <c r="I167" s="215"/>
      <c r="J167" s="215"/>
    </row>
    <row r="168" spans="1:10" ht="18" customHeight="1" x14ac:dyDescent="0.25">
      <c r="A168" s="219" t="s">
        <v>688</v>
      </c>
      <c r="B168" s="1621" t="s">
        <v>1448</v>
      </c>
      <c r="C168" s="1622"/>
      <c r="D168" s="1622"/>
      <c r="E168" s="1622"/>
      <c r="F168" s="1622"/>
      <c r="G168" s="215"/>
      <c r="H168" s="215"/>
      <c r="I168" s="215"/>
      <c r="J168" s="215"/>
    </row>
    <row r="169" spans="1:10" ht="18" customHeight="1" x14ac:dyDescent="0.25">
      <c r="A169" s="220" t="s">
        <v>689</v>
      </c>
      <c r="B169" s="1609" t="s">
        <v>1449</v>
      </c>
      <c r="C169" s="1610"/>
      <c r="D169" s="1610"/>
      <c r="E169" s="1610"/>
      <c r="F169" s="1610"/>
      <c r="G169" s="215"/>
      <c r="H169" s="215"/>
      <c r="I169" s="215"/>
      <c r="J169" s="215"/>
    </row>
    <row r="170" spans="1:10" ht="18" customHeight="1" x14ac:dyDescent="0.25">
      <c r="A170" s="220" t="s">
        <v>15</v>
      </c>
      <c r="B170" s="1609" t="s">
        <v>1405</v>
      </c>
      <c r="C170" s="1610"/>
      <c r="D170" s="1610"/>
      <c r="E170" s="1610"/>
      <c r="F170" s="1610"/>
      <c r="G170" s="215"/>
      <c r="H170" s="215"/>
      <c r="I170" s="215"/>
      <c r="J170" s="215"/>
    </row>
    <row r="171" spans="1:10" ht="15" customHeight="1" x14ac:dyDescent="0.25">
      <c r="A171" s="221"/>
      <c r="B171" s="925">
        <v>2020</v>
      </c>
      <c r="C171" s="925">
        <v>2021</v>
      </c>
      <c r="D171" s="925">
        <v>2022</v>
      </c>
      <c r="E171" s="1611">
        <v>2023</v>
      </c>
      <c r="F171" s="1612"/>
      <c r="G171" s="215"/>
      <c r="H171" s="215"/>
      <c r="I171" s="215"/>
      <c r="J171" s="215"/>
    </row>
    <row r="172" spans="1:10" ht="15" customHeight="1" x14ac:dyDescent="0.25">
      <c r="A172" s="224"/>
      <c r="B172" s="926" t="s">
        <v>7</v>
      </c>
      <c r="C172" s="926" t="s">
        <v>8</v>
      </c>
      <c r="D172" s="926" t="s">
        <v>8</v>
      </c>
      <c r="E172" s="1613" t="s">
        <v>8</v>
      </c>
      <c r="F172" s="1614"/>
      <c r="G172" s="215"/>
      <c r="H172" s="215"/>
      <c r="I172" s="215"/>
      <c r="J172" s="215"/>
    </row>
    <row r="173" spans="1:10" ht="14.1" customHeight="1" x14ac:dyDescent="0.25">
      <c r="A173" s="234" t="s">
        <v>16</v>
      </c>
      <c r="B173" s="928">
        <v>0</v>
      </c>
      <c r="C173" s="928">
        <v>0</v>
      </c>
      <c r="D173" s="928">
        <v>0</v>
      </c>
      <c r="E173" s="1615">
        <v>0</v>
      </c>
      <c r="F173" s="1616"/>
      <c r="G173" s="215"/>
      <c r="H173" s="215"/>
      <c r="I173" s="215"/>
      <c r="J173" s="215"/>
    </row>
    <row r="174" spans="1:10" ht="14.1" customHeight="1" x14ac:dyDescent="0.25">
      <c r="A174" s="234" t="s">
        <v>17</v>
      </c>
      <c r="B174" s="928">
        <v>0</v>
      </c>
      <c r="C174" s="928">
        <v>10040000</v>
      </c>
      <c r="D174" s="928">
        <v>7080000</v>
      </c>
      <c r="E174" s="1615">
        <v>12820000</v>
      </c>
      <c r="F174" s="1616"/>
      <c r="G174" s="215"/>
      <c r="H174" s="215"/>
      <c r="I174" s="215"/>
      <c r="J174" s="215"/>
    </row>
    <row r="175" spans="1:10" ht="14.1" customHeight="1" x14ac:dyDescent="0.25">
      <c r="A175" s="234" t="s">
        <v>18</v>
      </c>
      <c r="B175" s="928">
        <v>0</v>
      </c>
      <c r="C175" s="929">
        <v>0</v>
      </c>
      <c r="D175" s="929">
        <v>0</v>
      </c>
      <c r="E175" s="1617">
        <v>0</v>
      </c>
      <c r="F175" s="1616"/>
      <c r="G175" s="215"/>
      <c r="H175" s="215"/>
      <c r="I175" s="215"/>
      <c r="J175" s="215"/>
    </row>
    <row r="176" spans="1:10" ht="14.1" customHeight="1" x14ac:dyDescent="0.25">
      <c r="A176" s="234" t="s">
        <v>696</v>
      </c>
      <c r="B176" s="928"/>
      <c r="C176" s="929"/>
      <c r="D176" s="929"/>
      <c r="E176" s="1617"/>
      <c r="F176" s="1616"/>
      <c r="G176" s="215"/>
      <c r="H176" s="215"/>
      <c r="I176" s="215"/>
      <c r="J176" s="215"/>
    </row>
    <row r="177" spans="1:10" ht="14.1" customHeight="1" x14ac:dyDescent="0.25">
      <c r="A177" s="234" t="s">
        <v>697</v>
      </c>
      <c r="B177" s="928"/>
      <c r="C177" s="929"/>
      <c r="D177" s="932">
        <v>-0.29480000000000001</v>
      </c>
      <c r="E177" s="1625">
        <v>0.81069999999999998</v>
      </c>
      <c r="F177" s="1616"/>
      <c r="G177" s="215"/>
      <c r="H177" s="215"/>
      <c r="I177" s="215"/>
      <c r="J177" s="215"/>
    </row>
    <row r="178" spans="1:10" ht="14.1" customHeight="1" x14ac:dyDescent="0.25">
      <c r="A178" s="234" t="s">
        <v>22</v>
      </c>
      <c r="B178" s="928"/>
      <c r="C178" s="929"/>
      <c r="D178" s="932"/>
      <c r="E178" s="1625"/>
      <c r="F178" s="1616"/>
      <c r="G178" s="215"/>
      <c r="H178" s="215"/>
      <c r="I178" s="215"/>
      <c r="J178" s="215"/>
    </row>
    <row r="179" spans="1:10" ht="14.1" customHeight="1" x14ac:dyDescent="0.25">
      <c r="A179" s="1626" t="s">
        <v>690</v>
      </c>
      <c r="B179" s="1627"/>
      <c r="C179" s="1627"/>
      <c r="D179" s="1627"/>
      <c r="E179" s="1627"/>
      <c r="F179" s="1627"/>
      <c r="G179" s="215"/>
      <c r="H179" s="215"/>
      <c r="I179" s="215"/>
      <c r="J179" s="215"/>
    </row>
    <row r="180" spans="1:10" ht="14.1" customHeight="1" x14ac:dyDescent="0.25">
      <c r="A180" s="221"/>
      <c r="B180" s="925">
        <v>2020</v>
      </c>
      <c r="C180" s="227">
        <v>2021</v>
      </c>
      <c r="D180" s="925">
        <v>2022</v>
      </c>
      <c r="E180" s="1611">
        <v>2023</v>
      </c>
      <c r="F180" s="1612"/>
      <c r="G180" s="215"/>
      <c r="H180" s="215"/>
      <c r="I180" s="215"/>
      <c r="J180" s="215"/>
    </row>
    <row r="181" spans="1:10" ht="14.1" customHeight="1" x14ac:dyDescent="0.25">
      <c r="A181" s="228"/>
      <c r="B181" s="926" t="s">
        <v>7</v>
      </c>
      <c r="C181" s="926" t="s">
        <v>8</v>
      </c>
      <c r="D181" s="926" t="s">
        <v>8</v>
      </c>
      <c r="E181" s="1613" t="s">
        <v>8</v>
      </c>
      <c r="F181" s="1614"/>
      <c r="G181" s="215"/>
      <c r="H181" s="215"/>
      <c r="I181" s="215"/>
      <c r="J181" s="215"/>
    </row>
    <row r="182" spans="1:10" ht="15.95" customHeight="1" x14ac:dyDescent="0.25">
      <c r="A182" s="224"/>
      <c r="B182" s="927"/>
      <c r="C182" s="927"/>
      <c r="D182" s="927"/>
      <c r="E182" s="927"/>
      <c r="F182" s="927"/>
      <c r="G182" s="230" t="s">
        <v>687</v>
      </c>
      <c r="H182" s="215"/>
      <c r="I182" s="215"/>
      <c r="J182" s="215"/>
    </row>
    <row r="183" spans="1:10" ht="14.1" customHeight="1" x14ac:dyDescent="0.25">
      <c r="A183" s="241" t="s">
        <v>698</v>
      </c>
      <c r="B183" s="931">
        <v>0</v>
      </c>
      <c r="C183" s="931">
        <v>0</v>
      </c>
      <c r="D183" s="931">
        <v>0</v>
      </c>
      <c r="E183" s="1623">
        <v>0</v>
      </c>
      <c r="F183" s="1624"/>
      <c r="G183" s="233"/>
      <c r="H183" s="215"/>
      <c r="I183" s="215"/>
      <c r="J183" s="215"/>
    </row>
    <row r="184" spans="1:10" ht="14.1" customHeight="1" x14ac:dyDescent="0.25">
      <c r="A184" s="241" t="s">
        <v>699</v>
      </c>
      <c r="B184" s="931">
        <v>0</v>
      </c>
      <c r="C184" s="931">
        <v>0</v>
      </c>
      <c r="D184" s="931">
        <v>0</v>
      </c>
      <c r="E184" s="1623">
        <v>0</v>
      </c>
      <c r="F184" s="1624"/>
      <c r="G184" s="215"/>
      <c r="H184" s="215"/>
      <c r="I184" s="215"/>
      <c r="J184" s="215"/>
    </row>
    <row r="185" spans="1:10" ht="14.1" customHeight="1" x14ac:dyDescent="0.25">
      <c r="A185" s="241" t="s">
        <v>700</v>
      </c>
      <c r="B185" s="931">
        <v>0</v>
      </c>
      <c r="C185" s="931">
        <v>0</v>
      </c>
      <c r="D185" s="931">
        <v>0</v>
      </c>
      <c r="E185" s="1623">
        <v>0</v>
      </c>
      <c r="F185" s="1624"/>
      <c r="G185" s="215"/>
      <c r="H185" s="215"/>
      <c r="I185" s="215"/>
      <c r="J185" s="215"/>
    </row>
    <row r="186" spans="1:10" ht="14.1" customHeight="1" x14ac:dyDescent="0.25">
      <c r="A186" s="241" t="s">
        <v>701</v>
      </c>
      <c r="B186" s="931">
        <v>0</v>
      </c>
      <c r="C186" s="931">
        <v>0</v>
      </c>
      <c r="D186" s="931">
        <v>0</v>
      </c>
      <c r="E186" s="1623">
        <v>0</v>
      </c>
      <c r="F186" s="1624"/>
      <c r="G186" s="215"/>
      <c r="H186" s="215"/>
      <c r="I186" s="215"/>
      <c r="J186" s="215"/>
    </row>
    <row r="187" spans="1:10" ht="14.1" customHeight="1" x14ac:dyDescent="0.25">
      <c r="A187" s="241" t="s">
        <v>702</v>
      </c>
      <c r="B187" s="931">
        <v>0</v>
      </c>
      <c r="C187" s="931">
        <v>0</v>
      </c>
      <c r="D187" s="931">
        <v>0</v>
      </c>
      <c r="E187" s="1623">
        <v>0</v>
      </c>
      <c r="F187" s="1624"/>
      <c r="G187" s="215"/>
      <c r="H187" s="215"/>
      <c r="I187" s="215"/>
      <c r="J187" s="215"/>
    </row>
    <row r="188" spans="1:10" ht="14.1" customHeight="1" x14ac:dyDescent="0.25">
      <c r="A188" s="241" t="s">
        <v>703</v>
      </c>
      <c r="B188" s="931">
        <v>0</v>
      </c>
      <c r="C188" s="931">
        <v>0</v>
      </c>
      <c r="D188" s="931">
        <v>0</v>
      </c>
      <c r="E188" s="1623">
        <v>0</v>
      </c>
      <c r="F188" s="1624"/>
      <c r="G188" s="215"/>
      <c r="H188" s="215"/>
      <c r="I188" s="215"/>
      <c r="J188" s="215"/>
    </row>
    <row r="189" spans="1:10" ht="14.1" customHeight="1" x14ac:dyDescent="0.25">
      <c r="A189" s="241" t="s">
        <v>704</v>
      </c>
      <c r="B189" s="931">
        <v>0</v>
      </c>
      <c r="C189" s="931">
        <v>0</v>
      </c>
      <c r="D189" s="931">
        <v>0</v>
      </c>
      <c r="E189" s="1623">
        <v>0</v>
      </c>
      <c r="F189" s="1624"/>
      <c r="G189" s="215"/>
      <c r="H189" s="215"/>
      <c r="I189" s="215"/>
      <c r="J189" s="215"/>
    </row>
    <row r="190" spans="1:10" ht="14.1" customHeight="1" x14ac:dyDescent="0.25">
      <c r="A190" s="241" t="s">
        <v>705</v>
      </c>
      <c r="B190" s="931">
        <v>0</v>
      </c>
      <c r="C190" s="931">
        <v>0</v>
      </c>
      <c r="D190" s="931">
        <v>0</v>
      </c>
      <c r="E190" s="1623">
        <v>0</v>
      </c>
      <c r="F190" s="1624"/>
      <c r="G190" s="215"/>
      <c r="H190" s="215"/>
      <c r="I190" s="215"/>
      <c r="J190" s="215"/>
    </row>
    <row r="191" spans="1:10" ht="14.1" customHeight="1" x14ac:dyDescent="0.25">
      <c r="A191" s="241" t="s">
        <v>706</v>
      </c>
      <c r="B191" s="931">
        <v>0</v>
      </c>
      <c r="C191" s="931">
        <v>0</v>
      </c>
      <c r="D191" s="931">
        <v>0</v>
      </c>
      <c r="E191" s="1623">
        <v>0</v>
      </c>
      <c r="F191" s="1624"/>
      <c r="G191" s="215"/>
      <c r="H191" s="215"/>
      <c r="I191" s="215"/>
      <c r="J191" s="215"/>
    </row>
    <row r="192" spans="1:10" ht="14.1" customHeight="1" x14ac:dyDescent="0.25">
      <c r="A192" s="241" t="s">
        <v>707</v>
      </c>
      <c r="B192" s="931">
        <v>0</v>
      </c>
      <c r="C192" s="931">
        <v>0</v>
      </c>
      <c r="D192" s="931">
        <v>0</v>
      </c>
      <c r="E192" s="1623">
        <v>0</v>
      </c>
      <c r="F192" s="1624"/>
      <c r="G192" s="215"/>
      <c r="H192" s="215"/>
      <c r="I192" s="215"/>
      <c r="J192" s="215"/>
    </row>
    <row r="193" spans="1:10" ht="14.1" customHeight="1" x14ac:dyDescent="0.25">
      <c r="A193" s="241" t="s">
        <v>708</v>
      </c>
      <c r="B193" s="931">
        <v>0</v>
      </c>
      <c r="C193" s="931">
        <v>0</v>
      </c>
      <c r="D193" s="931">
        <v>0</v>
      </c>
      <c r="E193" s="1623">
        <v>0</v>
      </c>
      <c r="F193" s="1624"/>
      <c r="G193" s="215"/>
      <c r="H193" s="215"/>
      <c r="I193" s="215"/>
      <c r="J193" s="215"/>
    </row>
    <row r="194" spans="1:10" ht="14.1" customHeight="1" x14ac:dyDescent="0.25">
      <c r="A194" s="241" t="s">
        <v>709</v>
      </c>
      <c r="B194" s="931">
        <v>0</v>
      </c>
      <c r="C194" s="931">
        <v>0</v>
      </c>
      <c r="D194" s="931">
        <v>0</v>
      </c>
      <c r="E194" s="1623">
        <v>0</v>
      </c>
      <c r="F194" s="1624"/>
      <c r="G194" s="215"/>
      <c r="H194" s="215"/>
      <c r="I194" s="215"/>
      <c r="J194" s="215"/>
    </row>
    <row r="195" spans="1:10" ht="14.1" customHeight="1" x14ac:dyDescent="0.25">
      <c r="A195" s="241" t="s">
        <v>710</v>
      </c>
      <c r="B195" s="931">
        <v>0</v>
      </c>
      <c r="C195" s="931">
        <v>0</v>
      </c>
      <c r="D195" s="931">
        <v>0</v>
      </c>
      <c r="E195" s="1623">
        <v>0</v>
      </c>
      <c r="F195" s="1624"/>
      <c r="G195" s="215"/>
      <c r="H195" s="215"/>
      <c r="I195" s="215"/>
      <c r="J195" s="215"/>
    </row>
    <row r="196" spans="1:10" ht="14.1" customHeight="1" x14ac:dyDescent="0.25">
      <c r="A196" s="241" t="s">
        <v>711</v>
      </c>
      <c r="B196" s="931">
        <v>0</v>
      </c>
      <c r="C196" s="931">
        <v>0</v>
      </c>
      <c r="D196" s="931">
        <v>0</v>
      </c>
      <c r="E196" s="1623">
        <v>0</v>
      </c>
      <c r="F196" s="1624"/>
      <c r="G196" s="215"/>
      <c r="H196" s="215"/>
      <c r="I196" s="215"/>
      <c r="J196" s="215"/>
    </row>
    <row r="197" spans="1:10" ht="14.1" customHeight="1" x14ac:dyDescent="0.25">
      <c r="A197" s="241" t="s">
        <v>712</v>
      </c>
      <c r="B197" s="931">
        <v>0</v>
      </c>
      <c r="C197" s="931">
        <v>0</v>
      </c>
      <c r="D197" s="931">
        <v>0</v>
      </c>
      <c r="E197" s="1623">
        <v>0</v>
      </c>
      <c r="F197" s="1624"/>
      <c r="G197" s="215"/>
      <c r="H197" s="215"/>
      <c r="I197" s="215"/>
      <c r="J197" s="215"/>
    </row>
    <row r="198" spans="1:10" ht="14.1" customHeight="1" x14ac:dyDescent="0.25">
      <c r="A198" s="241" t="s">
        <v>713</v>
      </c>
      <c r="B198" s="931">
        <v>0</v>
      </c>
      <c r="C198" s="931">
        <v>0</v>
      </c>
      <c r="D198" s="931">
        <v>0</v>
      </c>
      <c r="E198" s="1623">
        <v>0</v>
      </c>
      <c r="F198" s="1624"/>
      <c r="G198" s="215"/>
      <c r="H198" s="215"/>
      <c r="I198" s="215"/>
      <c r="J198" s="215"/>
    </row>
    <row r="199" spans="1:10" ht="14.1" customHeight="1" x14ac:dyDescent="0.25">
      <c r="A199" s="241" t="s">
        <v>714</v>
      </c>
      <c r="B199" s="931">
        <v>0</v>
      </c>
      <c r="C199" s="931">
        <v>10040000</v>
      </c>
      <c r="D199" s="931">
        <v>7080000</v>
      </c>
      <c r="E199" s="1623">
        <v>12820000</v>
      </c>
      <c r="F199" s="1624"/>
      <c r="G199" s="215"/>
      <c r="H199" s="215"/>
      <c r="I199" s="215"/>
      <c r="J199" s="215"/>
    </row>
    <row r="200" spans="1:10" ht="14.1" customHeight="1" x14ac:dyDescent="0.25">
      <c r="A200" s="241" t="s">
        <v>715</v>
      </c>
      <c r="B200" s="931">
        <v>0</v>
      </c>
      <c r="C200" s="931">
        <v>0</v>
      </c>
      <c r="D200" s="931">
        <v>0</v>
      </c>
      <c r="E200" s="1623">
        <v>0</v>
      </c>
      <c r="F200" s="1624"/>
      <c r="G200" s="215"/>
      <c r="H200" s="215"/>
      <c r="I200" s="215"/>
      <c r="J200" s="215"/>
    </row>
    <row r="201" spans="1:10" ht="14.1" customHeight="1" x14ac:dyDescent="0.25">
      <c r="A201" s="241" t="s">
        <v>716</v>
      </c>
      <c r="B201" s="931">
        <v>0</v>
      </c>
      <c r="C201" s="931">
        <v>0</v>
      </c>
      <c r="D201" s="931">
        <v>0</v>
      </c>
      <c r="E201" s="1623">
        <v>0</v>
      </c>
      <c r="F201" s="1624"/>
      <c r="G201" s="215"/>
      <c r="H201" s="215"/>
      <c r="I201" s="215"/>
      <c r="J201" s="215"/>
    </row>
    <row r="202" spans="1:10" ht="14.1" customHeight="1" x14ac:dyDescent="0.25">
      <c r="A202" s="241" t="s">
        <v>717</v>
      </c>
      <c r="B202" s="931">
        <v>0</v>
      </c>
      <c r="C202" s="931">
        <v>0</v>
      </c>
      <c r="D202" s="931">
        <v>0</v>
      </c>
      <c r="E202" s="1623">
        <v>0</v>
      </c>
      <c r="F202" s="1624"/>
      <c r="G202" s="215"/>
      <c r="H202" s="215"/>
      <c r="I202" s="215"/>
      <c r="J202" s="215"/>
    </row>
    <row r="203" spans="1:10" ht="14.1" customHeight="1" x14ac:dyDescent="0.25">
      <c r="A203" s="241" t="s">
        <v>718</v>
      </c>
      <c r="B203" s="931">
        <v>0</v>
      </c>
      <c r="C203" s="931">
        <v>0</v>
      </c>
      <c r="D203" s="931">
        <v>0</v>
      </c>
      <c r="E203" s="1623">
        <v>0</v>
      </c>
      <c r="F203" s="1624"/>
      <c r="G203" s="215"/>
      <c r="H203" s="215"/>
      <c r="I203" s="215"/>
      <c r="J203" s="215"/>
    </row>
    <row r="204" spans="1:10" ht="14.1" customHeight="1" x14ac:dyDescent="0.25">
      <c r="A204" s="241" t="s">
        <v>719</v>
      </c>
      <c r="B204" s="931">
        <v>0</v>
      </c>
      <c r="C204" s="931">
        <v>0</v>
      </c>
      <c r="D204" s="931">
        <v>0</v>
      </c>
      <c r="E204" s="1623">
        <v>0</v>
      </c>
      <c r="F204" s="1624"/>
      <c r="G204" s="215"/>
      <c r="H204" s="215"/>
      <c r="I204" s="215"/>
      <c r="J204" s="215"/>
    </row>
    <row r="205" spans="1:10" ht="14.1" customHeight="1" x14ac:dyDescent="0.25">
      <c r="A205" s="241" t="s">
        <v>720</v>
      </c>
      <c r="B205" s="931">
        <v>0</v>
      </c>
      <c r="C205" s="931">
        <v>0</v>
      </c>
      <c r="D205" s="931">
        <v>0</v>
      </c>
      <c r="E205" s="1623">
        <v>0</v>
      </c>
      <c r="F205" s="1624"/>
      <c r="G205" s="215"/>
      <c r="H205" s="215"/>
      <c r="I205" s="215"/>
      <c r="J205" s="215"/>
    </row>
    <row r="206" spans="1:10" ht="14.1" customHeight="1" x14ac:dyDescent="0.25">
      <c r="A206" s="241" t="s">
        <v>721</v>
      </c>
      <c r="B206" s="931">
        <v>0</v>
      </c>
      <c r="C206" s="931">
        <v>0</v>
      </c>
      <c r="D206" s="931">
        <v>0</v>
      </c>
      <c r="E206" s="1623">
        <v>0</v>
      </c>
      <c r="F206" s="1624"/>
      <c r="G206" s="215"/>
      <c r="H206" s="215"/>
      <c r="I206" s="215"/>
      <c r="J206" s="215"/>
    </row>
    <row r="207" spans="1:10" ht="14.1" customHeight="1" x14ac:dyDescent="0.25">
      <c r="A207" s="241" t="s">
        <v>722</v>
      </c>
      <c r="B207" s="931">
        <v>0</v>
      </c>
      <c r="C207" s="931">
        <v>0</v>
      </c>
      <c r="D207" s="931">
        <v>0</v>
      </c>
      <c r="E207" s="1623">
        <v>0</v>
      </c>
      <c r="F207" s="1624"/>
      <c r="G207" s="215"/>
      <c r="H207" s="215"/>
      <c r="I207" s="215"/>
      <c r="J207" s="215"/>
    </row>
    <row r="208" spans="1:10" ht="14.1" customHeight="1" x14ac:dyDescent="0.25">
      <c r="A208" s="241" t="s">
        <v>723</v>
      </c>
      <c r="B208" s="931">
        <v>0</v>
      </c>
      <c r="C208" s="931">
        <v>0</v>
      </c>
      <c r="D208" s="931">
        <v>0</v>
      </c>
      <c r="E208" s="1623">
        <v>0</v>
      </c>
      <c r="F208" s="1624"/>
      <c r="G208" s="215"/>
      <c r="H208" s="215"/>
      <c r="I208" s="215"/>
      <c r="J208" s="215"/>
    </row>
    <row r="209" spans="1:10" ht="14.1" customHeight="1" x14ac:dyDescent="0.25">
      <c r="A209" s="241" t="s">
        <v>724</v>
      </c>
      <c r="B209" s="931">
        <v>0</v>
      </c>
      <c r="C209" s="931">
        <v>0</v>
      </c>
      <c r="D209" s="931">
        <v>0</v>
      </c>
      <c r="E209" s="1623">
        <v>0</v>
      </c>
      <c r="F209" s="1624"/>
      <c r="G209" s="215"/>
      <c r="H209" s="215"/>
      <c r="I209" s="215"/>
      <c r="J209" s="215"/>
    </row>
    <row r="210" spans="1:10" ht="14.1" customHeight="1" x14ac:dyDescent="0.25">
      <c r="A210" s="241" t="s">
        <v>725</v>
      </c>
      <c r="B210" s="931">
        <v>0</v>
      </c>
      <c r="C210" s="931">
        <v>0</v>
      </c>
      <c r="D210" s="931">
        <v>0</v>
      </c>
      <c r="E210" s="1623">
        <v>0</v>
      </c>
      <c r="F210" s="1624"/>
      <c r="G210" s="215"/>
      <c r="H210" s="215"/>
      <c r="I210" s="215"/>
      <c r="J210" s="215"/>
    </row>
    <row r="211" spans="1:10" ht="14.1" customHeight="1" x14ac:dyDescent="0.25">
      <c r="A211" s="241" t="s">
        <v>726</v>
      </c>
      <c r="B211" s="931">
        <v>0</v>
      </c>
      <c r="C211" s="931">
        <v>0</v>
      </c>
      <c r="D211" s="931">
        <v>0</v>
      </c>
      <c r="E211" s="1623">
        <v>0</v>
      </c>
      <c r="F211" s="1624"/>
      <c r="G211" s="215"/>
      <c r="H211" s="215"/>
      <c r="I211" s="215"/>
      <c r="J211" s="215"/>
    </row>
    <row r="212" spans="1:10" ht="14.1" customHeight="1" x14ac:dyDescent="0.25">
      <c r="A212" s="241" t="s">
        <v>727</v>
      </c>
      <c r="B212" s="931">
        <v>0</v>
      </c>
      <c r="C212" s="931">
        <v>0</v>
      </c>
      <c r="D212" s="931">
        <v>0</v>
      </c>
      <c r="E212" s="1623">
        <v>0</v>
      </c>
      <c r="F212" s="1624"/>
      <c r="G212" s="215"/>
      <c r="H212" s="215"/>
      <c r="I212" s="215"/>
      <c r="J212" s="215"/>
    </row>
    <row r="213" spans="1:10" ht="14.1" customHeight="1" x14ac:dyDescent="0.25">
      <c r="A213" s="231" t="s">
        <v>192</v>
      </c>
      <c r="B213" s="931">
        <v>0</v>
      </c>
      <c r="C213" s="931">
        <v>10040000</v>
      </c>
      <c r="D213" s="931">
        <v>7080000</v>
      </c>
      <c r="E213" s="1623">
        <v>12820000</v>
      </c>
      <c r="F213" s="1624"/>
      <c r="G213" s="215"/>
      <c r="H213" s="215"/>
      <c r="I213" s="215"/>
      <c r="J213" s="215"/>
    </row>
    <row r="214" spans="1:10" ht="18" customHeight="1" x14ac:dyDescent="0.25">
      <c r="A214" s="219" t="s">
        <v>688</v>
      </c>
      <c r="B214" s="1621" t="s">
        <v>1450</v>
      </c>
      <c r="C214" s="1622"/>
      <c r="D214" s="1622"/>
      <c r="E214" s="1622"/>
      <c r="F214" s="1622"/>
      <c r="G214" s="215"/>
      <c r="H214" s="215"/>
      <c r="I214" s="215"/>
      <c r="J214" s="215"/>
    </row>
    <row r="215" spans="1:10" ht="18" customHeight="1" x14ac:dyDescent="0.25">
      <c r="A215" s="220" t="s">
        <v>689</v>
      </c>
      <c r="B215" s="1609" t="s">
        <v>1451</v>
      </c>
      <c r="C215" s="1610"/>
      <c r="D215" s="1610"/>
      <c r="E215" s="1610"/>
      <c r="F215" s="1610"/>
      <c r="G215" s="215"/>
      <c r="H215" s="215"/>
      <c r="I215" s="215"/>
      <c r="J215" s="215"/>
    </row>
    <row r="216" spans="1:10" ht="18" customHeight="1" x14ac:dyDescent="0.25">
      <c r="A216" s="220" t="s">
        <v>15</v>
      </c>
      <c r="B216" s="1609" t="s">
        <v>1452</v>
      </c>
      <c r="C216" s="1610"/>
      <c r="D216" s="1610"/>
      <c r="E216" s="1610"/>
      <c r="F216" s="1610"/>
      <c r="G216" s="215"/>
      <c r="H216" s="215"/>
      <c r="I216" s="215"/>
      <c r="J216" s="215"/>
    </row>
    <row r="217" spans="1:10" ht="15" customHeight="1" x14ac:dyDescent="0.25">
      <c r="A217" s="221"/>
      <c r="B217" s="925">
        <v>2020</v>
      </c>
      <c r="C217" s="925">
        <v>2021</v>
      </c>
      <c r="D217" s="925">
        <v>2022</v>
      </c>
      <c r="E217" s="1611">
        <v>2023</v>
      </c>
      <c r="F217" s="1612"/>
      <c r="G217" s="215"/>
      <c r="H217" s="215"/>
      <c r="I217" s="215"/>
      <c r="J217" s="215"/>
    </row>
    <row r="218" spans="1:10" ht="15" customHeight="1" x14ac:dyDescent="0.25">
      <c r="A218" s="224"/>
      <c r="B218" s="926" t="s">
        <v>7</v>
      </c>
      <c r="C218" s="926" t="s">
        <v>8</v>
      </c>
      <c r="D218" s="926" t="s">
        <v>8</v>
      </c>
      <c r="E218" s="1613" t="s">
        <v>8</v>
      </c>
      <c r="F218" s="1614"/>
      <c r="G218" s="215"/>
      <c r="H218" s="215"/>
      <c r="I218" s="215"/>
      <c r="J218" s="215"/>
    </row>
    <row r="219" spans="1:10" ht="14.1" customHeight="1" x14ac:dyDescent="0.25">
      <c r="A219" s="234" t="s">
        <v>16</v>
      </c>
      <c r="B219" s="928">
        <v>0</v>
      </c>
      <c r="C219" s="928">
        <v>0</v>
      </c>
      <c r="D219" s="928">
        <v>0</v>
      </c>
      <c r="E219" s="1615">
        <v>0</v>
      </c>
      <c r="F219" s="1616"/>
      <c r="G219" s="215"/>
      <c r="H219" s="215"/>
      <c r="I219" s="215"/>
      <c r="J219" s="215"/>
    </row>
    <row r="220" spans="1:10" ht="14.1" customHeight="1" x14ac:dyDescent="0.25">
      <c r="A220" s="234" t="s">
        <v>17</v>
      </c>
      <c r="B220" s="928">
        <v>0</v>
      </c>
      <c r="C220" s="928">
        <v>290000</v>
      </c>
      <c r="D220" s="928">
        <v>0</v>
      </c>
      <c r="E220" s="1615">
        <v>0</v>
      </c>
      <c r="F220" s="1616"/>
      <c r="G220" s="215"/>
      <c r="H220" s="215"/>
      <c r="I220" s="215"/>
      <c r="J220" s="215"/>
    </row>
    <row r="221" spans="1:10" ht="14.1" customHeight="1" x14ac:dyDescent="0.25">
      <c r="A221" s="234" t="s">
        <v>18</v>
      </c>
      <c r="B221" s="928">
        <v>0</v>
      </c>
      <c r="C221" s="929">
        <v>0</v>
      </c>
      <c r="D221" s="929">
        <v>0</v>
      </c>
      <c r="E221" s="1617">
        <v>0</v>
      </c>
      <c r="F221" s="1616"/>
      <c r="G221" s="215"/>
      <c r="H221" s="215"/>
      <c r="I221" s="215"/>
      <c r="J221" s="215"/>
    </row>
    <row r="222" spans="1:10" ht="14.1" customHeight="1" x14ac:dyDescent="0.25">
      <c r="A222" s="234" t="s">
        <v>696</v>
      </c>
      <c r="B222" s="928"/>
      <c r="C222" s="929"/>
      <c r="D222" s="929"/>
      <c r="E222" s="1617"/>
      <c r="F222" s="1616"/>
      <c r="G222" s="215"/>
      <c r="H222" s="215"/>
      <c r="I222" s="215"/>
      <c r="J222" s="215"/>
    </row>
    <row r="223" spans="1:10" ht="14.1" customHeight="1" x14ac:dyDescent="0.25">
      <c r="A223" s="234" t="s">
        <v>697</v>
      </c>
      <c r="B223" s="928"/>
      <c r="C223" s="929"/>
      <c r="D223" s="932">
        <v>-1</v>
      </c>
      <c r="E223" s="1617"/>
      <c r="F223" s="1616"/>
      <c r="G223" s="215"/>
      <c r="H223" s="215"/>
      <c r="I223" s="215"/>
      <c r="J223" s="215"/>
    </row>
    <row r="224" spans="1:10" ht="14.1" customHeight="1" x14ac:dyDescent="0.25">
      <c r="A224" s="234" t="s">
        <v>22</v>
      </c>
      <c r="B224" s="928"/>
      <c r="C224" s="929"/>
      <c r="D224" s="932"/>
      <c r="E224" s="1617"/>
      <c r="F224" s="1616"/>
      <c r="G224" s="215"/>
      <c r="H224" s="215"/>
      <c r="I224" s="215"/>
      <c r="J224" s="215"/>
    </row>
    <row r="225" spans="1:10" ht="14.1" customHeight="1" x14ac:dyDescent="0.25">
      <c r="A225" s="1626" t="s">
        <v>690</v>
      </c>
      <c r="B225" s="1627"/>
      <c r="C225" s="1627"/>
      <c r="D225" s="1627"/>
      <c r="E225" s="1627"/>
      <c r="F225" s="1627"/>
      <c r="G225" s="215"/>
      <c r="H225" s="215"/>
      <c r="I225" s="215"/>
      <c r="J225" s="215"/>
    </row>
    <row r="226" spans="1:10" ht="14.1" customHeight="1" x14ac:dyDescent="0.25">
      <c r="A226" s="221"/>
      <c r="B226" s="925">
        <v>2020</v>
      </c>
      <c r="C226" s="227">
        <v>2021</v>
      </c>
      <c r="D226" s="925">
        <v>2022</v>
      </c>
      <c r="E226" s="1611">
        <v>2023</v>
      </c>
      <c r="F226" s="1612"/>
      <c r="G226" s="215"/>
      <c r="H226" s="215"/>
      <c r="I226" s="215"/>
      <c r="J226" s="215"/>
    </row>
    <row r="227" spans="1:10" ht="14.1" customHeight="1" x14ac:dyDescent="0.25">
      <c r="A227" s="228"/>
      <c r="B227" s="926" t="s">
        <v>7</v>
      </c>
      <c r="C227" s="926" t="s">
        <v>8</v>
      </c>
      <c r="D227" s="926" t="s">
        <v>8</v>
      </c>
      <c r="E227" s="1613" t="s">
        <v>8</v>
      </c>
      <c r="F227" s="1614"/>
      <c r="G227" s="215"/>
      <c r="H227" s="215"/>
      <c r="I227" s="215"/>
      <c r="J227" s="215"/>
    </row>
    <row r="228" spans="1:10" ht="15.95" customHeight="1" x14ac:dyDescent="0.25">
      <c r="A228" s="224"/>
      <c r="B228" s="927"/>
      <c r="C228" s="927"/>
      <c r="D228" s="927"/>
      <c r="E228" s="927"/>
      <c r="F228" s="927"/>
      <c r="G228" s="230" t="s">
        <v>687</v>
      </c>
      <c r="H228" s="215"/>
      <c r="I228" s="215"/>
      <c r="J228" s="215"/>
    </row>
    <row r="229" spans="1:10" ht="14.1" customHeight="1" x14ac:dyDescent="0.25">
      <c r="A229" s="241" t="s">
        <v>698</v>
      </c>
      <c r="B229" s="931">
        <v>0</v>
      </c>
      <c r="C229" s="931">
        <v>0</v>
      </c>
      <c r="D229" s="931">
        <v>0</v>
      </c>
      <c r="E229" s="1623">
        <v>0</v>
      </c>
      <c r="F229" s="1624"/>
      <c r="G229" s="233"/>
      <c r="H229" s="215"/>
      <c r="I229" s="215"/>
      <c r="J229" s="215"/>
    </row>
    <row r="230" spans="1:10" ht="14.1" customHeight="1" x14ac:dyDescent="0.25">
      <c r="A230" s="241" t="s">
        <v>699</v>
      </c>
      <c r="B230" s="931">
        <v>0</v>
      </c>
      <c r="C230" s="931">
        <v>0</v>
      </c>
      <c r="D230" s="931">
        <v>0</v>
      </c>
      <c r="E230" s="1623">
        <v>0</v>
      </c>
      <c r="F230" s="1624"/>
      <c r="G230" s="215"/>
      <c r="H230" s="215"/>
      <c r="I230" s="215"/>
      <c r="J230" s="215"/>
    </row>
    <row r="231" spans="1:10" ht="14.1" customHeight="1" x14ac:dyDescent="0.25">
      <c r="A231" s="241" t="s">
        <v>700</v>
      </c>
      <c r="B231" s="931">
        <v>0</v>
      </c>
      <c r="C231" s="931">
        <v>0</v>
      </c>
      <c r="D231" s="931">
        <v>0</v>
      </c>
      <c r="E231" s="1623">
        <v>0</v>
      </c>
      <c r="F231" s="1624"/>
      <c r="G231" s="215"/>
      <c r="H231" s="215"/>
      <c r="I231" s="215"/>
      <c r="J231" s="215"/>
    </row>
    <row r="232" spans="1:10" ht="14.1" customHeight="1" x14ac:dyDescent="0.25">
      <c r="A232" s="241" t="s">
        <v>701</v>
      </c>
      <c r="B232" s="931">
        <v>0</v>
      </c>
      <c r="C232" s="931">
        <v>0</v>
      </c>
      <c r="D232" s="931">
        <v>0</v>
      </c>
      <c r="E232" s="1623">
        <v>0</v>
      </c>
      <c r="F232" s="1624"/>
      <c r="G232" s="215"/>
      <c r="H232" s="215"/>
      <c r="I232" s="215"/>
      <c r="J232" s="215"/>
    </row>
    <row r="233" spans="1:10" ht="14.1" customHeight="1" x14ac:dyDescent="0.25">
      <c r="A233" s="241" t="s">
        <v>702</v>
      </c>
      <c r="B233" s="931">
        <v>0</v>
      </c>
      <c r="C233" s="931">
        <v>0</v>
      </c>
      <c r="D233" s="931">
        <v>0</v>
      </c>
      <c r="E233" s="1623">
        <v>0</v>
      </c>
      <c r="F233" s="1624"/>
      <c r="G233" s="215"/>
      <c r="H233" s="215"/>
      <c r="I233" s="215"/>
      <c r="J233" s="215"/>
    </row>
    <row r="234" spans="1:10" ht="14.1" customHeight="1" x14ac:dyDescent="0.25">
      <c r="A234" s="241" t="s">
        <v>703</v>
      </c>
      <c r="B234" s="931">
        <v>0</v>
      </c>
      <c r="C234" s="931">
        <v>0</v>
      </c>
      <c r="D234" s="931">
        <v>0</v>
      </c>
      <c r="E234" s="1623">
        <v>0</v>
      </c>
      <c r="F234" s="1624"/>
      <c r="G234" s="215"/>
      <c r="H234" s="215"/>
      <c r="I234" s="215"/>
      <c r="J234" s="215"/>
    </row>
    <row r="235" spans="1:10" ht="14.1" customHeight="1" x14ac:dyDescent="0.25">
      <c r="A235" s="241" t="s">
        <v>704</v>
      </c>
      <c r="B235" s="931">
        <v>0</v>
      </c>
      <c r="C235" s="931">
        <v>0</v>
      </c>
      <c r="D235" s="931">
        <v>0</v>
      </c>
      <c r="E235" s="1623">
        <v>0</v>
      </c>
      <c r="F235" s="1624"/>
      <c r="G235" s="215"/>
      <c r="H235" s="215"/>
      <c r="I235" s="215"/>
      <c r="J235" s="215"/>
    </row>
    <row r="236" spans="1:10" ht="14.1" customHeight="1" x14ac:dyDescent="0.25">
      <c r="A236" s="241" t="s">
        <v>705</v>
      </c>
      <c r="B236" s="931">
        <v>0</v>
      </c>
      <c r="C236" s="931">
        <v>0</v>
      </c>
      <c r="D236" s="931">
        <v>0</v>
      </c>
      <c r="E236" s="1623">
        <v>0</v>
      </c>
      <c r="F236" s="1624"/>
      <c r="G236" s="215"/>
      <c r="H236" s="215"/>
      <c r="I236" s="215"/>
      <c r="J236" s="215"/>
    </row>
    <row r="237" spans="1:10" ht="14.1" customHeight="1" x14ac:dyDescent="0.25">
      <c r="A237" s="241" t="s">
        <v>706</v>
      </c>
      <c r="B237" s="931">
        <v>0</v>
      </c>
      <c r="C237" s="931">
        <v>0</v>
      </c>
      <c r="D237" s="931">
        <v>0</v>
      </c>
      <c r="E237" s="1623">
        <v>0</v>
      </c>
      <c r="F237" s="1624"/>
      <c r="G237" s="215"/>
      <c r="H237" s="215"/>
      <c r="I237" s="215"/>
      <c r="J237" s="215"/>
    </row>
    <row r="238" spans="1:10" ht="14.1" customHeight="1" x14ac:dyDescent="0.25">
      <c r="A238" s="241" t="s">
        <v>707</v>
      </c>
      <c r="B238" s="931">
        <v>0</v>
      </c>
      <c r="C238" s="931">
        <v>0</v>
      </c>
      <c r="D238" s="931">
        <v>0</v>
      </c>
      <c r="E238" s="1623">
        <v>0</v>
      </c>
      <c r="F238" s="1624"/>
      <c r="G238" s="215"/>
      <c r="H238" s="215"/>
      <c r="I238" s="215"/>
      <c r="J238" s="215"/>
    </row>
    <row r="239" spans="1:10" ht="14.1" customHeight="1" x14ac:dyDescent="0.25">
      <c r="A239" s="241" t="s">
        <v>708</v>
      </c>
      <c r="B239" s="931">
        <v>0</v>
      </c>
      <c r="C239" s="931">
        <v>0</v>
      </c>
      <c r="D239" s="931">
        <v>0</v>
      </c>
      <c r="E239" s="1623">
        <v>0</v>
      </c>
      <c r="F239" s="1624"/>
      <c r="G239" s="215"/>
      <c r="H239" s="215"/>
      <c r="I239" s="215"/>
      <c r="J239" s="215"/>
    </row>
    <row r="240" spans="1:10" ht="14.1" customHeight="1" x14ac:dyDescent="0.25">
      <c r="A240" s="241" t="s">
        <v>709</v>
      </c>
      <c r="B240" s="931">
        <v>0</v>
      </c>
      <c r="C240" s="931">
        <v>0</v>
      </c>
      <c r="D240" s="931">
        <v>0</v>
      </c>
      <c r="E240" s="1623">
        <v>0</v>
      </c>
      <c r="F240" s="1624"/>
      <c r="G240" s="215"/>
      <c r="H240" s="215"/>
      <c r="I240" s="215"/>
      <c r="J240" s="215"/>
    </row>
    <row r="241" spans="1:10" ht="14.1" customHeight="1" x14ac:dyDescent="0.25">
      <c r="A241" s="241" t="s">
        <v>710</v>
      </c>
      <c r="B241" s="931">
        <v>0</v>
      </c>
      <c r="C241" s="931">
        <v>0</v>
      </c>
      <c r="D241" s="931">
        <v>0</v>
      </c>
      <c r="E241" s="1623">
        <v>0</v>
      </c>
      <c r="F241" s="1624"/>
      <c r="G241" s="215"/>
      <c r="H241" s="215"/>
      <c r="I241" s="215"/>
      <c r="J241" s="215"/>
    </row>
    <row r="242" spans="1:10" ht="14.1" customHeight="1" x14ac:dyDescent="0.25">
      <c r="A242" s="241" t="s">
        <v>711</v>
      </c>
      <c r="B242" s="931">
        <v>0</v>
      </c>
      <c r="C242" s="931">
        <v>0</v>
      </c>
      <c r="D242" s="931">
        <v>0</v>
      </c>
      <c r="E242" s="1623">
        <v>0</v>
      </c>
      <c r="F242" s="1624"/>
      <c r="G242" s="215"/>
      <c r="H242" s="215"/>
      <c r="I242" s="215"/>
      <c r="J242" s="215"/>
    </row>
    <row r="243" spans="1:10" ht="14.1" customHeight="1" x14ac:dyDescent="0.25">
      <c r="A243" s="241" t="s">
        <v>712</v>
      </c>
      <c r="B243" s="931">
        <v>0</v>
      </c>
      <c r="C243" s="931">
        <v>0</v>
      </c>
      <c r="D243" s="931">
        <v>0</v>
      </c>
      <c r="E243" s="1623">
        <v>0</v>
      </c>
      <c r="F243" s="1624"/>
      <c r="G243" s="215"/>
      <c r="H243" s="215"/>
      <c r="I243" s="215"/>
      <c r="J243" s="215"/>
    </row>
    <row r="244" spans="1:10" ht="14.1" customHeight="1" x14ac:dyDescent="0.25">
      <c r="A244" s="241" t="s">
        <v>713</v>
      </c>
      <c r="B244" s="931">
        <v>0</v>
      </c>
      <c r="C244" s="931">
        <v>0</v>
      </c>
      <c r="D244" s="931">
        <v>0</v>
      </c>
      <c r="E244" s="1623">
        <v>0</v>
      </c>
      <c r="F244" s="1624"/>
      <c r="G244" s="215"/>
      <c r="H244" s="215"/>
      <c r="I244" s="215"/>
      <c r="J244" s="215"/>
    </row>
    <row r="245" spans="1:10" ht="14.1" customHeight="1" x14ac:dyDescent="0.25">
      <c r="A245" s="241" t="s">
        <v>714</v>
      </c>
      <c r="B245" s="931">
        <v>0</v>
      </c>
      <c r="C245" s="931">
        <v>290000</v>
      </c>
      <c r="D245" s="931">
        <v>0</v>
      </c>
      <c r="E245" s="1623">
        <v>0</v>
      </c>
      <c r="F245" s="1624"/>
      <c r="G245" s="215"/>
      <c r="H245" s="215"/>
      <c r="I245" s="215"/>
      <c r="J245" s="215"/>
    </row>
    <row r="246" spans="1:10" ht="14.1" customHeight="1" x14ac:dyDescent="0.25">
      <c r="A246" s="241" t="s">
        <v>715</v>
      </c>
      <c r="B246" s="931">
        <v>0</v>
      </c>
      <c r="C246" s="931">
        <v>0</v>
      </c>
      <c r="D246" s="931">
        <v>0</v>
      </c>
      <c r="E246" s="1623">
        <v>0</v>
      </c>
      <c r="F246" s="1624"/>
      <c r="G246" s="215"/>
      <c r="H246" s="215"/>
      <c r="I246" s="215"/>
      <c r="J246" s="215"/>
    </row>
    <row r="247" spans="1:10" ht="14.1" customHeight="1" x14ac:dyDescent="0.25">
      <c r="A247" s="241" t="s">
        <v>716</v>
      </c>
      <c r="B247" s="931">
        <v>0</v>
      </c>
      <c r="C247" s="931">
        <v>0</v>
      </c>
      <c r="D247" s="931">
        <v>0</v>
      </c>
      <c r="E247" s="1623">
        <v>0</v>
      </c>
      <c r="F247" s="1624"/>
      <c r="G247" s="215"/>
      <c r="H247" s="215"/>
      <c r="I247" s="215"/>
      <c r="J247" s="215"/>
    </row>
    <row r="248" spans="1:10" ht="14.1" customHeight="1" x14ac:dyDescent="0.25">
      <c r="A248" s="241" t="s">
        <v>717</v>
      </c>
      <c r="B248" s="931">
        <v>0</v>
      </c>
      <c r="C248" s="931">
        <v>0</v>
      </c>
      <c r="D248" s="931">
        <v>0</v>
      </c>
      <c r="E248" s="1623">
        <v>0</v>
      </c>
      <c r="F248" s="1624"/>
      <c r="G248" s="215"/>
      <c r="H248" s="215"/>
      <c r="I248" s="215"/>
      <c r="J248" s="215"/>
    </row>
    <row r="249" spans="1:10" ht="14.1" customHeight="1" x14ac:dyDescent="0.25">
      <c r="A249" s="241" t="s">
        <v>718</v>
      </c>
      <c r="B249" s="931">
        <v>0</v>
      </c>
      <c r="C249" s="931">
        <v>0</v>
      </c>
      <c r="D249" s="931">
        <v>0</v>
      </c>
      <c r="E249" s="1623">
        <v>0</v>
      </c>
      <c r="F249" s="1624"/>
      <c r="G249" s="215"/>
      <c r="H249" s="215"/>
      <c r="I249" s="215"/>
      <c r="J249" s="215"/>
    </row>
    <row r="250" spans="1:10" ht="14.1" customHeight="1" x14ac:dyDescent="0.25">
      <c r="A250" s="241" t="s">
        <v>719</v>
      </c>
      <c r="B250" s="931">
        <v>0</v>
      </c>
      <c r="C250" s="931">
        <v>0</v>
      </c>
      <c r="D250" s="931">
        <v>0</v>
      </c>
      <c r="E250" s="1623">
        <v>0</v>
      </c>
      <c r="F250" s="1624"/>
      <c r="G250" s="215"/>
      <c r="H250" s="215"/>
      <c r="I250" s="215"/>
      <c r="J250" s="215"/>
    </row>
    <row r="251" spans="1:10" ht="14.1" customHeight="1" x14ac:dyDescent="0.25">
      <c r="A251" s="241" t="s">
        <v>720</v>
      </c>
      <c r="B251" s="931">
        <v>0</v>
      </c>
      <c r="C251" s="931">
        <v>0</v>
      </c>
      <c r="D251" s="931">
        <v>0</v>
      </c>
      <c r="E251" s="1623">
        <v>0</v>
      </c>
      <c r="F251" s="1624"/>
      <c r="G251" s="215"/>
      <c r="H251" s="215"/>
      <c r="I251" s="215"/>
      <c r="J251" s="215"/>
    </row>
    <row r="252" spans="1:10" ht="14.1" customHeight="1" x14ac:dyDescent="0.25">
      <c r="A252" s="241" t="s">
        <v>721</v>
      </c>
      <c r="B252" s="931">
        <v>0</v>
      </c>
      <c r="C252" s="931">
        <v>0</v>
      </c>
      <c r="D252" s="931">
        <v>0</v>
      </c>
      <c r="E252" s="1623">
        <v>0</v>
      </c>
      <c r="F252" s="1624"/>
      <c r="G252" s="215"/>
      <c r="H252" s="215"/>
      <c r="I252" s="215"/>
      <c r="J252" s="215"/>
    </row>
    <row r="253" spans="1:10" ht="14.1" customHeight="1" x14ac:dyDescent="0.25">
      <c r="A253" s="241" t="s">
        <v>722</v>
      </c>
      <c r="B253" s="931">
        <v>0</v>
      </c>
      <c r="C253" s="931">
        <v>0</v>
      </c>
      <c r="D253" s="931">
        <v>0</v>
      </c>
      <c r="E253" s="1623">
        <v>0</v>
      </c>
      <c r="F253" s="1624"/>
      <c r="G253" s="215"/>
      <c r="H253" s="215"/>
      <c r="I253" s="215"/>
      <c r="J253" s="215"/>
    </row>
    <row r="254" spans="1:10" ht="14.1" customHeight="1" x14ac:dyDescent="0.25">
      <c r="A254" s="241" t="s">
        <v>723</v>
      </c>
      <c r="B254" s="931">
        <v>0</v>
      </c>
      <c r="C254" s="931">
        <v>0</v>
      </c>
      <c r="D254" s="931">
        <v>0</v>
      </c>
      <c r="E254" s="1623">
        <v>0</v>
      </c>
      <c r="F254" s="1624"/>
      <c r="G254" s="215"/>
      <c r="H254" s="215"/>
      <c r="I254" s="215"/>
      <c r="J254" s="215"/>
    </row>
    <row r="255" spans="1:10" ht="14.1" customHeight="1" x14ac:dyDescent="0.25">
      <c r="A255" s="241" t="s">
        <v>724</v>
      </c>
      <c r="B255" s="931">
        <v>0</v>
      </c>
      <c r="C255" s="931">
        <v>0</v>
      </c>
      <c r="D255" s="931">
        <v>0</v>
      </c>
      <c r="E255" s="1623">
        <v>0</v>
      </c>
      <c r="F255" s="1624"/>
      <c r="G255" s="215"/>
      <c r="H255" s="215"/>
      <c r="I255" s="215"/>
      <c r="J255" s="215"/>
    </row>
    <row r="256" spans="1:10" ht="14.1" customHeight="1" x14ac:dyDescent="0.25">
      <c r="A256" s="241" t="s">
        <v>725</v>
      </c>
      <c r="B256" s="931">
        <v>0</v>
      </c>
      <c r="C256" s="931">
        <v>0</v>
      </c>
      <c r="D256" s="931">
        <v>0</v>
      </c>
      <c r="E256" s="1623">
        <v>0</v>
      </c>
      <c r="F256" s="1624"/>
      <c r="G256" s="215"/>
      <c r="H256" s="215"/>
      <c r="I256" s="215"/>
      <c r="J256" s="215"/>
    </row>
    <row r="257" spans="1:10" ht="14.1" customHeight="1" x14ac:dyDescent="0.25">
      <c r="A257" s="241" t="s">
        <v>726</v>
      </c>
      <c r="B257" s="931">
        <v>0</v>
      </c>
      <c r="C257" s="931">
        <v>0</v>
      </c>
      <c r="D257" s="931">
        <v>0</v>
      </c>
      <c r="E257" s="1623">
        <v>0</v>
      </c>
      <c r="F257" s="1624"/>
      <c r="G257" s="215"/>
      <c r="H257" s="215"/>
      <c r="I257" s="215"/>
      <c r="J257" s="215"/>
    </row>
    <row r="258" spans="1:10" ht="14.1" customHeight="1" x14ac:dyDescent="0.25">
      <c r="A258" s="241" t="s">
        <v>727</v>
      </c>
      <c r="B258" s="931">
        <v>0</v>
      </c>
      <c r="C258" s="931">
        <v>0</v>
      </c>
      <c r="D258" s="931">
        <v>0</v>
      </c>
      <c r="E258" s="1623">
        <v>0</v>
      </c>
      <c r="F258" s="1624"/>
      <c r="G258" s="215"/>
      <c r="H258" s="215"/>
      <c r="I258" s="215"/>
      <c r="J258" s="215"/>
    </row>
    <row r="259" spans="1:10" ht="14.1" customHeight="1" x14ac:dyDescent="0.25">
      <c r="A259" s="231" t="s">
        <v>192</v>
      </c>
      <c r="B259" s="931">
        <v>0</v>
      </c>
      <c r="C259" s="931">
        <v>290000</v>
      </c>
      <c r="D259" s="931">
        <v>0</v>
      </c>
      <c r="E259" s="1623">
        <v>0</v>
      </c>
      <c r="F259" s="1624"/>
      <c r="G259" s="215"/>
      <c r="H259" s="215"/>
      <c r="I259" s="215"/>
      <c r="J259" s="215"/>
    </row>
    <row r="260" spans="1:10" ht="14.1" customHeight="1" x14ac:dyDescent="0.25">
      <c r="A260" s="219" t="s">
        <v>688</v>
      </c>
      <c r="B260" s="1621" t="s">
        <v>1453</v>
      </c>
      <c r="C260" s="1622"/>
      <c r="D260" s="1622"/>
      <c r="E260" s="1622"/>
      <c r="F260" s="1622"/>
      <c r="G260" s="215"/>
      <c r="H260" s="215"/>
      <c r="I260" s="215"/>
      <c r="J260" s="215"/>
    </row>
    <row r="261" spans="1:10" ht="14.1" customHeight="1" x14ac:dyDescent="0.25">
      <c r="A261" s="220" t="s">
        <v>689</v>
      </c>
      <c r="B261" s="1609" t="s">
        <v>1454</v>
      </c>
      <c r="C261" s="1610"/>
      <c r="D261" s="1610"/>
      <c r="E261" s="1610"/>
      <c r="F261" s="1610"/>
      <c r="G261" s="215"/>
      <c r="H261" s="215"/>
      <c r="I261" s="215"/>
      <c r="J261" s="215"/>
    </row>
    <row r="262" spans="1:10" ht="14.1" customHeight="1" x14ac:dyDescent="0.25">
      <c r="A262" s="220" t="s">
        <v>15</v>
      </c>
      <c r="B262" s="1609" t="s">
        <v>104</v>
      </c>
      <c r="C262" s="1610"/>
      <c r="D262" s="1610"/>
      <c r="E262" s="1610"/>
      <c r="F262" s="1610"/>
      <c r="G262" s="215"/>
      <c r="H262" s="215"/>
      <c r="I262" s="215"/>
      <c r="J262" s="215"/>
    </row>
    <row r="263" spans="1:10" ht="15" customHeight="1" x14ac:dyDescent="0.25">
      <c r="A263" s="221"/>
      <c r="B263" s="925">
        <v>2020</v>
      </c>
      <c r="C263" s="925">
        <v>2021</v>
      </c>
      <c r="D263" s="925">
        <v>2022</v>
      </c>
      <c r="E263" s="1611">
        <v>2023</v>
      </c>
      <c r="F263" s="1612"/>
      <c r="G263" s="215"/>
      <c r="H263" s="215"/>
      <c r="I263" s="215"/>
      <c r="J263" s="215"/>
    </row>
    <row r="264" spans="1:10" ht="15" customHeight="1" x14ac:dyDescent="0.25">
      <c r="A264" s="224"/>
      <c r="B264" s="926" t="s">
        <v>7</v>
      </c>
      <c r="C264" s="926" t="s">
        <v>8</v>
      </c>
      <c r="D264" s="926" t="s">
        <v>8</v>
      </c>
      <c r="E264" s="1613" t="s">
        <v>8</v>
      </c>
      <c r="F264" s="1614"/>
      <c r="G264" s="215"/>
      <c r="H264" s="215"/>
      <c r="I264" s="215"/>
      <c r="J264" s="215"/>
    </row>
    <row r="265" spans="1:10" ht="14.1" customHeight="1" x14ac:dyDescent="0.25">
      <c r="A265" s="234" t="s">
        <v>16</v>
      </c>
      <c r="B265" s="928">
        <v>0</v>
      </c>
      <c r="C265" s="928">
        <v>0</v>
      </c>
      <c r="D265" s="928">
        <v>0</v>
      </c>
      <c r="E265" s="1615">
        <v>0</v>
      </c>
      <c r="F265" s="1616"/>
      <c r="G265" s="215"/>
      <c r="H265" s="215"/>
      <c r="I265" s="215"/>
      <c r="J265" s="215"/>
    </row>
    <row r="266" spans="1:10" ht="14.1" customHeight="1" x14ac:dyDescent="0.25">
      <c r="A266" s="234" t="s">
        <v>17</v>
      </c>
      <c r="B266" s="928">
        <v>0</v>
      </c>
      <c r="C266" s="928">
        <v>750000</v>
      </c>
      <c r="D266" s="928">
        <v>780000</v>
      </c>
      <c r="E266" s="1615">
        <v>740000</v>
      </c>
      <c r="F266" s="1616"/>
      <c r="G266" s="215"/>
      <c r="H266" s="215"/>
      <c r="I266" s="215"/>
      <c r="J266" s="215"/>
    </row>
    <row r="267" spans="1:10" ht="14.1" customHeight="1" x14ac:dyDescent="0.25">
      <c r="A267" s="234" t="s">
        <v>18</v>
      </c>
      <c r="B267" s="928">
        <v>0</v>
      </c>
      <c r="C267" s="929">
        <v>0</v>
      </c>
      <c r="D267" s="929">
        <v>0</v>
      </c>
      <c r="E267" s="1617">
        <v>0</v>
      </c>
      <c r="F267" s="1616"/>
      <c r="G267" s="215"/>
      <c r="H267" s="215"/>
      <c r="I267" s="215"/>
      <c r="J267" s="215"/>
    </row>
    <row r="268" spans="1:10" ht="14.1" customHeight="1" x14ac:dyDescent="0.25">
      <c r="A268" s="234" t="s">
        <v>696</v>
      </c>
      <c r="B268" s="928"/>
      <c r="C268" s="929"/>
      <c r="D268" s="929"/>
      <c r="E268" s="1617"/>
      <c r="F268" s="1616"/>
      <c r="G268" s="215"/>
      <c r="H268" s="215"/>
      <c r="I268" s="215"/>
      <c r="J268" s="215"/>
    </row>
    <row r="269" spans="1:10" ht="14.1" customHeight="1" x14ac:dyDescent="0.25">
      <c r="A269" s="234" t="s">
        <v>697</v>
      </c>
      <c r="B269" s="928"/>
      <c r="C269" s="929"/>
      <c r="D269" s="932">
        <v>0.04</v>
      </c>
      <c r="E269" s="1625">
        <v>-5.1299999999999998E-2</v>
      </c>
      <c r="F269" s="1616"/>
      <c r="G269" s="215"/>
      <c r="H269" s="215"/>
      <c r="I269" s="215"/>
      <c r="J269" s="215"/>
    </row>
    <row r="270" spans="1:10" ht="14.1" customHeight="1" x14ac:dyDescent="0.25">
      <c r="A270" s="234" t="s">
        <v>22</v>
      </c>
      <c r="B270" s="928"/>
      <c r="C270" s="929"/>
      <c r="D270" s="932"/>
      <c r="E270" s="1625"/>
      <c r="F270" s="1616"/>
      <c r="G270" s="215"/>
      <c r="H270" s="215"/>
      <c r="I270" s="215"/>
      <c r="J270" s="215"/>
    </row>
    <row r="271" spans="1:10" ht="14.1" customHeight="1" x14ac:dyDescent="0.25">
      <c r="A271" s="1626" t="s">
        <v>690</v>
      </c>
      <c r="B271" s="1627"/>
      <c r="C271" s="1627"/>
      <c r="D271" s="1627"/>
      <c r="E271" s="1627"/>
      <c r="F271" s="1627"/>
      <c r="G271" s="215"/>
      <c r="H271" s="215"/>
      <c r="I271" s="215"/>
      <c r="J271" s="215"/>
    </row>
    <row r="272" spans="1:10" ht="14.1" customHeight="1" x14ac:dyDescent="0.25">
      <c r="A272" s="221"/>
      <c r="B272" s="925">
        <v>2020</v>
      </c>
      <c r="C272" s="227">
        <v>2021</v>
      </c>
      <c r="D272" s="925">
        <v>2022</v>
      </c>
      <c r="E272" s="1611">
        <v>2023</v>
      </c>
      <c r="F272" s="1612"/>
      <c r="G272" s="215"/>
      <c r="H272" s="215"/>
      <c r="I272" s="215"/>
      <c r="J272" s="215"/>
    </row>
    <row r="273" spans="1:10" ht="14.1" customHeight="1" x14ac:dyDescent="0.25">
      <c r="A273" s="228"/>
      <c r="B273" s="926" t="s">
        <v>7</v>
      </c>
      <c r="C273" s="926" t="s">
        <v>8</v>
      </c>
      <c r="D273" s="926" t="s">
        <v>8</v>
      </c>
      <c r="E273" s="1613" t="s">
        <v>8</v>
      </c>
      <c r="F273" s="1614"/>
      <c r="G273" s="215"/>
      <c r="H273" s="215"/>
      <c r="I273" s="215"/>
      <c r="J273" s="215"/>
    </row>
    <row r="274" spans="1:10" ht="15.95" customHeight="1" x14ac:dyDescent="0.25">
      <c r="A274" s="224"/>
      <c r="B274" s="927"/>
      <c r="C274" s="927"/>
      <c r="D274" s="927"/>
      <c r="E274" s="927"/>
      <c r="F274" s="927"/>
      <c r="G274" s="230" t="s">
        <v>687</v>
      </c>
      <c r="H274" s="215"/>
      <c r="I274" s="215"/>
      <c r="J274" s="215"/>
    </row>
    <row r="275" spans="1:10" ht="14.1" customHeight="1" x14ac:dyDescent="0.25">
      <c r="A275" s="241" t="s">
        <v>698</v>
      </c>
      <c r="B275" s="931">
        <v>0</v>
      </c>
      <c r="C275" s="931">
        <v>0</v>
      </c>
      <c r="D275" s="931">
        <v>0</v>
      </c>
      <c r="E275" s="1623">
        <v>0</v>
      </c>
      <c r="F275" s="1624"/>
      <c r="G275" s="233"/>
      <c r="H275" s="215"/>
      <c r="I275" s="215"/>
      <c r="J275" s="215"/>
    </row>
    <row r="276" spans="1:10" ht="14.1" customHeight="1" x14ac:dyDescent="0.25">
      <c r="A276" s="241" t="s">
        <v>699</v>
      </c>
      <c r="B276" s="931">
        <v>0</v>
      </c>
      <c r="C276" s="931">
        <v>0</v>
      </c>
      <c r="D276" s="931">
        <v>0</v>
      </c>
      <c r="E276" s="1623">
        <v>0</v>
      </c>
      <c r="F276" s="1624"/>
      <c r="G276" s="215"/>
      <c r="H276" s="215"/>
      <c r="I276" s="215"/>
      <c r="J276" s="215"/>
    </row>
    <row r="277" spans="1:10" ht="14.1" customHeight="1" x14ac:dyDescent="0.25">
      <c r="A277" s="241" t="s">
        <v>700</v>
      </c>
      <c r="B277" s="931">
        <v>0</v>
      </c>
      <c r="C277" s="931">
        <v>0</v>
      </c>
      <c r="D277" s="931">
        <v>0</v>
      </c>
      <c r="E277" s="1623">
        <v>0</v>
      </c>
      <c r="F277" s="1624"/>
      <c r="G277" s="215"/>
      <c r="H277" s="215"/>
      <c r="I277" s="215"/>
      <c r="J277" s="215"/>
    </row>
    <row r="278" spans="1:10" ht="14.1" customHeight="1" x14ac:dyDescent="0.25">
      <c r="A278" s="241" t="s">
        <v>701</v>
      </c>
      <c r="B278" s="931">
        <v>0</v>
      </c>
      <c r="C278" s="931">
        <v>0</v>
      </c>
      <c r="D278" s="931">
        <v>0</v>
      </c>
      <c r="E278" s="1623">
        <v>0</v>
      </c>
      <c r="F278" s="1624"/>
      <c r="G278" s="215"/>
      <c r="H278" s="215"/>
      <c r="I278" s="215"/>
      <c r="J278" s="215"/>
    </row>
    <row r="279" spans="1:10" ht="14.1" customHeight="1" x14ac:dyDescent="0.25">
      <c r="A279" s="241" t="s">
        <v>702</v>
      </c>
      <c r="B279" s="931">
        <v>0</v>
      </c>
      <c r="C279" s="931">
        <v>0</v>
      </c>
      <c r="D279" s="931">
        <v>0</v>
      </c>
      <c r="E279" s="1623">
        <v>0</v>
      </c>
      <c r="F279" s="1624"/>
      <c r="G279" s="215"/>
      <c r="H279" s="215"/>
      <c r="I279" s="215"/>
      <c r="J279" s="215"/>
    </row>
    <row r="280" spans="1:10" ht="14.1" customHeight="1" x14ac:dyDescent="0.25">
      <c r="A280" s="241" t="s">
        <v>703</v>
      </c>
      <c r="B280" s="931">
        <v>0</v>
      </c>
      <c r="C280" s="931">
        <v>0</v>
      </c>
      <c r="D280" s="931">
        <v>0</v>
      </c>
      <c r="E280" s="1623">
        <v>0</v>
      </c>
      <c r="F280" s="1624"/>
      <c r="G280" s="215"/>
      <c r="H280" s="215"/>
      <c r="I280" s="215"/>
      <c r="J280" s="215"/>
    </row>
    <row r="281" spans="1:10" ht="14.1" customHeight="1" x14ac:dyDescent="0.25">
      <c r="A281" s="241" t="s">
        <v>704</v>
      </c>
      <c r="B281" s="931">
        <v>0</v>
      </c>
      <c r="C281" s="931">
        <v>0</v>
      </c>
      <c r="D281" s="931">
        <v>0</v>
      </c>
      <c r="E281" s="1623">
        <v>0</v>
      </c>
      <c r="F281" s="1624"/>
      <c r="G281" s="215"/>
      <c r="H281" s="215"/>
      <c r="I281" s="215"/>
      <c r="J281" s="215"/>
    </row>
    <row r="282" spans="1:10" ht="14.1" customHeight="1" x14ac:dyDescent="0.25">
      <c r="A282" s="241" t="s">
        <v>705</v>
      </c>
      <c r="B282" s="931">
        <v>0</v>
      </c>
      <c r="C282" s="931">
        <v>0</v>
      </c>
      <c r="D282" s="931">
        <v>0</v>
      </c>
      <c r="E282" s="1623">
        <v>0</v>
      </c>
      <c r="F282" s="1624"/>
      <c r="G282" s="215"/>
      <c r="H282" s="215"/>
      <c r="I282" s="215"/>
      <c r="J282" s="215"/>
    </row>
    <row r="283" spans="1:10" ht="14.1" customHeight="1" x14ac:dyDescent="0.25">
      <c r="A283" s="241" t="s">
        <v>706</v>
      </c>
      <c r="B283" s="931">
        <v>0</v>
      </c>
      <c r="C283" s="931">
        <v>0</v>
      </c>
      <c r="D283" s="931">
        <v>0</v>
      </c>
      <c r="E283" s="1623">
        <v>0</v>
      </c>
      <c r="F283" s="1624"/>
      <c r="G283" s="215"/>
      <c r="H283" s="215"/>
      <c r="I283" s="215"/>
      <c r="J283" s="215"/>
    </row>
    <row r="284" spans="1:10" ht="14.1" customHeight="1" x14ac:dyDescent="0.25">
      <c r="A284" s="241" t="s">
        <v>707</v>
      </c>
      <c r="B284" s="931">
        <v>0</v>
      </c>
      <c r="C284" s="931">
        <v>0</v>
      </c>
      <c r="D284" s="931">
        <v>0</v>
      </c>
      <c r="E284" s="1623">
        <v>0</v>
      </c>
      <c r="F284" s="1624"/>
      <c r="G284" s="215"/>
      <c r="H284" s="215"/>
      <c r="I284" s="215"/>
      <c r="J284" s="215"/>
    </row>
    <row r="285" spans="1:10" ht="14.1" customHeight="1" x14ac:dyDescent="0.25">
      <c r="A285" s="241" t="s">
        <v>708</v>
      </c>
      <c r="B285" s="931">
        <v>0</v>
      </c>
      <c r="C285" s="931">
        <v>0</v>
      </c>
      <c r="D285" s="931">
        <v>0</v>
      </c>
      <c r="E285" s="1623">
        <v>0</v>
      </c>
      <c r="F285" s="1624"/>
      <c r="G285" s="215"/>
      <c r="H285" s="215"/>
      <c r="I285" s="215"/>
      <c r="J285" s="215"/>
    </row>
    <row r="286" spans="1:10" ht="14.1" customHeight="1" x14ac:dyDescent="0.25">
      <c r="A286" s="241" t="s">
        <v>709</v>
      </c>
      <c r="B286" s="931">
        <v>0</v>
      </c>
      <c r="C286" s="931">
        <v>0</v>
      </c>
      <c r="D286" s="931">
        <v>0</v>
      </c>
      <c r="E286" s="1623">
        <v>0</v>
      </c>
      <c r="F286" s="1624"/>
      <c r="G286" s="215"/>
      <c r="H286" s="215"/>
      <c r="I286" s="215"/>
      <c r="J286" s="215"/>
    </row>
    <row r="287" spans="1:10" ht="14.1" customHeight="1" x14ac:dyDescent="0.25">
      <c r="A287" s="241" t="s">
        <v>710</v>
      </c>
      <c r="B287" s="931">
        <v>0</v>
      </c>
      <c r="C287" s="931">
        <v>0</v>
      </c>
      <c r="D287" s="931">
        <v>0</v>
      </c>
      <c r="E287" s="1623">
        <v>0</v>
      </c>
      <c r="F287" s="1624"/>
      <c r="G287" s="215"/>
      <c r="H287" s="215"/>
      <c r="I287" s="215"/>
      <c r="J287" s="215"/>
    </row>
    <row r="288" spans="1:10" ht="14.1" customHeight="1" x14ac:dyDescent="0.25">
      <c r="A288" s="241" t="s">
        <v>711</v>
      </c>
      <c r="B288" s="931">
        <v>0</v>
      </c>
      <c r="C288" s="931">
        <v>0</v>
      </c>
      <c r="D288" s="931">
        <v>0</v>
      </c>
      <c r="E288" s="1623">
        <v>0</v>
      </c>
      <c r="F288" s="1624"/>
      <c r="G288" s="215"/>
      <c r="H288" s="215"/>
      <c r="I288" s="215"/>
      <c r="J288" s="215"/>
    </row>
    <row r="289" spans="1:10" ht="14.1" customHeight="1" x14ac:dyDescent="0.25">
      <c r="A289" s="241" t="s">
        <v>712</v>
      </c>
      <c r="B289" s="931">
        <v>0</v>
      </c>
      <c r="C289" s="931">
        <v>0</v>
      </c>
      <c r="D289" s="931">
        <v>0</v>
      </c>
      <c r="E289" s="1623">
        <v>0</v>
      </c>
      <c r="F289" s="1624"/>
      <c r="G289" s="215"/>
      <c r="H289" s="215"/>
      <c r="I289" s="215"/>
      <c r="J289" s="215"/>
    </row>
    <row r="290" spans="1:10" ht="14.1" customHeight="1" x14ac:dyDescent="0.25">
      <c r="A290" s="241" t="s">
        <v>713</v>
      </c>
      <c r="B290" s="931">
        <v>0</v>
      </c>
      <c r="C290" s="931">
        <v>0</v>
      </c>
      <c r="D290" s="931">
        <v>0</v>
      </c>
      <c r="E290" s="1623">
        <v>0</v>
      </c>
      <c r="F290" s="1624"/>
      <c r="G290" s="215"/>
      <c r="H290" s="215"/>
      <c r="I290" s="215"/>
      <c r="J290" s="215"/>
    </row>
    <row r="291" spans="1:10" ht="14.1" customHeight="1" x14ac:dyDescent="0.25">
      <c r="A291" s="241" t="s">
        <v>714</v>
      </c>
      <c r="B291" s="931">
        <v>0</v>
      </c>
      <c r="C291" s="931">
        <v>750000</v>
      </c>
      <c r="D291" s="931">
        <v>780000</v>
      </c>
      <c r="E291" s="1623">
        <v>740000</v>
      </c>
      <c r="F291" s="1624"/>
      <c r="G291" s="215"/>
      <c r="H291" s="215"/>
      <c r="I291" s="215"/>
      <c r="J291" s="215"/>
    </row>
    <row r="292" spans="1:10" ht="14.1" customHeight="1" x14ac:dyDescent="0.25">
      <c r="A292" s="241" t="s">
        <v>715</v>
      </c>
      <c r="B292" s="931">
        <v>0</v>
      </c>
      <c r="C292" s="931">
        <v>0</v>
      </c>
      <c r="D292" s="931">
        <v>0</v>
      </c>
      <c r="E292" s="1623">
        <v>0</v>
      </c>
      <c r="F292" s="1624"/>
      <c r="G292" s="215"/>
      <c r="H292" s="215"/>
      <c r="I292" s="215"/>
      <c r="J292" s="215"/>
    </row>
    <row r="293" spans="1:10" ht="14.1" customHeight="1" x14ac:dyDescent="0.25">
      <c r="A293" s="241" t="s">
        <v>716</v>
      </c>
      <c r="B293" s="931">
        <v>0</v>
      </c>
      <c r="C293" s="931">
        <v>0</v>
      </c>
      <c r="D293" s="931">
        <v>0</v>
      </c>
      <c r="E293" s="1623">
        <v>0</v>
      </c>
      <c r="F293" s="1624"/>
      <c r="G293" s="215"/>
      <c r="H293" s="215"/>
      <c r="I293" s="215"/>
      <c r="J293" s="215"/>
    </row>
    <row r="294" spans="1:10" ht="14.1" customHeight="1" x14ac:dyDescent="0.25">
      <c r="A294" s="241" t="s">
        <v>717</v>
      </c>
      <c r="B294" s="931">
        <v>0</v>
      </c>
      <c r="C294" s="931">
        <v>0</v>
      </c>
      <c r="D294" s="931">
        <v>0</v>
      </c>
      <c r="E294" s="1623">
        <v>0</v>
      </c>
      <c r="F294" s="1624"/>
      <c r="G294" s="215"/>
      <c r="H294" s="215"/>
      <c r="I294" s="215"/>
      <c r="J294" s="215"/>
    </row>
    <row r="295" spans="1:10" ht="14.1" customHeight="1" x14ac:dyDescent="0.25">
      <c r="A295" s="241" t="s">
        <v>718</v>
      </c>
      <c r="B295" s="931">
        <v>0</v>
      </c>
      <c r="C295" s="931">
        <v>0</v>
      </c>
      <c r="D295" s="931">
        <v>0</v>
      </c>
      <c r="E295" s="1623">
        <v>0</v>
      </c>
      <c r="F295" s="1624"/>
      <c r="G295" s="215"/>
      <c r="H295" s="215"/>
      <c r="I295" s="215"/>
      <c r="J295" s="215"/>
    </row>
    <row r="296" spans="1:10" ht="14.1" customHeight="1" x14ac:dyDescent="0.25">
      <c r="A296" s="241" t="s">
        <v>719</v>
      </c>
      <c r="B296" s="931">
        <v>0</v>
      </c>
      <c r="C296" s="931">
        <v>0</v>
      </c>
      <c r="D296" s="931">
        <v>0</v>
      </c>
      <c r="E296" s="1623">
        <v>0</v>
      </c>
      <c r="F296" s="1624"/>
      <c r="G296" s="215"/>
      <c r="H296" s="215"/>
      <c r="I296" s="215"/>
      <c r="J296" s="215"/>
    </row>
    <row r="297" spans="1:10" ht="14.1" customHeight="1" x14ac:dyDescent="0.25">
      <c r="A297" s="241" t="s">
        <v>720</v>
      </c>
      <c r="B297" s="931">
        <v>0</v>
      </c>
      <c r="C297" s="931">
        <v>0</v>
      </c>
      <c r="D297" s="931">
        <v>0</v>
      </c>
      <c r="E297" s="1623">
        <v>0</v>
      </c>
      <c r="F297" s="1624"/>
      <c r="G297" s="215"/>
      <c r="H297" s="215"/>
      <c r="I297" s="215"/>
      <c r="J297" s="215"/>
    </row>
    <row r="298" spans="1:10" ht="14.1" customHeight="1" x14ac:dyDescent="0.25">
      <c r="A298" s="241" t="s">
        <v>721</v>
      </c>
      <c r="B298" s="931">
        <v>0</v>
      </c>
      <c r="C298" s="931">
        <v>0</v>
      </c>
      <c r="D298" s="931">
        <v>0</v>
      </c>
      <c r="E298" s="1623">
        <v>0</v>
      </c>
      <c r="F298" s="1624"/>
      <c r="G298" s="215"/>
      <c r="H298" s="215"/>
      <c r="I298" s="215"/>
      <c r="J298" s="215"/>
    </row>
    <row r="299" spans="1:10" ht="14.1" customHeight="1" x14ac:dyDescent="0.25">
      <c r="A299" s="241" t="s">
        <v>722</v>
      </c>
      <c r="B299" s="931">
        <v>0</v>
      </c>
      <c r="C299" s="931">
        <v>0</v>
      </c>
      <c r="D299" s="931">
        <v>0</v>
      </c>
      <c r="E299" s="1623">
        <v>0</v>
      </c>
      <c r="F299" s="1624"/>
      <c r="G299" s="215"/>
      <c r="H299" s="215"/>
      <c r="I299" s="215"/>
      <c r="J299" s="215"/>
    </row>
    <row r="300" spans="1:10" ht="14.1" customHeight="1" x14ac:dyDescent="0.25">
      <c r="A300" s="241" t="s">
        <v>723</v>
      </c>
      <c r="B300" s="931">
        <v>0</v>
      </c>
      <c r="C300" s="931">
        <v>0</v>
      </c>
      <c r="D300" s="931">
        <v>0</v>
      </c>
      <c r="E300" s="1623">
        <v>0</v>
      </c>
      <c r="F300" s="1624"/>
      <c r="G300" s="215"/>
      <c r="H300" s="215"/>
      <c r="I300" s="215"/>
      <c r="J300" s="215"/>
    </row>
    <row r="301" spans="1:10" ht="14.1" customHeight="1" x14ac:dyDescent="0.25">
      <c r="A301" s="241" t="s">
        <v>724</v>
      </c>
      <c r="B301" s="931">
        <v>0</v>
      </c>
      <c r="C301" s="931">
        <v>0</v>
      </c>
      <c r="D301" s="931">
        <v>0</v>
      </c>
      <c r="E301" s="1623">
        <v>0</v>
      </c>
      <c r="F301" s="1624"/>
      <c r="G301" s="215"/>
      <c r="H301" s="215"/>
      <c r="I301" s="215"/>
      <c r="J301" s="215"/>
    </row>
    <row r="302" spans="1:10" ht="14.1" customHeight="1" x14ac:dyDescent="0.25">
      <c r="A302" s="241" t="s">
        <v>725</v>
      </c>
      <c r="B302" s="931">
        <v>0</v>
      </c>
      <c r="C302" s="931">
        <v>0</v>
      </c>
      <c r="D302" s="931">
        <v>0</v>
      </c>
      <c r="E302" s="1623">
        <v>0</v>
      </c>
      <c r="F302" s="1624"/>
      <c r="G302" s="215"/>
      <c r="H302" s="215"/>
      <c r="I302" s="215"/>
      <c r="J302" s="215"/>
    </row>
    <row r="303" spans="1:10" ht="14.1" customHeight="1" x14ac:dyDescent="0.25">
      <c r="A303" s="241" t="s">
        <v>726</v>
      </c>
      <c r="B303" s="931">
        <v>0</v>
      </c>
      <c r="C303" s="931">
        <v>0</v>
      </c>
      <c r="D303" s="931">
        <v>0</v>
      </c>
      <c r="E303" s="1623">
        <v>0</v>
      </c>
      <c r="F303" s="1624"/>
      <c r="G303" s="215"/>
      <c r="H303" s="215"/>
      <c r="I303" s="215"/>
      <c r="J303" s="215"/>
    </row>
    <row r="304" spans="1:10" ht="14.1" customHeight="1" x14ac:dyDescent="0.25">
      <c r="A304" s="241" t="s">
        <v>727</v>
      </c>
      <c r="B304" s="931">
        <v>0</v>
      </c>
      <c r="C304" s="931">
        <v>0</v>
      </c>
      <c r="D304" s="931">
        <v>0</v>
      </c>
      <c r="E304" s="1623">
        <v>0</v>
      </c>
      <c r="F304" s="1624"/>
      <c r="G304" s="215"/>
      <c r="H304" s="215"/>
      <c r="I304" s="215"/>
      <c r="J304" s="215"/>
    </row>
    <row r="305" spans="1:10" ht="14.1" customHeight="1" x14ac:dyDescent="0.25">
      <c r="A305" s="231" t="s">
        <v>192</v>
      </c>
      <c r="B305" s="931">
        <v>0</v>
      </c>
      <c r="C305" s="931">
        <v>750000</v>
      </c>
      <c r="D305" s="931">
        <v>780000</v>
      </c>
      <c r="E305" s="1623">
        <v>740000</v>
      </c>
      <c r="F305" s="1624"/>
      <c r="G305" s="215"/>
      <c r="H305" s="215"/>
      <c r="I305" s="215"/>
      <c r="J305" s="215"/>
    </row>
    <row r="306" spans="1:10" ht="14.1" customHeight="1" x14ac:dyDescent="0.25">
      <c r="A306" s="930" t="s">
        <v>1455</v>
      </c>
      <c r="B306" s="1619" t="s">
        <v>1456</v>
      </c>
      <c r="C306" s="1620"/>
      <c r="D306" s="1620"/>
      <c r="E306" s="1620"/>
      <c r="F306" s="1620"/>
      <c r="G306" s="215"/>
      <c r="H306" s="215"/>
      <c r="I306" s="215"/>
      <c r="J306" s="215"/>
    </row>
    <row r="307" spans="1:10" ht="14.1" customHeight="1" x14ac:dyDescent="0.25">
      <c r="A307" s="219" t="s">
        <v>688</v>
      </c>
      <c r="B307" s="1621" t="s">
        <v>1457</v>
      </c>
      <c r="C307" s="1622"/>
      <c r="D307" s="1622"/>
      <c r="E307" s="1622"/>
      <c r="F307" s="1622"/>
      <c r="G307" s="215"/>
      <c r="H307" s="215"/>
      <c r="I307" s="215"/>
      <c r="J307" s="215"/>
    </row>
    <row r="308" spans="1:10" ht="14.1" customHeight="1" x14ac:dyDescent="0.25">
      <c r="A308" s="220" t="s">
        <v>689</v>
      </c>
      <c r="B308" s="1609" t="s">
        <v>1458</v>
      </c>
      <c r="C308" s="1610"/>
      <c r="D308" s="1610"/>
      <c r="E308" s="1610"/>
      <c r="F308" s="1610"/>
      <c r="G308" s="215"/>
      <c r="H308" s="215"/>
      <c r="I308" s="215"/>
      <c r="J308" s="215"/>
    </row>
    <row r="309" spans="1:10" ht="14.1" customHeight="1" x14ac:dyDescent="0.25">
      <c r="A309" s="220" t="s">
        <v>15</v>
      </c>
      <c r="B309" s="1609" t="s">
        <v>1459</v>
      </c>
      <c r="C309" s="1610"/>
      <c r="D309" s="1610"/>
      <c r="E309" s="1610"/>
      <c r="F309" s="1610"/>
      <c r="G309" s="215"/>
      <c r="H309" s="215"/>
      <c r="I309" s="215"/>
      <c r="J309" s="215"/>
    </row>
    <row r="310" spans="1:10" ht="15" customHeight="1" x14ac:dyDescent="0.25">
      <c r="A310" s="221"/>
      <c r="B310" s="925">
        <v>2020</v>
      </c>
      <c r="C310" s="925">
        <v>2021</v>
      </c>
      <c r="D310" s="925">
        <v>2022</v>
      </c>
      <c r="E310" s="1611">
        <v>2023</v>
      </c>
      <c r="F310" s="1612"/>
      <c r="G310" s="215"/>
      <c r="H310" s="215"/>
      <c r="I310" s="215"/>
      <c r="J310" s="215"/>
    </row>
    <row r="311" spans="1:10" ht="15" customHeight="1" x14ac:dyDescent="0.25">
      <c r="A311" s="224"/>
      <c r="B311" s="926" t="s">
        <v>7</v>
      </c>
      <c r="C311" s="926" t="s">
        <v>8</v>
      </c>
      <c r="D311" s="926" t="s">
        <v>8</v>
      </c>
      <c r="E311" s="1613" t="s">
        <v>8</v>
      </c>
      <c r="F311" s="1614"/>
      <c r="G311" s="215"/>
      <c r="H311" s="215"/>
      <c r="I311" s="215"/>
      <c r="J311" s="215"/>
    </row>
    <row r="312" spans="1:10" ht="14.1" customHeight="1" x14ac:dyDescent="0.25">
      <c r="A312" s="234" t="s">
        <v>16</v>
      </c>
      <c r="B312" s="928">
        <v>0</v>
      </c>
      <c r="C312" s="928">
        <v>0</v>
      </c>
      <c r="D312" s="928">
        <v>0</v>
      </c>
      <c r="E312" s="1615">
        <v>0</v>
      </c>
      <c r="F312" s="1616"/>
      <c r="G312" s="215"/>
      <c r="H312" s="215"/>
      <c r="I312" s="215"/>
      <c r="J312" s="215"/>
    </row>
    <row r="313" spans="1:10" ht="14.1" customHeight="1" x14ac:dyDescent="0.25">
      <c r="A313" s="234" t="s">
        <v>17</v>
      </c>
      <c r="B313" s="928">
        <v>0</v>
      </c>
      <c r="C313" s="928">
        <v>29520000</v>
      </c>
      <c r="D313" s="928">
        <v>22320000</v>
      </c>
      <c r="E313" s="1615">
        <v>29020000</v>
      </c>
      <c r="F313" s="1616"/>
      <c r="G313" s="215"/>
      <c r="H313" s="215"/>
      <c r="I313" s="215"/>
      <c r="J313" s="215"/>
    </row>
    <row r="314" spans="1:10" ht="14.1" customHeight="1" x14ac:dyDescent="0.25">
      <c r="A314" s="234" t="s">
        <v>18</v>
      </c>
      <c r="B314" s="928">
        <v>0</v>
      </c>
      <c r="C314" s="929">
        <v>0</v>
      </c>
      <c r="D314" s="929">
        <v>0</v>
      </c>
      <c r="E314" s="1617">
        <v>0</v>
      </c>
      <c r="F314" s="1616"/>
      <c r="G314" s="215"/>
      <c r="H314" s="215"/>
      <c r="I314" s="215"/>
      <c r="J314" s="215"/>
    </row>
    <row r="315" spans="1:10" ht="14.1" customHeight="1" x14ac:dyDescent="0.25">
      <c r="A315" s="234" t="s">
        <v>696</v>
      </c>
      <c r="B315" s="928"/>
      <c r="C315" s="929"/>
      <c r="D315" s="929"/>
      <c r="E315" s="1617"/>
      <c r="F315" s="1616"/>
      <c r="G315" s="215"/>
      <c r="H315" s="215"/>
      <c r="I315" s="215"/>
      <c r="J315" s="215"/>
    </row>
    <row r="316" spans="1:10" ht="14.1" customHeight="1" x14ac:dyDescent="0.25">
      <c r="A316" s="234" t="s">
        <v>697</v>
      </c>
      <c r="B316" s="928"/>
      <c r="C316" s="929"/>
      <c r="D316" s="932">
        <v>-0.24390000000000001</v>
      </c>
      <c r="E316" s="1625">
        <v>0.30020000000000002</v>
      </c>
      <c r="F316" s="1616"/>
      <c r="G316" s="215"/>
      <c r="H316" s="215"/>
      <c r="I316" s="215"/>
      <c r="J316" s="215"/>
    </row>
    <row r="317" spans="1:10" ht="14.1" customHeight="1" x14ac:dyDescent="0.25">
      <c r="A317" s="234" t="s">
        <v>22</v>
      </c>
      <c r="B317" s="928"/>
      <c r="C317" s="929"/>
      <c r="D317" s="932"/>
      <c r="E317" s="1625"/>
      <c r="F317" s="1616"/>
      <c r="G317" s="215"/>
      <c r="H317" s="215"/>
      <c r="I317" s="215"/>
      <c r="J317" s="215"/>
    </row>
    <row r="318" spans="1:10" ht="14.1" customHeight="1" x14ac:dyDescent="0.25">
      <c r="A318" s="1626" t="s">
        <v>690</v>
      </c>
      <c r="B318" s="1627"/>
      <c r="C318" s="1627"/>
      <c r="D318" s="1627"/>
      <c r="E318" s="1627"/>
      <c r="F318" s="1627"/>
      <c r="G318" s="215"/>
      <c r="H318" s="215"/>
      <c r="I318" s="215"/>
      <c r="J318" s="215"/>
    </row>
    <row r="319" spans="1:10" ht="14.1" customHeight="1" x14ac:dyDescent="0.25">
      <c r="A319" s="221"/>
      <c r="B319" s="925">
        <v>2020</v>
      </c>
      <c r="C319" s="227">
        <v>2021</v>
      </c>
      <c r="D319" s="925">
        <v>2022</v>
      </c>
      <c r="E319" s="1611">
        <v>2023</v>
      </c>
      <c r="F319" s="1612"/>
      <c r="G319" s="215"/>
      <c r="H319" s="215"/>
      <c r="I319" s="215"/>
      <c r="J319" s="215"/>
    </row>
    <row r="320" spans="1:10" ht="14.1" customHeight="1" x14ac:dyDescent="0.25">
      <c r="A320" s="228"/>
      <c r="B320" s="926" t="s">
        <v>7</v>
      </c>
      <c r="C320" s="926" t="s">
        <v>8</v>
      </c>
      <c r="D320" s="926" t="s">
        <v>8</v>
      </c>
      <c r="E320" s="1613" t="s">
        <v>8</v>
      </c>
      <c r="F320" s="1614"/>
      <c r="G320" s="215"/>
      <c r="H320" s="215"/>
      <c r="I320" s="215"/>
      <c r="J320" s="215"/>
    </row>
    <row r="321" spans="1:10" ht="15.95" customHeight="1" x14ac:dyDescent="0.25">
      <c r="A321" s="224"/>
      <c r="B321" s="927"/>
      <c r="C321" s="927"/>
      <c r="D321" s="927"/>
      <c r="E321" s="927"/>
      <c r="F321" s="927"/>
      <c r="G321" s="230" t="s">
        <v>687</v>
      </c>
      <c r="H321" s="215"/>
      <c r="I321" s="215"/>
      <c r="J321" s="215"/>
    </row>
    <row r="322" spans="1:10" ht="14.1" customHeight="1" x14ac:dyDescent="0.25">
      <c r="A322" s="241" t="s">
        <v>698</v>
      </c>
      <c r="B322" s="931">
        <v>0</v>
      </c>
      <c r="C322" s="931">
        <v>0</v>
      </c>
      <c r="D322" s="931">
        <v>0</v>
      </c>
      <c r="E322" s="1623">
        <v>0</v>
      </c>
      <c r="F322" s="1624"/>
      <c r="G322" s="233"/>
      <c r="H322" s="215"/>
      <c r="I322" s="215"/>
      <c r="J322" s="215"/>
    </row>
    <row r="323" spans="1:10" ht="14.1" customHeight="1" x14ac:dyDescent="0.25">
      <c r="A323" s="241" t="s">
        <v>699</v>
      </c>
      <c r="B323" s="931">
        <v>0</v>
      </c>
      <c r="C323" s="931">
        <v>0</v>
      </c>
      <c r="D323" s="931">
        <v>0</v>
      </c>
      <c r="E323" s="1623">
        <v>0</v>
      </c>
      <c r="F323" s="1624"/>
      <c r="G323" s="215"/>
      <c r="H323" s="215"/>
      <c r="I323" s="215"/>
      <c r="J323" s="215"/>
    </row>
    <row r="324" spans="1:10" ht="14.1" customHeight="1" x14ac:dyDescent="0.25">
      <c r="A324" s="241" t="s">
        <v>700</v>
      </c>
      <c r="B324" s="931">
        <v>0</v>
      </c>
      <c r="C324" s="931">
        <v>0</v>
      </c>
      <c r="D324" s="931">
        <v>0</v>
      </c>
      <c r="E324" s="1623">
        <v>0</v>
      </c>
      <c r="F324" s="1624"/>
      <c r="G324" s="215"/>
      <c r="H324" s="215"/>
      <c r="I324" s="215"/>
      <c r="J324" s="215"/>
    </row>
    <row r="325" spans="1:10" ht="14.1" customHeight="1" x14ac:dyDescent="0.25">
      <c r="A325" s="241" t="s">
        <v>701</v>
      </c>
      <c r="B325" s="931">
        <v>0</v>
      </c>
      <c r="C325" s="931">
        <v>0</v>
      </c>
      <c r="D325" s="931">
        <v>0</v>
      </c>
      <c r="E325" s="1623">
        <v>0</v>
      </c>
      <c r="F325" s="1624"/>
      <c r="G325" s="215"/>
      <c r="H325" s="215"/>
      <c r="I325" s="215"/>
      <c r="J325" s="215"/>
    </row>
    <row r="326" spans="1:10" ht="14.1" customHeight="1" x14ac:dyDescent="0.25">
      <c r="A326" s="241" t="s">
        <v>702</v>
      </c>
      <c r="B326" s="931">
        <v>0</v>
      </c>
      <c r="C326" s="931">
        <v>0</v>
      </c>
      <c r="D326" s="931">
        <v>0</v>
      </c>
      <c r="E326" s="1623">
        <v>0</v>
      </c>
      <c r="F326" s="1624"/>
      <c r="G326" s="215"/>
      <c r="H326" s="215"/>
      <c r="I326" s="215"/>
      <c r="J326" s="215"/>
    </row>
    <row r="327" spans="1:10" ht="14.1" customHeight="1" x14ac:dyDescent="0.25">
      <c r="A327" s="241" t="s">
        <v>703</v>
      </c>
      <c r="B327" s="931">
        <v>0</v>
      </c>
      <c r="C327" s="931">
        <v>0</v>
      </c>
      <c r="D327" s="931">
        <v>0</v>
      </c>
      <c r="E327" s="1623">
        <v>0</v>
      </c>
      <c r="F327" s="1624"/>
      <c r="G327" s="215"/>
      <c r="H327" s="215"/>
      <c r="I327" s="215"/>
      <c r="J327" s="215"/>
    </row>
    <row r="328" spans="1:10" ht="14.1" customHeight="1" x14ac:dyDescent="0.25">
      <c r="A328" s="241" t="s">
        <v>704</v>
      </c>
      <c r="B328" s="931">
        <v>0</v>
      </c>
      <c r="C328" s="931">
        <v>0</v>
      </c>
      <c r="D328" s="931">
        <v>0</v>
      </c>
      <c r="E328" s="1623">
        <v>0</v>
      </c>
      <c r="F328" s="1624"/>
      <c r="G328" s="215"/>
      <c r="H328" s="215"/>
      <c r="I328" s="215"/>
      <c r="J328" s="215"/>
    </row>
    <row r="329" spans="1:10" ht="14.1" customHeight="1" x14ac:dyDescent="0.25">
      <c r="A329" s="241" t="s">
        <v>705</v>
      </c>
      <c r="B329" s="931">
        <v>0</v>
      </c>
      <c r="C329" s="931">
        <v>0</v>
      </c>
      <c r="D329" s="931">
        <v>0</v>
      </c>
      <c r="E329" s="1623">
        <v>0</v>
      </c>
      <c r="F329" s="1624"/>
      <c r="G329" s="215"/>
      <c r="H329" s="215"/>
      <c r="I329" s="215"/>
      <c r="J329" s="215"/>
    </row>
    <row r="330" spans="1:10" ht="14.1" customHeight="1" x14ac:dyDescent="0.25">
      <c r="A330" s="241" t="s">
        <v>706</v>
      </c>
      <c r="B330" s="931">
        <v>0</v>
      </c>
      <c r="C330" s="931">
        <v>0</v>
      </c>
      <c r="D330" s="931">
        <v>0</v>
      </c>
      <c r="E330" s="1623">
        <v>0</v>
      </c>
      <c r="F330" s="1624"/>
      <c r="G330" s="215"/>
      <c r="H330" s="215"/>
      <c r="I330" s="215"/>
      <c r="J330" s="215"/>
    </row>
    <row r="331" spans="1:10" ht="14.1" customHeight="1" x14ac:dyDescent="0.25">
      <c r="A331" s="241" t="s">
        <v>707</v>
      </c>
      <c r="B331" s="931">
        <v>0</v>
      </c>
      <c r="C331" s="931">
        <v>0</v>
      </c>
      <c r="D331" s="931">
        <v>0</v>
      </c>
      <c r="E331" s="1623">
        <v>0</v>
      </c>
      <c r="F331" s="1624"/>
      <c r="G331" s="215"/>
      <c r="H331" s="215"/>
      <c r="I331" s="215"/>
      <c r="J331" s="215"/>
    </row>
    <row r="332" spans="1:10" ht="14.1" customHeight="1" x14ac:dyDescent="0.25">
      <c r="A332" s="241" t="s">
        <v>708</v>
      </c>
      <c r="B332" s="931">
        <v>0</v>
      </c>
      <c r="C332" s="931">
        <v>0</v>
      </c>
      <c r="D332" s="931">
        <v>0</v>
      </c>
      <c r="E332" s="1623">
        <v>0</v>
      </c>
      <c r="F332" s="1624"/>
      <c r="G332" s="215"/>
      <c r="H332" s="215"/>
      <c r="I332" s="215"/>
      <c r="J332" s="215"/>
    </row>
    <row r="333" spans="1:10" ht="14.1" customHeight="1" x14ac:dyDescent="0.25">
      <c r="A333" s="241" t="s">
        <v>709</v>
      </c>
      <c r="B333" s="931">
        <v>0</v>
      </c>
      <c r="C333" s="931">
        <v>0</v>
      </c>
      <c r="D333" s="931">
        <v>0</v>
      </c>
      <c r="E333" s="1623">
        <v>0</v>
      </c>
      <c r="F333" s="1624"/>
      <c r="G333" s="215"/>
      <c r="H333" s="215"/>
      <c r="I333" s="215"/>
      <c r="J333" s="215"/>
    </row>
    <row r="334" spans="1:10" ht="14.1" customHeight="1" x14ac:dyDescent="0.25">
      <c r="A334" s="241" t="s">
        <v>710</v>
      </c>
      <c r="B334" s="931">
        <v>0</v>
      </c>
      <c r="C334" s="931">
        <v>0</v>
      </c>
      <c r="D334" s="931">
        <v>0</v>
      </c>
      <c r="E334" s="1623">
        <v>0</v>
      </c>
      <c r="F334" s="1624"/>
      <c r="G334" s="215"/>
      <c r="H334" s="215"/>
      <c r="I334" s="215"/>
      <c r="J334" s="215"/>
    </row>
    <row r="335" spans="1:10" ht="14.1" customHeight="1" x14ac:dyDescent="0.25">
      <c r="A335" s="241" t="s">
        <v>711</v>
      </c>
      <c r="B335" s="931">
        <v>0</v>
      </c>
      <c r="C335" s="931">
        <v>0</v>
      </c>
      <c r="D335" s="931">
        <v>0</v>
      </c>
      <c r="E335" s="1623">
        <v>0</v>
      </c>
      <c r="F335" s="1624"/>
      <c r="G335" s="215"/>
      <c r="H335" s="215"/>
      <c r="I335" s="215"/>
      <c r="J335" s="215"/>
    </row>
    <row r="336" spans="1:10" ht="14.1" customHeight="1" x14ac:dyDescent="0.25">
      <c r="A336" s="241" t="s">
        <v>712</v>
      </c>
      <c r="B336" s="931">
        <v>0</v>
      </c>
      <c r="C336" s="931">
        <v>0</v>
      </c>
      <c r="D336" s="931">
        <v>0</v>
      </c>
      <c r="E336" s="1623">
        <v>0</v>
      </c>
      <c r="F336" s="1624"/>
      <c r="G336" s="215"/>
      <c r="H336" s="215"/>
      <c r="I336" s="215"/>
      <c r="J336" s="215"/>
    </row>
    <row r="337" spans="1:10" ht="14.1" customHeight="1" x14ac:dyDescent="0.25">
      <c r="A337" s="241" t="s">
        <v>713</v>
      </c>
      <c r="B337" s="931">
        <v>0</v>
      </c>
      <c r="C337" s="931">
        <v>0</v>
      </c>
      <c r="D337" s="931">
        <v>0</v>
      </c>
      <c r="E337" s="1623">
        <v>0</v>
      </c>
      <c r="F337" s="1624"/>
      <c r="G337" s="215"/>
      <c r="H337" s="215"/>
      <c r="I337" s="215"/>
      <c r="J337" s="215"/>
    </row>
    <row r="338" spans="1:10" ht="14.1" customHeight="1" x14ac:dyDescent="0.25">
      <c r="A338" s="241" t="s">
        <v>714</v>
      </c>
      <c r="B338" s="931">
        <v>0</v>
      </c>
      <c r="C338" s="931">
        <v>29520000</v>
      </c>
      <c r="D338" s="931">
        <v>22320000</v>
      </c>
      <c r="E338" s="1623">
        <v>29020000</v>
      </c>
      <c r="F338" s="1624"/>
      <c r="G338" s="215"/>
      <c r="H338" s="215"/>
      <c r="I338" s="215"/>
      <c r="J338" s="215"/>
    </row>
    <row r="339" spans="1:10" ht="14.1" customHeight="1" x14ac:dyDescent="0.25">
      <c r="A339" s="241" t="s">
        <v>715</v>
      </c>
      <c r="B339" s="931">
        <v>0</v>
      </c>
      <c r="C339" s="931">
        <v>0</v>
      </c>
      <c r="D339" s="931">
        <v>0</v>
      </c>
      <c r="E339" s="1623">
        <v>0</v>
      </c>
      <c r="F339" s="1624"/>
      <c r="G339" s="215"/>
      <c r="H339" s="215"/>
      <c r="I339" s="215"/>
      <c r="J339" s="215"/>
    </row>
    <row r="340" spans="1:10" ht="14.1" customHeight="1" x14ac:dyDescent="0.25">
      <c r="A340" s="241" t="s">
        <v>716</v>
      </c>
      <c r="B340" s="931">
        <v>0</v>
      </c>
      <c r="C340" s="931">
        <v>0</v>
      </c>
      <c r="D340" s="931">
        <v>0</v>
      </c>
      <c r="E340" s="1623">
        <v>0</v>
      </c>
      <c r="F340" s="1624"/>
      <c r="G340" s="215"/>
      <c r="H340" s="215"/>
      <c r="I340" s="215"/>
      <c r="J340" s="215"/>
    </row>
    <row r="341" spans="1:10" ht="14.1" customHeight="1" x14ac:dyDescent="0.25">
      <c r="A341" s="241" t="s">
        <v>717</v>
      </c>
      <c r="B341" s="931">
        <v>0</v>
      </c>
      <c r="C341" s="931">
        <v>0</v>
      </c>
      <c r="D341" s="931">
        <v>0</v>
      </c>
      <c r="E341" s="1623">
        <v>0</v>
      </c>
      <c r="F341" s="1624"/>
      <c r="G341" s="215"/>
      <c r="H341" s="215"/>
      <c r="I341" s="215"/>
      <c r="J341" s="215"/>
    </row>
    <row r="342" spans="1:10" ht="14.1" customHeight="1" x14ac:dyDescent="0.25">
      <c r="A342" s="241" t="s">
        <v>718</v>
      </c>
      <c r="B342" s="931">
        <v>0</v>
      </c>
      <c r="C342" s="931">
        <v>0</v>
      </c>
      <c r="D342" s="931">
        <v>0</v>
      </c>
      <c r="E342" s="1623">
        <v>0</v>
      </c>
      <c r="F342" s="1624"/>
      <c r="G342" s="215"/>
      <c r="H342" s="215"/>
      <c r="I342" s="215"/>
      <c r="J342" s="215"/>
    </row>
    <row r="343" spans="1:10" ht="14.1" customHeight="1" x14ac:dyDescent="0.25">
      <c r="A343" s="241" t="s">
        <v>719</v>
      </c>
      <c r="B343" s="931">
        <v>0</v>
      </c>
      <c r="C343" s="931">
        <v>0</v>
      </c>
      <c r="D343" s="931">
        <v>0</v>
      </c>
      <c r="E343" s="1623">
        <v>0</v>
      </c>
      <c r="F343" s="1624"/>
      <c r="G343" s="215"/>
      <c r="H343" s="215"/>
      <c r="I343" s="215"/>
      <c r="J343" s="215"/>
    </row>
    <row r="344" spans="1:10" ht="14.1" customHeight="1" x14ac:dyDescent="0.25">
      <c r="A344" s="241" t="s">
        <v>720</v>
      </c>
      <c r="B344" s="931">
        <v>0</v>
      </c>
      <c r="C344" s="931">
        <v>0</v>
      </c>
      <c r="D344" s="931">
        <v>0</v>
      </c>
      <c r="E344" s="1623">
        <v>0</v>
      </c>
      <c r="F344" s="1624"/>
      <c r="G344" s="215"/>
      <c r="H344" s="215"/>
      <c r="I344" s="215"/>
      <c r="J344" s="215"/>
    </row>
    <row r="345" spans="1:10" ht="14.1" customHeight="1" x14ac:dyDescent="0.25">
      <c r="A345" s="241" t="s">
        <v>721</v>
      </c>
      <c r="B345" s="931">
        <v>0</v>
      </c>
      <c r="C345" s="931">
        <v>0</v>
      </c>
      <c r="D345" s="931">
        <v>0</v>
      </c>
      <c r="E345" s="1623">
        <v>0</v>
      </c>
      <c r="F345" s="1624"/>
      <c r="G345" s="215"/>
      <c r="H345" s="215"/>
      <c r="I345" s="215"/>
      <c r="J345" s="215"/>
    </row>
    <row r="346" spans="1:10" ht="14.1" customHeight="1" x14ac:dyDescent="0.25">
      <c r="A346" s="241" t="s">
        <v>722</v>
      </c>
      <c r="B346" s="931">
        <v>0</v>
      </c>
      <c r="C346" s="931">
        <v>0</v>
      </c>
      <c r="D346" s="931">
        <v>0</v>
      </c>
      <c r="E346" s="1623">
        <v>0</v>
      </c>
      <c r="F346" s="1624"/>
      <c r="G346" s="215"/>
      <c r="H346" s="215"/>
      <c r="I346" s="215"/>
      <c r="J346" s="215"/>
    </row>
    <row r="347" spans="1:10" ht="14.1" customHeight="1" x14ac:dyDescent="0.25">
      <c r="A347" s="241" t="s">
        <v>723</v>
      </c>
      <c r="B347" s="931">
        <v>0</v>
      </c>
      <c r="C347" s="931">
        <v>0</v>
      </c>
      <c r="D347" s="931">
        <v>0</v>
      </c>
      <c r="E347" s="1623">
        <v>0</v>
      </c>
      <c r="F347" s="1624"/>
      <c r="G347" s="215"/>
      <c r="H347" s="215"/>
      <c r="I347" s="215"/>
      <c r="J347" s="215"/>
    </row>
    <row r="348" spans="1:10" ht="14.1" customHeight="1" x14ac:dyDescent="0.25">
      <c r="A348" s="241" t="s">
        <v>724</v>
      </c>
      <c r="B348" s="931">
        <v>0</v>
      </c>
      <c r="C348" s="931">
        <v>0</v>
      </c>
      <c r="D348" s="931">
        <v>0</v>
      </c>
      <c r="E348" s="1623">
        <v>0</v>
      </c>
      <c r="F348" s="1624"/>
      <c r="G348" s="215"/>
      <c r="H348" s="215"/>
      <c r="I348" s="215"/>
      <c r="J348" s="215"/>
    </row>
    <row r="349" spans="1:10" ht="14.1" customHeight="1" x14ac:dyDescent="0.25">
      <c r="A349" s="241" t="s">
        <v>725</v>
      </c>
      <c r="B349" s="931">
        <v>0</v>
      </c>
      <c r="C349" s="931">
        <v>0</v>
      </c>
      <c r="D349" s="931">
        <v>0</v>
      </c>
      <c r="E349" s="1623">
        <v>0</v>
      </c>
      <c r="F349" s="1624"/>
      <c r="G349" s="215"/>
      <c r="H349" s="215"/>
      <c r="I349" s="215"/>
      <c r="J349" s="215"/>
    </row>
    <row r="350" spans="1:10" ht="14.1" customHeight="1" x14ac:dyDescent="0.25">
      <c r="A350" s="241" t="s">
        <v>726</v>
      </c>
      <c r="B350" s="931">
        <v>0</v>
      </c>
      <c r="C350" s="931">
        <v>0</v>
      </c>
      <c r="D350" s="931">
        <v>0</v>
      </c>
      <c r="E350" s="1623">
        <v>0</v>
      </c>
      <c r="F350" s="1624"/>
      <c r="G350" s="215"/>
      <c r="H350" s="215"/>
      <c r="I350" s="215"/>
      <c r="J350" s="215"/>
    </row>
    <row r="351" spans="1:10" ht="14.1" customHeight="1" x14ac:dyDescent="0.25">
      <c r="A351" s="241" t="s">
        <v>727</v>
      </c>
      <c r="B351" s="931">
        <v>0</v>
      </c>
      <c r="C351" s="931">
        <v>0</v>
      </c>
      <c r="D351" s="931">
        <v>0</v>
      </c>
      <c r="E351" s="1623">
        <v>0</v>
      </c>
      <c r="F351" s="1624"/>
      <c r="G351" s="215"/>
      <c r="H351" s="215"/>
      <c r="I351" s="215"/>
      <c r="J351" s="215"/>
    </row>
    <row r="352" spans="1:10" ht="14.1" customHeight="1" x14ac:dyDescent="0.25">
      <c r="A352" s="231" t="s">
        <v>192</v>
      </c>
      <c r="B352" s="931">
        <v>0</v>
      </c>
      <c r="C352" s="931">
        <v>29520000</v>
      </c>
      <c r="D352" s="931">
        <v>22320000</v>
      </c>
      <c r="E352" s="1623">
        <v>29020000</v>
      </c>
      <c r="F352" s="1624"/>
      <c r="G352" s="215"/>
      <c r="H352" s="215"/>
      <c r="I352" s="215"/>
      <c r="J352" s="215"/>
    </row>
    <row r="353" spans="1:10" ht="15" customHeight="1" x14ac:dyDescent="0.25">
      <c r="A353" s="244" t="s">
        <v>687</v>
      </c>
      <c r="B353" s="933" t="s">
        <v>687</v>
      </c>
      <c r="C353" s="933" t="s">
        <v>687</v>
      </c>
      <c r="D353" s="933" t="s">
        <v>687</v>
      </c>
      <c r="E353" s="1628" t="s">
        <v>687</v>
      </c>
      <c r="F353" s="1629"/>
      <c r="G353" s="215"/>
      <c r="H353" s="215"/>
      <c r="I353" s="215"/>
      <c r="J353" s="215"/>
    </row>
    <row r="354" spans="1:10" ht="15" customHeight="1" x14ac:dyDescent="0.25">
      <c r="A354" s="217" t="s">
        <v>731</v>
      </c>
      <c r="B354" s="934">
        <v>0</v>
      </c>
      <c r="C354" s="934">
        <v>1862500000</v>
      </c>
      <c r="D354" s="934">
        <v>1862100000</v>
      </c>
      <c r="E354" s="1630">
        <v>1904500000</v>
      </c>
      <c r="F354" s="1631"/>
      <c r="G354" s="215"/>
      <c r="H354" s="215"/>
      <c r="I354" s="215"/>
      <c r="J354" s="215"/>
    </row>
    <row r="355" spans="1:10" ht="15" customHeight="1" x14ac:dyDescent="0.25">
      <c r="A355" s="234" t="s">
        <v>698</v>
      </c>
      <c r="B355" s="928">
        <v>0</v>
      </c>
      <c r="C355" s="928">
        <v>1140000000</v>
      </c>
      <c r="D355" s="928">
        <v>1140000000</v>
      </c>
      <c r="E355" s="1615">
        <v>1140000000</v>
      </c>
      <c r="F355" s="1616"/>
      <c r="G355" s="215"/>
      <c r="H355" s="215"/>
      <c r="I355" s="215"/>
      <c r="J355" s="215"/>
    </row>
    <row r="356" spans="1:10" ht="15" customHeight="1" x14ac:dyDescent="0.25">
      <c r="A356" s="234" t="s">
        <v>699</v>
      </c>
      <c r="B356" s="928">
        <v>0</v>
      </c>
      <c r="C356" s="928">
        <v>185000000</v>
      </c>
      <c r="D356" s="928">
        <v>185000000</v>
      </c>
      <c r="E356" s="1615">
        <v>185000000</v>
      </c>
      <c r="F356" s="1616"/>
      <c r="G356" s="215"/>
      <c r="H356" s="215"/>
      <c r="I356" s="215"/>
      <c r="J356" s="215"/>
    </row>
    <row r="357" spans="1:10" ht="15" customHeight="1" x14ac:dyDescent="0.25">
      <c r="A357" s="234" t="s">
        <v>700</v>
      </c>
      <c r="B357" s="928">
        <v>0</v>
      </c>
      <c r="C357" s="928">
        <v>462000000</v>
      </c>
      <c r="D357" s="928">
        <v>471800000</v>
      </c>
      <c r="E357" s="1615">
        <v>501800000</v>
      </c>
      <c r="F357" s="1616"/>
      <c r="G357" s="215"/>
      <c r="H357" s="215"/>
      <c r="I357" s="215"/>
      <c r="J357" s="215"/>
    </row>
    <row r="358" spans="1:10" ht="15" customHeight="1" x14ac:dyDescent="0.25">
      <c r="A358" s="234" t="s">
        <v>701</v>
      </c>
      <c r="B358" s="928">
        <v>0</v>
      </c>
      <c r="C358" s="928">
        <v>3000000</v>
      </c>
      <c r="D358" s="928">
        <v>3200000</v>
      </c>
      <c r="E358" s="1615">
        <v>3200000</v>
      </c>
      <c r="F358" s="1616"/>
      <c r="G358" s="215"/>
      <c r="H358" s="215"/>
      <c r="I358" s="215"/>
      <c r="J358" s="215"/>
    </row>
    <row r="359" spans="1:10" ht="15" customHeight="1" x14ac:dyDescent="0.25">
      <c r="A359" s="234" t="s">
        <v>702</v>
      </c>
      <c r="B359" s="928">
        <v>0</v>
      </c>
      <c r="C359" s="928">
        <v>0</v>
      </c>
      <c r="D359" s="928">
        <v>0</v>
      </c>
      <c r="E359" s="1615">
        <v>0</v>
      </c>
      <c r="F359" s="1616"/>
      <c r="G359" s="215"/>
      <c r="H359" s="215"/>
      <c r="I359" s="215"/>
      <c r="J359" s="215"/>
    </row>
    <row r="360" spans="1:10" ht="15" customHeight="1" x14ac:dyDescent="0.25">
      <c r="A360" s="234" t="s">
        <v>703</v>
      </c>
      <c r="B360" s="928">
        <v>0</v>
      </c>
      <c r="C360" s="928">
        <v>0</v>
      </c>
      <c r="D360" s="928">
        <v>0</v>
      </c>
      <c r="E360" s="1615">
        <v>0</v>
      </c>
      <c r="F360" s="1616"/>
      <c r="G360" s="215"/>
      <c r="H360" s="215"/>
      <c r="I360" s="215"/>
      <c r="J360" s="215"/>
    </row>
    <row r="361" spans="1:10" ht="20.100000000000001" customHeight="1" x14ac:dyDescent="0.25">
      <c r="A361" s="234" t="s">
        <v>732</v>
      </c>
      <c r="B361" s="935">
        <v>0</v>
      </c>
      <c r="C361" s="935">
        <v>0</v>
      </c>
      <c r="D361" s="935">
        <v>0</v>
      </c>
      <c r="E361" s="1632">
        <v>0</v>
      </c>
      <c r="F361" s="1633"/>
      <c r="G361" s="215"/>
      <c r="H361" s="215"/>
      <c r="I361" s="215"/>
      <c r="J361" s="215"/>
    </row>
    <row r="362" spans="1:10" ht="15" customHeight="1" x14ac:dyDescent="0.25">
      <c r="A362" s="234" t="s">
        <v>705</v>
      </c>
      <c r="B362" s="928">
        <v>0</v>
      </c>
      <c r="C362" s="928">
        <v>0</v>
      </c>
      <c r="D362" s="928">
        <v>0</v>
      </c>
      <c r="E362" s="1615">
        <v>0</v>
      </c>
      <c r="F362" s="1616"/>
      <c r="G362" s="215"/>
      <c r="H362" s="215"/>
      <c r="I362" s="215"/>
      <c r="J362" s="215"/>
    </row>
    <row r="363" spans="1:10" ht="15" customHeight="1" x14ac:dyDescent="0.25">
      <c r="A363" s="234" t="s">
        <v>706</v>
      </c>
      <c r="B363" s="928">
        <v>0</v>
      </c>
      <c r="C363" s="928">
        <v>0</v>
      </c>
      <c r="D363" s="928">
        <v>0</v>
      </c>
      <c r="E363" s="1615">
        <v>0</v>
      </c>
      <c r="F363" s="1616"/>
      <c r="G363" s="215"/>
      <c r="H363" s="215"/>
      <c r="I363" s="215"/>
      <c r="J363" s="215"/>
    </row>
    <row r="364" spans="1:10" ht="15" customHeight="1" x14ac:dyDescent="0.25">
      <c r="A364" s="234" t="s">
        <v>707</v>
      </c>
      <c r="B364" s="928">
        <v>0</v>
      </c>
      <c r="C364" s="928">
        <v>0</v>
      </c>
      <c r="D364" s="928">
        <v>0</v>
      </c>
      <c r="E364" s="1615">
        <v>0</v>
      </c>
      <c r="F364" s="1616"/>
      <c r="G364" s="215"/>
      <c r="H364" s="215"/>
      <c r="I364" s="215"/>
      <c r="J364" s="215"/>
    </row>
    <row r="365" spans="1:10" ht="15" customHeight="1" x14ac:dyDescent="0.25">
      <c r="A365" s="234" t="s">
        <v>708</v>
      </c>
      <c r="B365" s="928">
        <v>0</v>
      </c>
      <c r="C365" s="928">
        <v>30000000</v>
      </c>
      <c r="D365" s="928">
        <v>30000000</v>
      </c>
      <c r="E365" s="1615">
        <v>30000000</v>
      </c>
      <c r="F365" s="1616"/>
      <c r="G365" s="215"/>
      <c r="H365" s="215"/>
      <c r="I365" s="215"/>
      <c r="J365" s="215"/>
    </row>
    <row r="366" spans="1:10" ht="15" customHeight="1" x14ac:dyDescent="0.25">
      <c r="A366" s="234" t="s">
        <v>709</v>
      </c>
      <c r="B366" s="928">
        <v>0</v>
      </c>
      <c r="C366" s="928">
        <v>0</v>
      </c>
      <c r="D366" s="928">
        <v>0</v>
      </c>
      <c r="E366" s="1615">
        <v>0</v>
      </c>
      <c r="F366" s="1616"/>
      <c r="G366" s="215"/>
      <c r="H366" s="215"/>
      <c r="I366" s="215"/>
      <c r="J366" s="215"/>
    </row>
    <row r="367" spans="1:10" ht="15" customHeight="1" x14ac:dyDescent="0.25">
      <c r="A367" s="234" t="s">
        <v>710</v>
      </c>
      <c r="B367" s="928">
        <v>0</v>
      </c>
      <c r="C367" s="928">
        <v>0</v>
      </c>
      <c r="D367" s="928">
        <v>0</v>
      </c>
      <c r="E367" s="1615">
        <v>0</v>
      </c>
      <c r="F367" s="1616"/>
      <c r="G367" s="215"/>
      <c r="H367" s="215"/>
      <c r="I367" s="215"/>
      <c r="J367" s="215"/>
    </row>
    <row r="368" spans="1:10" ht="20.100000000000001" customHeight="1" x14ac:dyDescent="0.25">
      <c r="A368" s="234" t="s">
        <v>733</v>
      </c>
      <c r="B368" s="935">
        <v>0</v>
      </c>
      <c r="C368" s="935">
        <v>0</v>
      </c>
      <c r="D368" s="935">
        <v>0</v>
      </c>
      <c r="E368" s="1632">
        <v>0</v>
      </c>
      <c r="F368" s="1633"/>
      <c r="G368" s="215"/>
      <c r="H368" s="215"/>
      <c r="I368" s="215"/>
      <c r="J368" s="215"/>
    </row>
    <row r="369" spans="1:10" ht="15" customHeight="1" x14ac:dyDescent="0.25">
      <c r="A369" s="234" t="s">
        <v>712</v>
      </c>
      <c r="B369" s="928">
        <v>0</v>
      </c>
      <c r="C369" s="928">
        <v>0</v>
      </c>
      <c r="D369" s="928">
        <v>0</v>
      </c>
      <c r="E369" s="1615">
        <v>0</v>
      </c>
      <c r="F369" s="1616"/>
      <c r="G369" s="215"/>
      <c r="H369" s="215"/>
      <c r="I369" s="215"/>
      <c r="J369" s="215"/>
    </row>
    <row r="370" spans="1:10" ht="15" customHeight="1" x14ac:dyDescent="0.25">
      <c r="A370" s="234" t="s">
        <v>713</v>
      </c>
      <c r="B370" s="928">
        <v>0</v>
      </c>
      <c r="C370" s="928">
        <v>0</v>
      </c>
      <c r="D370" s="928">
        <v>0</v>
      </c>
      <c r="E370" s="1615">
        <v>0</v>
      </c>
      <c r="F370" s="1616"/>
      <c r="G370" s="215"/>
      <c r="H370" s="215"/>
      <c r="I370" s="215"/>
      <c r="J370" s="215"/>
    </row>
    <row r="371" spans="1:10" ht="15" customHeight="1" x14ac:dyDescent="0.25">
      <c r="A371" s="234" t="s">
        <v>714</v>
      </c>
      <c r="B371" s="928">
        <v>0</v>
      </c>
      <c r="C371" s="928">
        <v>42500000</v>
      </c>
      <c r="D371" s="928">
        <v>32100000</v>
      </c>
      <c r="E371" s="1615">
        <v>44500000</v>
      </c>
      <c r="F371" s="1616"/>
      <c r="G371" s="215"/>
      <c r="H371" s="215"/>
      <c r="I371" s="215"/>
      <c r="J371" s="215"/>
    </row>
    <row r="372" spans="1:10" ht="20.100000000000001" customHeight="1" x14ac:dyDescent="0.25">
      <c r="A372" s="234" t="s">
        <v>734</v>
      </c>
      <c r="B372" s="935">
        <v>0</v>
      </c>
      <c r="C372" s="935">
        <v>0</v>
      </c>
      <c r="D372" s="935">
        <v>0</v>
      </c>
      <c r="E372" s="1632">
        <v>0</v>
      </c>
      <c r="F372" s="1633"/>
      <c r="G372" s="215"/>
      <c r="H372" s="215"/>
      <c r="I372" s="215"/>
      <c r="J372" s="215"/>
    </row>
    <row r="373" spans="1:10" ht="15" customHeight="1" x14ac:dyDescent="0.25">
      <c r="A373" s="234" t="s">
        <v>717</v>
      </c>
      <c r="B373" s="928">
        <v>0</v>
      </c>
      <c r="C373" s="928">
        <v>0</v>
      </c>
      <c r="D373" s="928">
        <v>0</v>
      </c>
      <c r="E373" s="1615">
        <v>0</v>
      </c>
      <c r="F373" s="1616"/>
      <c r="G373" s="215"/>
      <c r="H373" s="215"/>
      <c r="I373" s="215"/>
      <c r="J373" s="215"/>
    </row>
    <row r="374" spans="1:10" ht="20.100000000000001" customHeight="1" x14ac:dyDescent="0.25">
      <c r="A374" s="234" t="s">
        <v>735</v>
      </c>
      <c r="B374" s="935">
        <v>0</v>
      </c>
      <c r="C374" s="935">
        <v>0</v>
      </c>
      <c r="D374" s="935">
        <v>0</v>
      </c>
      <c r="E374" s="1632">
        <v>0</v>
      </c>
      <c r="F374" s="1633"/>
      <c r="G374" s="215"/>
      <c r="H374" s="215"/>
      <c r="I374" s="215"/>
      <c r="J374" s="215"/>
    </row>
    <row r="375" spans="1:10" ht="15" customHeight="1" x14ac:dyDescent="0.25">
      <c r="A375" s="234" t="s">
        <v>718</v>
      </c>
      <c r="B375" s="928">
        <v>0</v>
      </c>
      <c r="C375" s="928">
        <v>0</v>
      </c>
      <c r="D375" s="928">
        <v>0</v>
      </c>
      <c r="E375" s="1615">
        <v>0</v>
      </c>
      <c r="F375" s="1616"/>
      <c r="G375" s="215"/>
      <c r="H375" s="215"/>
      <c r="I375" s="215"/>
      <c r="J375" s="215"/>
    </row>
    <row r="376" spans="1:10" ht="15" customHeight="1" x14ac:dyDescent="0.25">
      <c r="A376" s="234" t="s">
        <v>719</v>
      </c>
      <c r="B376" s="928">
        <v>0</v>
      </c>
      <c r="C376" s="928">
        <v>0</v>
      </c>
      <c r="D376" s="928">
        <v>0</v>
      </c>
      <c r="E376" s="1615">
        <v>0</v>
      </c>
      <c r="F376" s="1616"/>
      <c r="G376" s="215"/>
      <c r="H376" s="215"/>
      <c r="I376" s="215"/>
      <c r="J376" s="215"/>
    </row>
    <row r="377" spans="1:10" ht="20.100000000000001" customHeight="1" x14ac:dyDescent="0.25">
      <c r="A377" s="234" t="s">
        <v>736</v>
      </c>
      <c r="B377" s="935">
        <v>0</v>
      </c>
      <c r="C377" s="935">
        <v>0</v>
      </c>
      <c r="D377" s="935">
        <v>0</v>
      </c>
      <c r="E377" s="1632">
        <v>0</v>
      </c>
      <c r="F377" s="1633"/>
      <c r="G377" s="215"/>
      <c r="H377" s="215"/>
      <c r="I377" s="215"/>
      <c r="J377" s="215"/>
    </row>
    <row r="378" spans="1:10" ht="15" customHeight="1" x14ac:dyDescent="0.25">
      <c r="A378" s="234" t="s">
        <v>721</v>
      </c>
      <c r="B378" s="928">
        <v>0</v>
      </c>
      <c r="C378" s="928">
        <v>0</v>
      </c>
      <c r="D378" s="928">
        <v>0</v>
      </c>
      <c r="E378" s="1615">
        <v>0</v>
      </c>
      <c r="F378" s="1616"/>
      <c r="G378" s="215"/>
      <c r="H378" s="215"/>
      <c r="I378" s="215"/>
      <c r="J378" s="215"/>
    </row>
    <row r="379" spans="1:10" ht="20.100000000000001" customHeight="1" x14ac:dyDescent="0.25">
      <c r="A379" s="234" t="s">
        <v>737</v>
      </c>
      <c r="B379" s="935">
        <v>0</v>
      </c>
      <c r="C379" s="935">
        <v>0</v>
      </c>
      <c r="D379" s="935">
        <v>0</v>
      </c>
      <c r="E379" s="1632">
        <v>0</v>
      </c>
      <c r="F379" s="1633"/>
      <c r="G379" s="215"/>
      <c r="H379" s="215"/>
      <c r="I379" s="215"/>
      <c r="J379" s="215"/>
    </row>
    <row r="380" spans="1:10" ht="15" customHeight="1" x14ac:dyDescent="0.25">
      <c r="A380" s="234" t="s">
        <v>723</v>
      </c>
      <c r="B380" s="928">
        <v>0</v>
      </c>
      <c r="C380" s="928">
        <v>0</v>
      </c>
      <c r="D380" s="928">
        <v>0</v>
      </c>
      <c r="E380" s="1615">
        <v>0</v>
      </c>
      <c r="F380" s="1616"/>
      <c r="G380" s="215"/>
      <c r="H380" s="215"/>
      <c r="I380" s="215"/>
      <c r="J380" s="215"/>
    </row>
    <row r="381" spans="1:10" ht="20.100000000000001" customHeight="1" x14ac:dyDescent="0.25">
      <c r="A381" s="234" t="s">
        <v>738</v>
      </c>
      <c r="B381" s="935">
        <v>0</v>
      </c>
      <c r="C381" s="935">
        <v>0</v>
      </c>
      <c r="D381" s="935">
        <v>0</v>
      </c>
      <c r="E381" s="1632">
        <v>0</v>
      </c>
      <c r="F381" s="1633"/>
      <c r="G381" s="215"/>
      <c r="H381" s="215"/>
      <c r="I381" s="215"/>
      <c r="J381" s="215"/>
    </row>
    <row r="382" spans="1:10" ht="15" customHeight="1" x14ac:dyDescent="0.25">
      <c r="A382" s="234" t="s">
        <v>725</v>
      </c>
      <c r="B382" s="928">
        <v>0</v>
      </c>
      <c r="C382" s="928">
        <v>0</v>
      </c>
      <c r="D382" s="928">
        <v>0</v>
      </c>
      <c r="E382" s="1615">
        <v>0</v>
      </c>
      <c r="F382" s="1616"/>
      <c r="G382" s="215"/>
      <c r="H382" s="215"/>
      <c r="I382" s="215"/>
      <c r="J382" s="215"/>
    </row>
    <row r="383" spans="1:10" ht="15" customHeight="1" x14ac:dyDescent="0.25">
      <c r="A383" s="234" t="s">
        <v>726</v>
      </c>
      <c r="B383" s="928">
        <v>0</v>
      </c>
      <c r="C383" s="928">
        <v>0</v>
      </c>
      <c r="D383" s="928">
        <v>0</v>
      </c>
      <c r="E383" s="1615">
        <v>0</v>
      </c>
      <c r="F383" s="1616"/>
      <c r="G383" s="215"/>
      <c r="H383" s="215"/>
      <c r="I383" s="215"/>
      <c r="J383" s="215"/>
    </row>
    <row r="384" spans="1:10" ht="15" customHeight="1" x14ac:dyDescent="0.25">
      <c r="A384" s="234" t="s">
        <v>727</v>
      </c>
      <c r="B384" s="928">
        <v>0</v>
      </c>
      <c r="C384" s="928">
        <v>0</v>
      </c>
      <c r="D384" s="928">
        <v>0</v>
      </c>
      <c r="E384" s="1615">
        <v>0</v>
      </c>
      <c r="F384" s="1616"/>
      <c r="G384" s="215"/>
      <c r="H384" s="215"/>
      <c r="I384" s="215"/>
      <c r="J384" s="215"/>
    </row>
  </sheetData>
  <mergeCells count="376">
    <mergeCell ref="A1:E1"/>
    <mergeCell ref="A2:F2"/>
    <mergeCell ref="B3:F3"/>
    <mergeCell ref="B4:F4"/>
    <mergeCell ref="B5:F5"/>
    <mergeCell ref="B6:F6"/>
    <mergeCell ref="B13:F13"/>
    <mergeCell ref="B14:F14"/>
    <mergeCell ref="B15:F15"/>
    <mergeCell ref="B16:F16"/>
    <mergeCell ref="E17:F17"/>
    <mergeCell ref="E18:F18"/>
    <mergeCell ref="B7:F7"/>
    <mergeCell ref="A8:F8"/>
    <mergeCell ref="A9:F9"/>
    <mergeCell ref="B10:F10"/>
    <mergeCell ref="B11:F11"/>
    <mergeCell ref="A12:F12"/>
    <mergeCell ref="A26:F26"/>
    <mergeCell ref="B27:F27"/>
    <mergeCell ref="B28:F28"/>
    <mergeCell ref="B29:F29"/>
    <mergeCell ref="B30:F30"/>
    <mergeCell ref="E31:F31"/>
    <mergeCell ref="A19:F19"/>
    <mergeCell ref="E20:F20"/>
    <mergeCell ref="E21:F21"/>
    <mergeCell ref="E23:F23"/>
    <mergeCell ref="B24:F24"/>
    <mergeCell ref="B25:F25"/>
    <mergeCell ref="E38:F38"/>
    <mergeCell ref="A39:F39"/>
    <mergeCell ref="E40:F40"/>
    <mergeCell ref="E41:F41"/>
    <mergeCell ref="E43:F43"/>
    <mergeCell ref="E44:F44"/>
    <mergeCell ref="E32:F32"/>
    <mergeCell ref="E33:F33"/>
    <mergeCell ref="E34:F34"/>
    <mergeCell ref="E35:F35"/>
    <mergeCell ref="E36:F36"/>
    <mergeCell ref="E37:F37"/>
    <mergeCell ref="E51:F51"/>
    <mergeCell ref="E52:F52"/>
    <mergeCell ref="E53:F53"/>
    <mergeCell ref="E54:F54"/>
    <mergeCell ref="E55:F55"/>
    <mergeCell ref="E56:F56"/>
    <mergeCell ref="E45:F45"/>
    <mergeCell ref="E46:F46"/>
    <mergeCell ref="E47:F47"/>
    <mergeCell ref="E48:F48"/>
    <mergeCell ref="E49:F49"/>
    <mergeCell ref="E50:F50"/>
    <mergeCell ref="E63:F63"/>
    <mergeCell ref="E64:F64"/>
    <mergeCell ref="E65:F65"/>
    <mergeCell ref="E66:F66"/>
    <mergeCell ref="E67:F67"/>
    <mergeCell ref="E68:F68"/>
    <mergeCell ref="E57:F57"/>
    <mergeCell ref="E58:F58"/>
    <mergeCell ref="E59:F59"/>
    <mergeCell ref="E60:F60"/>
    <mergeCell ref="E61:F61"/>
    <mergeCell ref="E62:F62"/>
    <mergeCell ref="B75:F75"/>
    <mergeCell ref="B76:F76"/>
    <mergeCell ref="B77:F77"/>
    <mergeCell ref="B78:F78"/>
    <mergeCell ref="E79:F79"/>
    <mergeCell ref="E80:F80"/>
    <mergeCell ref="E69:F69"/>
    <mergeCell ref="E70:F70"/>
    <mergeCell ref="E71:F71"/>
    <mergeCell ref="E72:F72"/>
    <mergeCell ref="E73:F73"/>
    <mergeCell ref="A74:F74"/>
    <mergeCell ref="A87:F87"/>
    <mergeCell ref="E88:F88"/>
    <mergeCell ref="E89:F89"/>
    <mergeCell ref="E91:F91"/>
    <mergeCell ref="E92:F92"/>
    <mergeCell ref="E93:F93"/>
    <mergeCell ref="E81:F81"/>
    <mergeCell ref="E82:F82"/>
    <mergeCell ref="E83:F83"/>
    <mergeCell ref="E84:F84"/>
    <mergeCell ref="E85:F85"/>
    <mergeCell ref="E86:F86"/>
    <mergeCell ref="E100:F100"/>
    <mergeCell ref="E101:F101"/>
    <mergeCell ref="E102:F102"/>
    <mergeCell ref="E103:F103"/>
    <mergeCell ref="E104:F104"/>
    <mergeCell ref="E105:F105"/>
    <mergeCell ref="E94:F94"/>
    <mergeCell ref="E95:F95"/>
    <mergeCell ref="E96:F96"/>
    <mergeCell ref="E97:F97"/>
    <mergeCell ref="E98:F98"/>
    <mergeCell ref="E99:F99"/>
    <mergeCell ref="E112:F112"/>
    <mergeCell ref="E113:F113"/>
    <mergeCell ref="E114:F114"/>
    <mergeCell ref="E115:F115"/>
    <mergeCell ref="E116:F116"/>
    <mergeCell ref="E117:F117"/>
    <mergeCell ref="E106:F106"/>
    <mergeCell ref="E107:F107"/>
    <mergeCell ref="E108:F108"/>
    <mergeCell ref="E109:F109"/>
    <mergeCell ref="E110:F110"/>
    <mergeCell ref="E111:F111"/>
    <mergeCell ref="B124:F124"/>
    <mergeCell ref="E125:F125"/>
    <mergeCell ref="E126:F126"/>
    <mergeCell ref="E127:F127"/>
    <mergeCell ref="E128:F128"/>
    <mergeCell ref="E129:F129"/>
    <mergeCell ref="E118:F118"/>
    <mergeCell ref="E119:F119"/>
    <mergeCell ref="E120:F120"/>
    <mergeCell ref="E121:F121"/>
    <mergeCell ref="B122:F122"/>
    <mergeCell ref="B123:F123"/>
    <mergeCell ref="E137:F137"/>
    <mergeCell ref="E138:F138"/>
    <mergeCell ref="E139:F139"/>
    <mergeCell ref="E140:F140"/>
    <mergeCell ref="E141:F141"/>
    <mergeCell ref="E142:F142"/>
    <mergeCell ref="E130:F130"/>
    <mergeCell ref="E131:F131"/>
    <mergeCell ref="E132:F132"/>
    <mergeCell ref="A133:F133"/>
    <mergeCell ref="E134:F134"/>
    <mergeCell ref="E135:F135"/>
    <mergeCell ref="E149:F149"/>
    <mergeCell ref="E150:F150"/>
    <mergeCell ref="E151:F151"/>
    <mergeCell ref="E152:F152"/>
    <mergeCell ref="E153:F153"/>
    <mergeCell ref="E154:F154"/>
    <mergeCell ref="E143:F143"/>
    <mergeCell ref="E144:F144"/>
    <mergeCell ref="E145:F145"/>
    <mergeCell ref="E146:F146"/>
    <mergeCell ref="E147:F147"/>
    <mergeCell ref="E148:F148"/>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73:F173"/>
    <mergeCell ref="E174:F174"/>
    <mergeCell ref="E175:F175"/>
    <mergeCell ref="E176:F176"/>
    <mergeCell ref="E177:F177"/>
    <mergeCell ref="E178:F178"/>
    <mergeCell ref="E167:F167"/>
    <mergeCell ref="B168:F168"/>
    <mergeCell ref="B169:F169"/>
    <mergeCell ref="B170:F170"/>
    <mergeCell ref="E171:F171"/>
    <mergeCell ref="E172:F172"/>
    <mergeCell ref="E186:F186"/>
    <mergeCell ref="E187:F187"/>
    <mergeCell ref="E188:F188"/>
    <mergeCell ref="E189:F189"/>
    <mergeCell ref="E190:F190"/>
    <mergeCell ref="E191:F191"/>
    <mergeCell ref="A179:F179"/>
    <mergeCell ref="E180:F180"/>
    <mergeCell ref="E181:F181"/>
    <mergeCell ref="E183:F183"/>
    <mergeCell ref="E184:F184"/>
    <mergeCell ref="E185:F185"/>
    <mergeCell ref="E198:F198"/>
    <mergeCell ref="E199:F199"/>
    <mergeCell ref="E200:F200"/>
    <mergeCell ref="E201:F201"/>
    <mergeCell ref="E202:F202"/>
    <mergeCell ref="E203:F203"/>
    <mergeCell ref="E192:F192"/>
    <mergeCell ref="E193:F193"/>
    <mergeCell ref="E194:F194"/>
    <mergeCell ref="E195:F195"/>
    <mergeCell ref="E196:F196"/>
    <mergeCell ref="E197:F197"/>
    <mergeCell ref="E210:F210"/>
    <mergeCell ref="E211:F211"/>
    <mergeCell ref="E212:F212"/>
    <mergeCell ref="E213:F213"/>
    <mergeCell ref="B214:F214"/>
    <mergeCell ref="B215:F215"/>
    <mergeCell ref="E204:F204"/>
    <mergeCell ref="E205:F205"/>
    <mergeCell ref="E206:F206"/>
    <mergeCell ref="E207:F207"/>
    <mergeCell ref="E208:F208"/>
    <mergeCell ref="E209:F209"/>
    <mergeCell ref="E222:F222"/>
    <mergeCell ref="E223:F223"/>
    <mergeCell ref="E224:F224"/>
    <mergeCell ref="A225:F225"/>
    <mergeCell ref="E226:F226"/>
    <mergeCell ref="E227:F227"/>
    <mergeCell ref="B216:F216"/>
    <mergeCell ref="E217:F217"/>
    <mergeCell ref="E218:F218"/>
    <mergeCell ref="E219:F219"/>
    <mergeCell ref="E220:F220"/>
    <mergeCell ref="E221:F221"/>
    <mergeCell ref="E235:F235"/>
    <mergeCell ref="E236:F236"/>
    <mergeCell ref="E237:F237"/>
    <mergeCell ref="E238:F238"/>
    <mergeCell ref="E239:F239"/>
    <mergeCell ref="E240:F240"/>
    <mergeCell ref="E229:F229"/>
    <mergeCell ref="E230:F230"/>
    <mergeCell ref="E231:F231"/>
    <mergeCell ref="E232:F232"/>
    <mergeCell ref="E233:F233"/>
    <mergeCell ref="E234:F234"/>
    <mergeCell ref="E247:F247"/>
    <mergeCell ref="E248:F248"/>
    <mergeCell ref="E249:F249"/>
    <mergeCell ref="E250:F250"/>
    <mergeCell ref="E251:F251"/>
    <mergeCell ref="E252:F252"/>
    <mergeCell ref="E241:F241"/>
    <mergeCell ref="E242:F242"/>
    <mergeCell ref="E243:F243"/>
    <mergeCell ref="E244:F244"/>
    <mergeCell ref="E245:F245"/>
    <mergeCell ref="E246:F246"/>
    <mergeCell ref="E259:F259"/>
    <mergeCell ref="B260:F260"/>
    <mergeCell ref="B261:F261"/>
    <mergeCell ref="B262:F262"/>
    <mergeCell ref="E263:F263"/>
    <mergeCell ref="E264:F264"/>
    <mergeCell ref="E253:F253"/>
    <mergeCell ref="E254:F254"/>
    <mergeCell ref="E255:F255"/>
    <mergeCell ref="E256:F256"/>
    <mergeCell ref="E257:F257"/>
    <mergeCell ref="E258:F258"/>
    <mergeCell ref="A271:F271"/>
    <mergeCell ref="E272:F272"/>
    <mergeCell ref="E273:F273"/>
    <mergeCell ref="E275:F275"/>
    <mergeCell ref="E276:F276"/>
    <mergeCell ref="E277:F277"/>
    <mergeCell ref="E265:F265"/>
    <mergeCell ref="E266:F266"/>
    <mergeCell ref="E267:F267"/>
    <mergeCell ref="E268:F268"/>
    <mergeCell ref="E269:F269"/>
    <mergeCell ref="E270:F270"/>
    <mergeCell ref="E284:F284"/>
    <mergeCell ref="E285:F285"/>
    <mergeCell ref="E286:F286"/>
    <mergeCell ref="E287:F287"/>
    <mergeCell ref="E288:F288"/>
    <mergeCell ref="E289:F289"/>
    <mergeCell ref="E278:F278"/>
    <mergeCell ref="E279:F279"/>
    <mergeCell ref="E280:F280"/>
    <mergeCell ref="E281:F281"/>
    <mergeCell ref="E282:F282"/>
    <mergeCell ref="E283:F283"/>
    <mergeCell ref="E296:F296"/>
    <mergeCell ref="E297:F297"/>
    <mergeCell ref="E298:F298"/>
    <mergeCell ref="E299:F299"/>
    <mergeCell ref="E300:F300"/>
    <mergeCell ref="E301:F301"/>
    <mergeCell ref="E290:F290"/>
    <mergeCell ref="E291:F291"/>
    <mergeCell ref="E292:F292"/>
    <mergeCell ref="E293:F293"/>
    <mergeCell ref="E294:F294"/>
    <mergeCell ref="E295:F295"/>
    <mergeCell ref="B308:F308"/>
    <mergeCell ref="B309:F309"/>
    <mergeCell ref="E310:F310"/>
    <mergeCell ref="E311:F311"/>
    <mergeCell ref="E312:F312"/>
    <mergeCell ref="E313:F313"/>
    <mergeCell ref="E302:F302"/>
    <mergeCell ref="E303:F303"/>
    <mergeCell ref="E304:F304"/>
    <mergeCell ref="E305:F305"/>
    <mergeCell ref="B306:F306"/>
    <mergeCell ref="B307:F307"/>
    <mergeCell ref="E320:F320"/>
    <mergeCell ref="E322:F322"/>
    <mergeCell ref="E323:F323"/>
    <mergeCell ref="E324:F324"/>
    <mergeCell ref="E325:F325"/>
    <mergeCell ref="E326:F326"/>
    <mergeCell ref="E314:F314"/>
    <mergeCell ref="E315:F315"/>
    <mergeCell ref="E316:F316"/>
    <mergeCell ref="E317:F317"/>
    <mergeCell ref="A318:F318"/>
    <mergeCell ref="E319:F319"/>
    <mergeCell ref="E333:F333"/>
    <mergeCell ref="E334:F334"/>
    <mergeCell ref="E335:F335"/>
    <mergeCell ref="E336:F336"/>
    <mergeCell ref="E337:F337"/>
    <mergeCell ref="E338:F338"/>
    <mergeCell ref="E327:F327"/>
    <mergeCell ref="E328:F328"/>
    <mergeCell ref="E329:F329"/>
    <mergeCell ref="E330:F330"/>
    <mergeCell ref="E331:F331"/>
    <mergeCell ref="E332:F332"/>
    <mergeCell ref="E345:F345"/>
    <mergeCell ref="E346:F346"/>
    <mergeCell ref="E347:F347"/>
    <mergeCell ref="E348:F348"/>
    <mergeCell ref="E349:F349"/>
    <mergeCell ref="E350:F350"/>
    <mergeCell ref="E339:F339"/>
    <mergeCell ref="E340:F340"/>
    <mergeCell ref="E341:F341"/>
    <mergeCell ref="E342:F342"/>
    <mergeCell ref="E343:F343"/>
    <mergeCell ref="E344:F344"/>
    <mergeCell ref="E357:F357"/>
    <mergeCell ref="E358:F358"/>
    <mergeCell ref="E359:F359"/>
    <mergeCell ref="E360:F360"/>
    <mergeCell ref="E361:F361"/>
    <mergeCell ref="E362:F362"/>
    <mergeCell ref="E351:F351"/>
    <mergeCell ref="E352:F352"/>
    <mergeCell ref="E353:F353"/>
    <mergeCell ref="E354:F354"/>
    <mergeCell ref="E355:F355"/>
    <mergeCell ref="E356:F356"/>
    <mergeCell ref="E369:F369"/>
    <mergeCell ref="E370:F370"/>
    <mergeCell ref="E371:F371"/>
    <mergeCell ref="E372:F372"/>
    <mergeCell ref="E373:F373"/>
    <mergeCell ref="E374:F374"/>
    <mergeCell ref="E363:F363"/>
    <mergeCell ref="E364:F364"/>
    <mergeCell ref="E365:F365"/>
    <mergeCell ref="E366:F366"/>
    <mergeCell ref="E367:F367"/>
    <mergeCell ref="E368:F368"/>
    <mergeCell ref="E381:F381"/>
    <mergeCell ref="E382:F382"/>
    <mergeCell ref="E383:F383"/>
    <mergeCell ref="E384:F384"/>
    <mergeCell ref="E375:F375"/>
    <mergeCell ref="E376:F376"/>
    <mergeCell ref="E377:F377"/>
    <mergeCell ref="E378:F378"/>
    <mergeCell ref="E379:F379"/>
    <mergeCell ref="E380:F380"/>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9"/>
  <sheetViews>
    <sheetView zoomScale="160" zoomScaleNormal="160" workbookViewId="0">
      <selection activeCell="I13" sqref="I13"/>
    </sheetView>
  </sheetViews>
  <sheetFormatPr defaultRowHeight="15" x14ac:dyDescent="0.25"/>
  <cols>
    <col min="1" max="1" width="25.28515625" customWidth="1"/>
    <col min="2" max="2" width="11.28515625" customWidth="1"/>
    <col min="3" max="3" width="11" customWidth="1"/>
    <col min="4" max="4" width="11.5703125" customWidth="1"/>
    <col min="5" max="5" width="13" customWidth="1"/>
    <col min="6" max="6" width="5" customWidth="1"/>
    <col min="7" max="7" width="10" customWidth="1"/>
    <col min="8" max="8" width="11" customWidth="1"/>
    <col min="9" max="9" width="11" bestFit="1" customWidth="1"/>
  </cols>
  <sheetData>
    <row r="1" spans="1:6" ht="15.75" thickBot="1" x14ac:dyDescent="0.3">
      <c r="A1" s="2724" t="s">
        <v>922</v>
      </c>
      <c r="B1" s="2724"/>
      <c r="C1" s="2724"/>
      <c r="D1" s="2724"/>
      <c r="E1" s="2724"/>
    </row>
    <row r="2" spans="1:6" ht="18" customHeight="1" x14ac:dyDescent="0.25">
      <c r="A2" s="2763" t="s">
        <v>901</v>
      </c>
      <c r="B2" s="2763"/>
      <c r="C2" s="2763"/>
      <c r="D2" s="2763"/>
      <c r="E2" s="2763"/>
      <c r="F2" s="1"/>
    </row>
    <row r="3" spans="1:6" ht="18" customHeight="1" x14ac:dyDescent="0.25">
      <c r="A3" s="1483" t="s">
        <v>386</v>
      </c>
      <c r="B3" s="1483"/>
      <c r="C3" s="1483"/>
      <c r="D3" s="1483"/>
      <c r="E3" s="1483"/>
      <c r="F3" s="210"/>
    </row>
    <row r="4" spans="1:6" ht="15.75" thickBot="1" x14ac:dyDescent="0.3"/>
    <row r="5" spans="1:6" ht="26.25" thickBot="1" x14ac:dyDescent="0.3">
      <c r="A5" s="2" t="s">
        <v>0</v>
      </c>
      <c r="B5" s="1484" t="s">
        <v>449</v>
      </c>
      <c r="C5" s="1484"/>
      <c r="D5" s="1484"/>
      <c r="E5" s="1484"/>
    </row>
    <row r="6" spans="1:6" ht="15.75" thickBot="1" x14ac:dyDescent="0.3">
      <c r="A6" s="2" t="s">
        <v>1</v>
      </c>
      <c r="B6" s="1485" t="s">
        <v>385</v>
      </c>
      <c r="C6" s="1486"/>
      <c r="D6" s="1486"/>
      <c r="E6" s="1487"/>
    </row>
    <row r="7" spans="1:6" ht="26.25" thickBot="1" x14ac:dyDescent="0.3">
      <c r="A7" s="2" t="s">
        <v>3</v>
      </c>
      <c r="B7" s="2721" t="s">
        <v>843</v>
      </c>
      <c r="C7" s="2722"/>
      <c r="D7" s="2722"/>
      <c r="E7" s="2723"/>
    </row>
    <row r="8" spans="1:6" ht="15.75" thickBot="1" x14ac:dyDescent="0.3">
      <c r="A8" s="1466" t="s">
        <v>4</v>
      </c>
      <c r="B8" s="1467"/>
      <c r="C8" s="1467"/>
      <c r="D8" s="1467"/>
      <c r="E8" s="1468"/>
    </row>
    <row r="9" spans="1:6" ht="59.25" customHeight="1" x14ac:dyDescent="0.25">
      <c r="A9" s="2764" t="s">
        <v>341</v>
      </c>
      <c r="B9" s="2765"/>
      <c r="C9" s="2765"/>
      <c r="D9" s="2765"/>
      <c r="E9" s="2766"/>
    </row>
    <row r="10" spans="1:6" ht="10.5" customHeight="1" thickBot="1" x14ac:dyDescent="0.3">
      <c r="A10" s="2767"/>
      <c r="B10" s="2768"/>
      <c r="C10" s="2768"/>
      <c r="D10" s="2768"/>
      <c r="E10" s="2769"/>
    </row>
    <row r="11" spans="1:6" ht="15.75" hidden="1" customHeight="1" thickBot="1" x14ac:dyDescent="0.3">
      <c r="A11" s="2770"/>
      <c r="B11" s="2771"/>
      <c r="C11" s="2771"/>
      <c r="D11" s="2771"/>
      <c r="E11" s="2772"/>
    </row>
    <row r="12" spans="1:6" ht="66" customHeight="1" thickBot="1" x14ac:dyDescent="0.3">
      <c r="A12" s="3" t="s">
        <v>5</v>
      </c>
      <c r="B12" s="2740" t="s">
        <v>342</v>
      </c>
      <c r="C12" s="2741"/>
      <c r="D12" s="2741"/>
      <c r="E12" s="2742"/>
    </row>
    <row r="13" spans="1:6" ht="23.25" customHeight="1" x14ac:dyDescent="0.25">
      <c r="A13" s="1475" t="s">
        <v>6</v>
      </c>
      <c r="B13" s="8">
        <v>2020</v>
      </c>
      <c r="C13" s="8">
        <v>2021</v>
      </c>
      <c r="D13" s="8">
        <v>2022</v>
      </c>
      <c r="E13" s="8">
        <v>2023</v>
      </c>
    </row>
    <row r="14" spans="1:6" ht="15.75" thickBot="1" x14ac:dyDescent="0.3">
      <c r="A14" s="1476"/>
      <c r="B14" s="214" t="s">
        <v>7</v>
      </c>
      <c r="C14" s="214" t="s">
        <v>8</v>
      </c>
      <c r="D14" s="214" t="s">
        <v>8</v>
      </c>
      <c r="E14" s="214" t="s">
        <v>8</v>
      </c>
    </row>
    <row r="15" spans="1:6" ht="90.75" thickBot="1" x14ac:dyDescent="0.3">
      <c r="A15" s="203" t="s">
        <v>343</v>
      </c>
      <c r="B15" s="42">
        <v>15</v>
      </c>
      <c r="C15" s="42">
        <v>15</v>
      </c>
      <c r="D15" s="42">
        <v>15</v>
      </c>
      <c r="E15" s="42">
        <v>15</v>
      </c>
    </row>
    <row r="16" spans="1:6" ht="73.5" customHeight="1" thickBot="1" x14ac:dyDescent="0.3">
      <c r="A16" s="203" t="s">
        <v>344</v>
      </c>
      <c r="B16" s="42">
        <v>6500</v>
      </c>
      <c r="C16" s="42">
        <v>6500</v>
      </c>
      <c r="D16" s="42">
        <v>6700</v>
      </c>
      <c r="E16" s="42">
        <v>6700</v>
      </c>
    </row>
    <row r="17" spans="1:11" ht="57" thickBot="1" x14ac:dyDescent="0.3">
      <c r="A17" s="5" t="s">
        <v>345</v>
      </c>
      <c r="B17" s="42">
        <v>2</v>
      </c>
      <c r="C17" s="42">
        <v>2</v>
      </c>
      <c r="D17" s="42">
        <v>2</v>
      </c>
      <c r="E17" s="42">
        <v>2</v>
      </c>
    </row>
    <row r="18" spans="1:11" ht="49.5" customHeight="1" thickBot="1" x14ac:dyDescent="0.3">
      <c r="A18" s="40" t="s">
        <v>9</v>
      </c>
      <c r="B18" s="2773" t="s">
        <v>923</v>
      </c>
      <c r="C18" s="2774"/>
      <c r="D18" s="2774"/>
      <c r="E18" s="2775"/>
    </row>
    <row r="19" spans="1:11" ht="23.25" customHeight="1" thickBot="1" x14ac:dyDescent="0.3">
      <c r="A19" s="2746" t="s">
        <v>10</v>
      </c>
      <c r="B19" s="2747"/>
      <c r="C19" s="2747"/>
      <c r="D19" s="2747"/>
      <c r="E19" s="2748"/>
      <c r="H19" s="27"/>
      <c r="J19" s="27"/>
    </row>
    <row r="20" spans="1:11" ht="15.75" thickBot="1" x14ac:dyDescent="0.3">
      <c r="A20" s="43" t="s">
        <v>346</v>
      </c>
      <c r="B20" s="67">
        <v>11</v>
      </c>
      <c r="C20" s="38" t="s">
        <v>74</v>
      </c>
      <c r="D20" s="38" t="s">
        <v>96</v>
      </c>
      <c r="E20" s="38" t="s">
        <v>74</v>
      </c>
    </row>
    <row r="21" spans="1:11" ht="15.75" thickBot="1" x14ac:dyDescent="0.3">
      <c r="A21" s="1497" t="s">
        <v>11</v>
      </c>
      <c r="B21" s="1498"/>
      <c r="C21" s="1498"/>
      <c r="D21" s="1498"/>
      <c r="E21" s="1499"/>
    </row>
    <row r="22" spans="1:11" ht="15.75" thickBot="1" x14ac:dyDescent="0.3">
      <c r="A22" s="1494" t="s">
        <v>12</v>
      </c>
      <c r="B22" s="1495"/>
      <c r="C22" s="1495"/>
      <c r="D22" s="1495"/>
      <c r="E22" s="1496"/>
    </row>
    <row r="23" spans="1:11" ht="24" customHeight="1" thickBot="1" x14ac:dyDescent="0.3">
      <c r="A23" s="7" t="s">
        <v>13</v>
      </c>
      <c r="B23" s="2776" t="s">
        <v>450</v>
      </c>
      <c r="C23" s="2777"/>
      <c r="D23" s="2777"/>
      <c r="E23" s="2778"/>
    </row>
    <row r="24" spans="1:11" ht="60" customHeight="1" thickBot="1" x14ac:dyDescent="0.3">
      <c r="A24" s="5" t="s">
        <v>14</v>
      </c>
      <c r="B24" s="1479" t="s">
        <v>924</v>
      </c>
      <c r="C24" s="1480"/>
      <c r="D24" s="1480"/>
      <c r="E24" s="1481"/>
    </row>
    <row r="25" spans="1:11" ht="15.75" thickBot="1" x14ac:dyDescent="0.3">
      <c r="A25" s="5" t="s">
        <v>15</v>
      </c>
      <c r="B25" s="1506" t="s">
        <v>77</v>
      </c>
      <c r="C25" s="1507"/>
      <c r="D25" s="1507"/>
      <c r="E25" s="1508"/>
    </row>
    <row r="26" spans="1:11" ht="12.75" customHeight="1" x14ac:dyDescent="0.25">
      <c r="A26" s="1475"/>
      <c r="B26" s="8">
        <v>2020</v>
      </c>
      <c r="C26" s="8">
        <v>2021</v>
      </c>
      <c r="D26" s="8">
        <v>2022</v>
      </c>
      <c r="E26" s="8">
        <v>2023</v>
      </c>
    </row>
    <row r="27" spans="1:11" ht="13.5" customHeight="1" thickBot="1" x14ac:dyDescent="0.3">
      <c r="A27" s="1476"/>
      <c r="B27" s="214" t="s">
        <v>7</v>
      </c>
      <c r="C27" s="214" t="s">
        <v>8</v>
      </c>
      <c r="D27" s="214" t="s">
        <v>8</v>
      </c>
      <c r="E27" s="214" t="s">
        <v>8</v>
      </c>
    </row>
    <row r="28" spans="1:11" ht="15.75" thickBot="1" x14ac:dyDescent="0.3">
      <c r="A28" s="5" t="s">
        <v>16</v>
      </c>
      <c r="B28" s="9">
        <v>7000</v>
      </c>
      <c r="C28" s="9">
        <v>7000</v>
      </c>
      <c r="D28" s="9">
        <v>7500</v>
      </c>
      <c r="E28" s="9">
        <v>7500</v>
      </c>
    </row>
    <row r="29" spans="1:11" ht="15.75" thickBot="1" x14ac:dyDescent="0.3">
      <c r="A29" s="5" t="s">
        <v>17</v>
      </c>
      <c r="B29" s="9">
        <f>B58</f>
        <v>33170</v>
      </c>
      <c r="C29" s="9">
        <f t="shared" ref="C29:E29" si="0">C58</f>
        <v>33500</v>
      </c>
      <c r="D29" s="9">
        <f t="shared" si="0"/>
        <v>34500</v>
      </c>
      <c r="E29" s="9">
        <f t="shared" si="0"/>
        <v>34500</v>
      </c>
    </row>
    <row r="30" spans="1:11" ht="15.75" thickBot="1" x14ac:dyDescent="0.3">
      <c r="A30" s="5" t="s">
        <v>18</v>
      </c>
      <c r="B30" s="41">
        <f>B29/B28</f>
        <v>4.7385714285714284</v>
      </c>
      <c r="C30" s="41">
        <f t="shared" ref="C30:E30" si="1">C29/C28</f>
        <v>4.7857142857142856</v>
      </c>
      <c r="D30" s="41">
        <f t="shared" si="1"/>
        <v>4.5999999999999996</v>
      </c>
      <c r="E30" s="41">
        <f t="shared" si="1"/>
        <v>4.5999999999999996</v>
      </c>
    </row>
    <row r="31" spans="1:11" ht="15.75" thickBot="1" x14ac:dyDescent="0.3">
      <c r="A31" s="5" t="s">
        <v>19</v>
      </c>
      <c r="B31" s="201" t="s">
        <v>20</v>
      </c>
      <c r="C31" s="10">
        <f>C28/B28-1</f>
        <v>0</v>
      </c>
      <c r="D31" s="10">
        <f t="shared" ref="D31:E33" si="2">D28/C28-1</f>
        <v>7.1428571428571397E-2</v>
      </c>
      <c r="E31" s="10">
        <f t="shared" si="2"/>
        <v>0</v>
      </c>
      <c r="G31" s="11"/>
      <c r="H31" s="11"/>
      <c r="I31" s="11"/>
      <c r="J31" s="11"/>
      <c r="K31" s="11"/>
    </row>
    <row r="32" spans="1:11" ht="15.75" thickBot="1" x14ac:dyDescent="0.3">
      <c r="A32" s="5" t="s">
        <v>21</v>
      </c>
      <c r="B32" s="201" t="s">
        <v>20</v>
      </c>
      <c r="C32" s="10">
        <f>C29/B29-1</f>
        <v>9.9487488694602888E-3</v>
      </c>
      <c r="D32" s="10">
        <f t="shared" si="2"/>
        <v>2.9850746268656803E-2</v>
      </c>
      <c r="E32" s="10">
        <f t="shared" si="2"/>
        <v>0</v>
      </c>
    </row>
    <row r="33" spans="1:5" ht="15.75" thickBot="1" x14ac:dyDescent="0.3">
      <c r="A33" s="5" t="s">
        <v>22</v>
      </c>
      <c r="B33" s="201" t="s">
        <v>20</v>
      </c>
      <c r="C33" s="10">
        <f>C30/B30-1</f>
        <v>9.9487488694602888E-3</v>
      </c>
      <c r="D33" s="10">
        <f t="shared" si="2"/>
        <v>-3.8805970149253799E-2</v>
      </c>
      <c r="E33" s="10">
        <f t="shared" si="2"/>
        <v>0</v>
      </c>
    </row>
    <row r="34" spans="1:5" ht="15.75" customHeight="1" thickBot="1" x14ac:dyDescent="0.3">
      <c r="A34" s="1491" t="s">
        <v>123</v>
      </c>
      <c r="B34" s="1492"/>
      <c r="C34" s="1492"/>
      <c r="D34" s="1492"/>
      <c r="E34" s="1493"/>
    </row>
    <row r="35" spans="1:5" ht="12.75" customHeight="1" x14ac:dyDescent="0.25">
      <c r="A35" s="1475"/>
      <c r="B35" s="8">
        <v>2020</v>
      </c>
      <c r="C35" s="8">
        <v>2021</v>
      </c>
      <c r="D35" s="8">
        <v>2022</v>
      </c>
      <c r="E35" s="8">
        <v>2023</v>
      </c>
    </row>
    <row r="36" spans="1:5" ht="15.75" customHeight="1" thickBot="1" x14ac:dyDescent="0.3">
      <c r="A36" s="1476"/>
      <c r="B36" s="214" t="s">
        <v>7</v>
      </c>
      <c r="C36" s="214" t="s">
        <v>8</v>
      </c>
      <c r="D36" s="214" t="s">
        <v>8</v>
      </c>
      <c r="E36" s="214" t="s">
        <v>8</v>
      </c>
    </row>
    <row r="37" spans="1:5" ht="15.75" thickBot="1" x14ac:dyDescent="0.3">
      <c r="A37" s="12" t="s">
        <v>23</v>
      </c>
      <c r="B37" s="13">
        <f>SUM(B38:B39)</f>
        <v>19830</v>
      </c>
      <c r="C37" s="13">
        <f>SUM(C38:C39)</f>
        <v>19100</v>
      </c>
      <c r="D37" s="13">
        <f t="shared" ref="D37:E37" si="3">SUM(D38:D39)</f>
        <v>19100</v>
      </c>
      <c r="E37" s="13">
        <f t="shared" si="3"/>
        <v>19100</v>
      </c>
    </row>
    <row r="38" spans="1:5" ht="24.75" customHeight="1" thickBot="1" x14ac:dyDescent="0.3">
      <c r="A38" s="25" t="s">
        <v>175</v>
      </c>
      <c r="B38" s="28">
        <v>19830</v>
      </c>
      <c r="C38" s="28">
        <v>19100</v>
      </c>
      <c r="D38" s="28">
        <v>19100</v>
      </c>
      <c r="E38" s="28">
        <v>19100</v>
      </c>
    </row>
    <row r="39" spans="1:5" ht="15.75" thickBot="1" x14ac:dyDescent="0.3">
      <c r="A39" s="25" t="s">
        <v>176</v>
      </c>
      <c r="B39" s="14">
        <v>0</v>
      </c>
      <c r="C39" s="70">
        <v>0</v>
      </c>
      <c r="D39" s="70">
        <v>0</v>
      </c>
      <c r="E39" s="70">
        <v>0</v>
      </c>
    </row>
    <row r="40" spans="1:5" ht="24.75" thickBot="1" x14ac:dyDescent="0.3">
      <c r="A40" s="12" t="s">
        <v>24</v>
      </c>
      <c r="B40" s="13">
        <f>SUM(B41:B42)</f>
        <v>3170</v>
      </c>
      <c r="C40" s="28">
        <f t="shared" ref="C40:E40" si="4">SUM(C41:C42)</f>
        <v>3000</v>
      </c>
      <c r="D40" s="28">
        <v>3000</v>
      </c>
      <c r="E40" s="28">
        <f t="shared" si="4"/>
        <v>3000</v>
      </c>
    </row>
    <row r="41" spans="1:5" ht="15.75" thickBot="1" x14ac:dyDescent="0.3">
      <c r="A41" s="25" t="s">
        <v>175</v>
      </c>
      <c r="B41" s="13">
        <v>3170</v>
      </c>
      <c r="C41" s="28">
        <v>3000</v>
      </c>
      <c r="D41" s="28">
        <v>3000</v>
      </c>
      <c r="E41" s="28">
        <v>3000</v>
      </c>
    </row>
    <row r="42" spans="1:5" ht="15.75" thickBot="1" x14ac:dyDescent="0.3">
      <c r="A42" s="25" t="s">
        <v>176</v>
      </c>
      <c r="B42" s="14">
        <v>0</v>
      </c>
      <c r="C42" s="28">
        <v>0</v>
      </c>
      <c r="D42" s="28">
        <v>0</v>
      </c>
      <c r="E42" s="28">
        <v>0</v>
      </c>
    </row>
    <row r="43" spans="1:5" ht="15.75" thickBot="1" x14ac:dyDescent="0.3">
      <c r="A43" s="12" t="s">
        <v>25</v>
      </c>
      <c r="B43" s="70">
        <f>SUM(B44:B45)</f>
        <v>10170</v>
      </c>
      <c r="C43" s="70">
        <f t="shared" ref="C43:E43" si="5">SUM(C44:C45)</f>
        <v>11400</v>
      </c>
      <c r="D43" s="70">
        <f t="shared" si="5"/>
        <v>12400</v>
      </c>
      <c r="E43" s="70">
        <f t="shared" si="5"/>
        <v>12400</v>
      </c>
    </row>
    <row r="44" spans="1:5" ht="15.75" thickBot="1" x14ac:dyDescent="0.3">
      <c r="A44" s="25" t="s">
        <v>175</v>
      </c>
      <c r="B44" s="28">
        <v>10170</v>
      </c>
      <c r="C44" s="28">
        <v>11400</v>
      </c>
      <c r="D44" s="28">
        <v>12400</v>
      </c>
      <c r="E44" s="28">
        <v>12400</v>
      </c>
    </row>
    <row r="45" spans="1:5" ht="15.75" thickBot="1" x14ac:dyDescent="0.3">
      <c r="A45" s="25" t="s">
        <v>176</v>
      </c>
      <c r="B45" s="14">
        <v>0</v>
      </c>
      <c r="C45" s="13">
        <v>0</v>
      </c>
      <c r="D45" s="13">
        <v>0</v>
      </c>
      <c r="E45" s="13">
        <v>0</v>
      </c>
    </row>
    <row r="46" spans="1:5" ht="15.75" thickBot="1" x14ac:dyDescent="0.3">
      <c r="A46" s="12" t="s">
        <v>26</v>
      </c>
      <c r="B46" s="14"/>
      <c r="C46" s="13"/>
      <c r="D46" s="13"/>
      <c r="E46" s="13"/>
    </row>
    <row r="47" spans="1:5" ht="15.75" thickBot="1" x14ac:dyDescent="0.3">
      <c r="A47" s="25" t="s">
        <v>175</v>
      </c>
      <c r="B47" s="14"/>
      <c r="C47" s="13"/>
      <c r="D47" s="13"/>
      <c r="E47" s="13"/>
    </row>
    <row r="48" spans="1:5" ht="15.75" thickBot="1" x14ac:dyDescent="0.3">
      <c r="A48" s="25" t="s">
        <v>176</v>
      </c>
      <c r="B48" s="14"/>
      <c r="C48" s="13"/>
      <c r="D48" s="13"/>
      <c r="E48" s="13"/>
    </row>
    <row r="49" spans="1:11" ht="15.75" thickBot="1" x14ac:dyDescent="0.3">
      <c r="A49" s="12" t="s">
        <v>27</v>
      </c>
      <c r="B49" s="14"/>
      <c r="C49" s="13"/>
      <c r="D49" s="13"/>
      <c r="E49" s="13"/>
    </row>
    <row r="50" spans="1:11" ht="27.75" customHeight="1" thickBot="1" x14ac:dyDescent="0.3">
      <c r="A50" s="25" t="s">
        <v>175</v>
      </c>
      <c r="B50" s="14"/>
      <c r="C50" s="13"/>
      <c r="D50" s="13"/>
      <c r="E50" s="13"/>
    </row>
    <row r="51" spans="1:11" ht="15.75" thickBot="1" x14ac:dyDescent="0.3">
      <c r="A51" s="25" t="s">
        <v>176</v>
      </c>
      <c r="B51" s="14"/>
      <c r="C51" s="13"/>
      <c r="D51" s="13"/>
      <c r="E51" s="13"/>
    </row>
    <row r="52" spans="1:11" ht="12.75" customHeight="1" thickBot="1" x14ac:dyDescent="0.3">
      <c r="A52" s="12" t="s">
        <v>28</v>
      </c>
      <c r="B52" s="14"/>
      <c r="C52" s="13"/>
      <c r="D52" s="13"/>
      <c r="E52" s="13"/>
    </row>
    <row r="53" spans="1:11" ht="16.5" customHeight="1" thickBot="1" x14ac:dyDescent="0.3">
      <c r="A53" s="25" t="s">
        <v>175</v>
      </c>
      <c r="B53" s="14"/>
      <c r="C53" s="13"/>
      <c r="D53" s="13"/>
      <c r="E53" s="13"/>
    </row>
    <row r="54" spans="1:11" ht="15.75" thickBot="1" x14ac:dyDescent="0.3">
      <c r="A54" s="25" t="s">
        <v>176</v>
      </c>
      <c r="B54" s="14"/>
      <c r="C54" s="13"/>
      <c r="D54" s="13"/>
      <c r="E54" s="13"/>
    </row>
    <row r="55" spans="1:11" ht="24.75" thickBot="1" x14ac:dyDescent="0.3">
      <c r="A55" s="12" t="s">
        <v>29</v>
      </c>
      <c r="B55" s="14">
        <v>0</v>
      </c>
      <c r="C55" s="13">
        <v>0</v>
      </c>
      <c r="D55" s="13">
        <f>C55*1.03*0.99</f>
        <v>0</v>
      </c>
      <c r="E55" s="13">
        <f>D55*1.03*0.99</f>
        <v>0</v>
      </c>
    </row>
    <row r="56" spans="1:11" ht="15.75" thickBot="1" x14ac:dyDescent="0.3">
      <c r="A56" s="25" t="s">
        <v>175</v>
      </c>
      <c r="B56" s="14"/>
      <c r="C56" s="34"/>
      <c r="D56" s="34"/>
      <c r="E56" s="34"/>
    </row>
    <row r="57" spans="1:11" ht="15.75" thickBot="1" x14ac:dyDescent="0.3">
      <c r="A57" s="25" t="s">
        <v>176</v>
      </c>
      <c r="B57" s="14"/>
      <c r="C57" s="49"/>
      <c r="D57" s="34"/>
      <c r="E57" s="34"/>
      <c r="G57" s="11"/>
      <c r="H57" s="11"/>
      <c r="I57" s="11"/>
      <c r="J57" s="11"/>
      <c r="K57" s="11"/>
    </row>
    <row r="58" spans="1:11" ht="15.75" thickBot="1" x14ac:dyDescent="0.3">
      <c r="A58" s="15" t="s">
        <v>30</v>
      </c>
      <c r="B58" s="14">
        <f>B55+B52+B49+B46+B43+B40+B37</f>
        <v>33170</v>
      </c>
      <c r="C58" s="14">
        <f t="shared" ref="C58:E58" si="6">C55+C52+C49+C46+C43+C40+C37</f>
        <v>33500</v>
      </c>
      <c r="D58" s="14">
        <f t="shared" si="6"/>
        <v>34500</v>
      </c>
      <c r="E58" s="14">
        <f t="shared" si="6"/>
        <v>34500</v>
      </c>
    </row>
    <row r="59" spans="1:11" ht="15.75" thickBot="1" x14ac:dyDescent="0.3">
      <c r="A59" s="16" t="s">
        <v>31</v>
      </c>
      <c r="B59" s="17">
        <f>IF(B58-B29=0,0,"Error")</f>
        <v>0</v>
      </c>
      <c r="C59" s="17">
        <f>IF(C58-C29=0,0,"Error")</f>
        <v>0</v>
      </c>
      <c r="D59" s="17">
        <f>IF(D58-D29=0,0,"Error")</f>
        <v>0</v>
      </c>
      <c r="E59" s="17">
        <f>IF(E58-E29=0,0,"Error")</f>
        <v>0</v>
      </c>
    </row>
    <row r="60" spans="1:11" ht="27" customHeight="1" thickBot="1" x14ac:dyDescent="0.3">
      <c r="A60" s="7" t="s">
        <v>32</v>
      </c>
      <c r="B60" s="2776" t="s">
        <v>347</v>
      </c>
      <c r="C60" s="2777"/>
      <c r="D60" s="2777"/>
      <c r="E60" s="2778"/>
    </row>
    <row r="61" spans="1:11" ht="36" customHeight="1" thickBot="1" x14ac:dyDescent="0.3">
      <c r="A61" s="5" t="s">
        <v>14</v>
      </c>
      <c r="B61" s="1479" t="s">
        <v>348</v>
      </c>
      <c r="C61" s="1480"/>
      <c r="D61" s="1480"/>
      <c r="E61" s="1481"/>
    </row>
    <row r="62" spans="1:11" ht="12" customHeight="1" thickBot="1" x14ac:dyDescent="0.3">
      <c r="A62" s="5" t="s">
        <v>15</v>
      </c>
      <c r="B62" s="1506" t="s">
        <v>349</v>
      </c>
      <c r="C62" s="1507"/>
      <c r="D62" s="1507"/>
      <c r="E62" s="1508"/>
    </row>
    <row r="63" spans="1:11" x14ac:dyDescent="0.25">
      <c r="A63" s="1475"/>
      <c r="B63" s="8">
        <v>2020</v>
      </c>
      <c r="C63" s="8">
        <v>2021</v>
      </c>
      <c r="D63" s="8">
        <v>2022</v>
      </c>
      <c r="E63" s="8">
        <v>2023</v>
      </c>
    </row>
    <row r="64" spans="1:11" ht="15.75" thickBot="1" x14ac:dyDescent="0.3">
      <c r="A64" s="1476"/>
      <c r="B64" s="214" t="s">
        <v>7</v>
      </c>
      <c r="C64" s="214" t="s">
        <v>8</v>
      </c>
      <c r="D64" s="214" t="s">
        <v>8</v>
      </c>
      <c r="E64" s="214" t="s">
        <v>8</v>
      </c>
    </row>
    <row r="65" spans="1:11" ht="24.75" customHeight="1" thickBot="1" x14ac:dyDescent="0.3">
      <c r="A65" s="5" t="s">
        <v>16</v>
      </c>
      <c r="B65" s="201">
        <v>5</v>
      </c>
      <c r="C65" s="201">
        <v>5</v>
      </c>
      <c r="D65" s="201">
        <v>6</v>
      </c>
      <c r="E65" s="201">
        <v>6</v>
      </c>
    </row>
    <row r="66" spans="1:11" ht="15" customHeight="1" thickBot="1" x14ac:dyDescent="0.3">
      <c r="A66" s="5" t="s">
        <v>17</v>
      </c>
      <c r="B66" s="9">
        <v>1330</v>
      </c>
      <c r="C66" s="9">
        <v>1500</v>
      </c>
      <c r="D66" s="9">
        <v>2000</v>
      </c>
      <c r="E66" s="9">
        <v>2000</v>
      </c>
    </row>
    <row r="67" spans="1:11" ht="15.75" thickBot="1" x14ac:dyDescent="0.3">
      <c r="A67" s="5" t="s">
        <v>18</v>
      </c>
      <c r="B67" s="9">
        <f>B66/B65</f>
        <v>266</v>
      </c>
      <c r="C67" s="9">
        <f>C66/C65</f>
        <v>300</v>
      </c>
      <c r="D67" s="9">
        <f t="shared" ref="D67:E67" si="7">D66/D65</f>
        <v>333.33333333333331</v>
      </c>
      <c r="E67" s="9">
        <f t="shared" si="7"/>
        <v>333.33333333333331</v>
      </c>
    </row>
    <row r="68" spans="1:11" ht="15.75" thickBot="1" x14ac:dyDescent="0.3">
      <c r="A68" s="5" t="s">
        <v>19</v>
      </c>
      <c r="B68" s="201"/>
      <c r="C68" s="10">
        <f>C65/B65-1</f>
        <v>0</v>
      </c>
      <c r="D68" s="10">
        <f>D65/C65-1</f>
        <v>0.19999999999999996</v>
      </c>
      <c r="E68" s="10">
        <f>E65/D65-1</f>
        <v>0</v>
      </c>
    </row>
    <row r="69" spans="1:11" ht="15.75" thickBot="1" x14ac:dyDescent="0.3">
      <c r="A69" s="5" t="s">
        <v>21</v>
      </c>
      <c r="B69" s="201"/>
      <c r="C69" s="10">
        <f>C66/B66-1</f>
        <v>0.1278195488721805</v>
      </c>
      <c r="D69" s="10">
        <f t="shared" ref="D69:E70" si="8">D66/C66-1</f>
        <v>0.33333333333333326</v>
      </c>
      <c r="E69" s="10">
        <f t="shared" si="8"/>
        <v>0</v>
      </c>
    </row>
    <row r="70" spans="1:11" ht="15.75" thickBot="1" x14ac:dyDescent="0.3">
      <c r="A70" s="5" t="s">
        <v>22</v>
      </c>
      <c r="B70" s="201"/>
      <c r="C70" s="10">
        <f>C67/B67-1</f>
        <v>0.1278195488721805</v>
      </c>
      <c r="D70" s="10">
        <f t="shared" si="8"/>
        <v>0.11111111111111094</v>
      </c>
      <c r="E70" s="10">
        <f t="shared" si="8"/>
        <v>0</v>
      </c>
    </row>
    <row r="71" spans="1:11" ht="36" customHeight="1" thickBot="1" x14ac:dyDescent="0.3">
      <c r="A71" s="1491" t="s">
        <v>124</v>
      </c>
      <c r="B71" s="1492"/>
      <c r="C71" s="1492"/>
      <c r="D71" s="1492"/>
      <c r="E71" s="1493"/>
    </row>
    <row r="72" spans="1:11" x14ac:dyDescent="0.25">
      <c r="A72" s="1475"/>
      <c r="B72" s="8">
        <v>2020</v>
      </c>
      <c r="C72" s="8">
        <v>2021</v>
      </c>
      <c r="D72" s="8">
        <v>2022</v>
      </c>
      <c r="E72" s="8">
        <v>2023</v>
      </c>
    </row>
    <row r="73" spans="1:11" ht="12.75" customHeight="1" thickBot="1" x14ac:dyDescent="0.3">
      <c r="A73" s="1476"/>
      <c r="B73" s="214" t="s">
        <v>7</v>
      </c>
      <c r="C73" s="214" t="s">
        <v>8</v>
      </c>
      <c r="D73" s="214" t="s">
        <v>8</v>
      </c>
      <c r="E73" s="214" t="s">
        <v>8</v>
      </c>
    </row>
    <row r="74" spans="1:11" ht="18.75" customHeight="1" thickBot="1" x14ac:dyDescent="0.3">
      <c r="A74" s="12" t="s">
        <v>23</v>
      </c>
      <c r="B74" s="13">
        <v>0</v>
      </c>
      <c r="C74" s="13">
        <v>0</v>
      </c>
      <c r="D74" s="13">
        <v>0</v>
      </c>
      <c r="E74" s="13">
        <v>0</v>
      </c>
    </row>
    <row r="75" spans="1:11" ht="15.75" thickBot="1" x14ac:dyDescent="0.3">
      <c r="A75" s="25" t="s">
        <v>175</v>
      </c>
      <c r="B75" s="14">
        <v>0</v>
      </c>
      <c r="C75" s="14">
        <v>0</v>
      </c>
      <c r="D75" s="14">
        <v>0</v>
      </c>
      <c r="E75" s="14">
        <v>0</v>
      </c>
    </row>
    <row r="76" spans="1:11" ht="15.75" thickBot="1" x14ac:dyDescent="0.3">
      <c r="A76" s="25" t="s">
        <v>176</v>
      </c>
      <c r="B76" s="14"/>
      <c r="C76" s="26"/>
      <c r="D76" s="26"/>
      <c r="E76" s="26"/>
    </row>
    <row r="77" spans="1:11" ht="24.75" thickBot="1" x14ac:dyDescent="0.3">
      <c r="A77" s="12" t="s">
        <v>24</v>
      </c>
      <c r="B77" s="13">
        <v>0</v>
      </c>
      <c r="C77" s="13">
        <v>0</v>
      </c>
      <c r="D77" s="13">
        <v>0</v>
      </c>
      <c r="E77" s="13">
        <v>0</v>
      </c>
    </row>
    <row r="78" spans="1:11" ht="15.75" thickBot="1" x14ac:dyDescent="0.3">
      <c r="A78" s="25" t="s">
        <v>175</v>
      </c>
      <c r="B78" s="14">
        <v>0</v>
      </c>
      <c r="C78" s="14">
        <v>0</v>
      </c>
      <c r="D78" s="14">
        <v>0</v>
      </c>
      <c r="E78" s="14">
        <v>0</v>
      </c>
      <c r="G78" s="11"/>
      <c r="H78" s="11"/>
      <c r="I78" s="11"/>
      <c r="J78" s="11"/>
      <c r="K78" s="11"/>
    </row>
    <row r="79" spans="1:11" ht="15.75" thickBot="1" x14ac:dyDescent="0.3">
      <c r="A79" s="25" t="s">
        <v>176</v>
      </c>
      <c r="B79" s="14"/>
      <c r="C79" s="13"/>
      <c r="D79" s="13"/>
      <c r="E79" s="13"/>
    </row>
    <row r="80" spans="1:11" ht="15.75" thickBot="1" x14ac:dyDescent="0.3">
      <c r="A80" s="12" t="s">
        <v>25</v>
      </c>
      <c r="B80" s="14">
        <f t="shared" ref="B80:E80" si="9">SUM(B81:B82)</f>
        <v>1330</v>
      </c>
      <c r="C80" s="14">
        <f t="shared" si="9"/>
        <v>1500</v>
      </c>
      <c r="D80" s="14">
        <f t="shared" si="9"/>
        <v>2000</v>
      </c>
      <c r="E80" s="14">
        <f t="shared" si="9"/>
        <v>2000</v>
      </c>
    </row>
    <row r="81" spans="1:5" ht="15.75" customHeight="1" thickBot="1" x14ac:dyDescent="0.3">
      <c r="A81" s="25" t="s">
        <v>175</v>
      </c>
      <c r="B81" s="28">
        <v>1330</v>
      </c>
      <c r="C81" s="28">
        <v>1500</v>
      </c>
      <c r="D81" s="28">
        <v>2000</v>
      </c>
      <c r="E81" s="28">
        <v>2000</v>
      </c>
    </row>
    <row r="82" spans="1:5" ht="12.75" customHeight="1" thickBot="1" x14ac:dyDescent="0.3">
      <c r="A82" s="25" t="s">
        <v>176</v>
      </c>
      <c r="B82" s="14"/>
      <c r="C82" s="13"/>
      <c r="D82" s="13"/>
      <c r="E82" s="13"/>
    </row>
    <row r="83" spans="1:5" ht="12.75" customHeight="1" thickBot="1" x14ac:dyDescent="0.3">
      <c r="A83" s="12" t="s">
        <v>26</v>
      </c>
      <c r="B83" s="14"/>
      <c r="C83" s="13"/>
      <c r="D83" s="13"/>
      <c r="E83" s="13"/>
    </row>
    <row r="84" spans="1:5" ht="15.75" thickBot="1" x14ac:dyDescent="0.3">
      <c r="A84" s="25" t="s">
        <v>175</v>
      </c>
      <c r="B84" s="14"/>
      <c r="C84" s="13"/>
      <c r="D84" s="13"/>
      <c r="E84" s="13"/>
    </row>
    <row r="85" spans="1:5" ht="15.75" thickBot="1" x14ac:dyDescent="0.3">
      <c r="A85" s="25" t="s">
        <v>176</v>
      </c>
      <c r="B85" s="14"/>
      <c r="C85" s="13"/>
      <c r="D85" s="13"/>
      <c r="E85" s="13"/>
    </row>
    <row r="86" spans="1:5" ht="15.75" thickBot="1" x14ac:dyDescent="0.3">
      <c r="A86" s="12" t="s">
        <v>27</v>
      </c>
      <c r="B86" s="14"/>
      <c r="C86" s="13"/>
      <c r="D86" s="13"/>
      <c r="E86" s="13"/>
    </row>
    <row r="87" spans="1:5" ht="15" customHeight="1" thickBot="1" x14ac:dyDescent="0.3">
      <c r="A87" s="25" t="s">
        <v>175</v>
      </c>
      <c r="B87" s="14"/>
      <c r="C87" s="13"/>
      <c r="D87" s="13"/>
      <c r="E87" s="13"/>
    </row>
    <row r="88" spans="1:5" ht="15.75" thickBot="1" x14ac:dyDescent="0.3">
      <c r="A88" s="25" t="s">
        <v>176</v>
      </c>
      <c r="B88" s="14"/>
      <c r="C88" s="13"/>
      <c r="D88" s="13"/>
      <c r="E88" s="13"/>
    </row>
    <row r="89" spans="1:5" ht="15.75" thickBot="1" x14ac:dyDescent="0.3">
      <c r="A89" s="12" t="s">
        <v>28</v>
      </c>
      <c r="B89" s="14"/>
      <c r="C89" s="13"/>
      <c r="D89" s="13"/>
      <c r="E89" s="13"/>
    </row>
    <row r="90" spans="1:5" ht="15.75" thickBot="1" x14ac:dyDescent="0.3">
      <c r="A90" s="25" t="s">
        <v>175</v>
      </c>
      <c r="B90" s="14"/>
      <c r="C90" s="13"/>
      <c r="D90" s="13"/>
      <c r="E90" s="13"/>
    </row>
    <row r="91" spans="1:5" ht="41.25" customHeight="1" thickBot="1" x14ac:dyDescent="0.3">
      <c r="A91" s="25" t="s">
        <v>176</v>
      </c>
      <c r="B91" s="14"/>
      <c r="C91" s="13"/>
      <c r="D91" s="13"/>
      <c r="E91" s="13"/>
    </row>
    <row r="92" spans="1:5" ht="24.75" thickBot="1" x14ac:dyDescent="0.3">
      <c r="A92" s="12" t="s">
        <v>29</v>
      </c>
      <c r="B92" s="14"/>
      <c r="C92" s="13"/>
      <c r="D92" s="13"/>
      <c r="E92" s="13"/>
    </row>
    <row r="93" spans="1:5" ht="15.75" thickBot="1" x14ac:dyDescent="0.3">
      <c r="A93" s="25" t="s">
        <v>175</v>
      </c>
      <c r="B93" s="14"/>
      <c r="C93" s="13"/>
      <c r="D93" s="13"/>
      <c r="E93" s="13"/>
    </row>
    <row r="94" spans="1:5" ht="15.75" thickBot="1" x14ac:dyDescent="0.3">
      <c r="A94" s="25" t="s">
        <v>176</v>
      </c>
      <c r="B94" s="14"/>
      <c r="C94" s="13"/>
      <c r="D94" s="13"/>
      <c r="E94" s="13"/>
    </row>
    <row r="95" spans="1:5" ht="15.75" thickBot="1" x14ac:dyDescent="0.3">
      <c r="A95" s="31" t="s">
        <v>33</v>
      </c>
      <c r="B95" s="14">
        <f>B92+B89+B86+B83+B80+B77+B74</f>
        <v>1330</v>
      </c>
      <c r="C95" s="14">
        <f t="shared" ref="C95:E95" si="10">C92+C89+C86+C83+C80+C77+C74</f>
        <v>1500</v>
      </c>
      <c r="D95" s="14">
        <f t="shared" si="10"/>
        <v>2000</v>
      </c>
      <c r="E95" s="14">
        <f t="shared" si="10"/>
        <v>2000</v>
      </c>
    </row>
    <row r="96" spans="1:5" ht="15.75" thickBot="1" x14ac:dyDescent="0.3">
      <c r="A96" s="16" t="s">
        <v>31</v>
      </c>
      <c r="B96" s="17">
        <f>IF(B95-B66=0,0,"Error")</f>
        <v>0</v>
      </c>
      <c r="C96" s="17">
        <f>IF(C95-C66=0,0,"Error")</f>
        <v>0</v>
      </c>
      <c r="D96" s="17">
        <f>IF(D95-D66=0,0,"Error")</f>
        <v>0</v>
      </c>
      <c r="E96" s="17">
        <f>IF(E95-E66=0,0,"Error")</f>
        <v>0</v>
      </c>
    </row>
    <row r="97" spans="1:5" ht="15.75" thickBot="1" x14ac:dyDescent="0.3">
      <c r="A97" s="1494" t="s">
        <v>38</v>
      </c>
      <c r="B97" s="1495"/>
      <c r="C97" s="1495"/>
      <c r="D97" s="1495"/>
      <c r="E97" s="1496"/>
    </row>
    <row r="98" spans="1:5" ht="15.75" thickBot="1" x14ac:dyDescent="0.3">
      <c r="A98" s="1494" t="s">
        <v>39</v>
      </c>
      <c r="B98" s="1495"/>
      <c r="C98" s="1495"/>
      <c r="D98" s="1495"/>
      <c r="E98" s="1496"/>
    </row>
    <row r="99" spans="1:5" ht="15.75" thickBot="1" x14ac:dyDescent="0.3">
      <c r="A99" s="7" t="s">
        <v>52</v>
      </c>
      <c r="B99" s="1513" t="s">
        <v>925</v>
      </c>
      <c r="C99" s="1515"/>
      <c r="D99" s="1515"/>
      <c r="E99" s="1516"/>
    </row>
    <row r="100" spans="1:5" ht="23.25" thickBot="1" x14ac:dyDescent="0.3">
      <c r="A100" s="7" t="s">
        <v>13</v>
      </c>
      <c r="B100" s="63" t="s">
        <v>350</v>
      </c>
      <c r="C100" s="59" t="s">
        <v>97</v>
      </c>
      <c r="D100" s="68"/>
      <c r="E100" s="58"/>
    </row>
    <row r="101" spans="1:5" ht="25.5" customHeight="1" thickBot="1" x14ac:dyDescent="0.3">
      <c r="A101" s="5" t="s">
        <v>14</v>
      </c>
      <c r="B101" s="1479" t="s">
        <v>98</v>
      </c>
      <c r="C101" s="1480"/>
      <c r="D101" s="1480"/>
      <c r="E101" s="1481"/>
    </row>
    <row r="102" spans="1:5" ht="15.75" thickBot="1" x14ac:dyDescent="0.3">
      <c r="A102" s="5" t="s">
        <v>15</v>
      </c>
      <c r="B102" s="1506" t="s">
        <v>77</v>
      </c>
      <c r="C102" s="1507"/>
      <c r="D102" s="1507"/>
      <c r="E102" s="1508"/>
    </row>
    <row r="103" spans="1:5" x14ac:dyDescent="0.25">
      <c r="A103" s="1475"/>
      <c r="B103" s="8">
        <v>2020</v>
      </c>
      <c r="C103" s="8">
        <v>2021</v>
      </c>
      <c r="D103" s="8">
        <v>2022</v>
      </c>
      <c r="E103" s="8">
        <v>2023</v>
      </c>
    </row>
    <row r="104" spans="1:5" ht="15.75" thickBot="1" x14ac:dyDescent="0.3">
      <c r="A104" s="1476"/>
      <c r="B104" s="214" t="s">
        <v>7</v>
      </c>
      <c r="C104" s="214" t="s">
        <v>8</v>
      </c>
      <c r="D104" s="214" t="s">
        <v>8</v>
      </c>
      <c r="E104" s="214" t="s">
        <v>8</v>
      </c>
    </row>
    <row r="105" spans="1:5" ht="15.75" thickBot="1" x14ac:dyDescent="0.3">
      <c r="A105" s="5" t="s">
        <v>16</v>
      </c>
      <c r="B105" s="9">
        <v>3</v>
      </c>
      <c r="C105" s="9">
        <v>6</v>
      </c>
      <c r="D105" s="9">
        <v>4</v>
      </c>
      <c r="E105" s="9">
        <v>4</v>
      </c>
    </row>
    <row r="106" spans="1:5" ht="15.75" thickBot="1" x14ac:dyDescent="0.3">
      <c r="A106" s="5" t="s">
        <v>17</v>
      </c>
      <c r="B106" s="9">
        <v>300</v>
      </c>
      <c r="C106" s="9">
        <v>400</v>
      </c>
      <c r="D106" s="9">
        <v>400</v>
      </c>
      <c r="E106" s="9">
        <v>400</v>
      </c>
    </row>
    <row r="107" spans="1:5" ht="15.75" thickBot="1" x14ac:dyDescent="0.3">
      <c r="A107" s="5" t="s">
        <v>18</v>
      </c>
      <c r="B107" s="9">
        <f>B106/B105</f>
        <v>100</v>
      </c>
      <c r="C107" s="9">
        <f>C106/C105</f>
        <v>66.666666666666671</v>
      </c>
      <c r="D107" s="9">
        <f>D106/D105</f>
        <v>100</v>
      </c>
      <c r="E107" s="9">
        <f t="shared" ref="E107" si="11">E106/E105</f>
        <v>100</v>
      </c>
    </row>
    <row r="108" spans="1:5" ht="15.75" thickBot="1" x14ac:dyDescent="0.3">
      <c r="A108" s="5" t="s">
        <v>19</v>
      </c>
      <c r="B108" s="201" t="s">
        <v>20</v>
      </c>
      <c r="C108" s="10">
        <f>C105/B105-1</f>
        <v>1</v>
      </c>
      <c r="D108" s="10">
        <f t="shared" ref="D108:E111" si="12">D105/C105-1</f>
        <v>-0.33333333333333337</v>
      </c>
      <c r="E108" s="10">
        <f t="shared" si="12"/>
        <v>0</v>
      </c>
    </row>
    <row r="109" spans="1:5" ht="15.75" thickBot="1" x14ac:dyDescent="0.3">
      <c r="A109" s="5" t="s">
        <v>21</v>
      </c>
      <c r="B109" s="201" t="s">
        <v>20</v>
      </c>
      <c r="C109" s="10">
        <f>C106/B106-1</f>
        <v>0.33333333333333326</v>
      </c>
      <c r="D109" s="10">
        <f t="shared" si="12"/>
        <v>0</v>
      </c>
      <c r="E109" s="10">
        <f t="shared" si="12"/>
        <v>0</v>
      </c>
    </row>
    <row r="110" spans="1:5" ht="15.75" thickBot="1" x14ac:dyDescent="0.3">
      <c r="A110" s="5" t="s">
        <v>22</v>
      </c>
      <c r="B110" s="201" t="s">
        <v>20</v>
      </c>
      <c r="C110" s="10">
        <f>C107/B107-1</f>
        <v>-0.33333333333333326</v>
      </c>
      <c r="D110" s="10">
        <f>D107/C107-1</f>
        <v>0.5</v>
      </c>
      <c r="E110" s="10">
        <f>E107/C107-1</f>
        <v>0.5</v>
      </c>
    </row>
    <row r="111" spans="1:5" ht="15.75" thickBot="1" x14ac:dyDescent="0.3">
      <c r="A111" s="5" t="s">
        <v>22</v>
      </c>
      <c r="B111" s="201" t="s">
        <v>20</v>
      </c>
      <c r="C111" s="10">
        <f>D111</f>
        <v>-1.3333333333333335</v>
      </c>
      <c r="D111" s="10">
        <f t="shared" si="12"/>
        <v>-1.3333333333333335</v>
      </c>
      <c r="E111" s="10">
        <f t="shared" si="12"/>
        <v>-1</v>
      </c>
    </row>
    <row r="112" spans="1:5" ht="15.75" thickBot="1" x14ac:dyDescent="0.3">
      <c r="A112" s="1491" t="s">
        <v>126</v>
      </c>
      <c r="B112" s="1492"/>
      <c r="C112" s="1492"/>
      <c r="D112" s="1492"/>
      <c r="E112" s="1493"/>
    </row>
    <row r="113" spans="1:7" x14ac:dyDescent="0.25">
      <c r="A113" s="1475"/>
      <c r="B113" s="8">
        <v>2020</v>
      </c>
      <c r="C113" s="8">
        <v>2021</v>
      </c>
      <c r="D113" s="8">
        <v>2022</v>
      </c>
      <c r="E113" s="8">
        <v>2023</v>
      </c>
    </row>
    <row r="114" spans="1:7" ht="15.75" thickBot="1" x14ac:dyDescent="0.3">
      <c r="A114" s="1476"/>
      <c r="B114" s="214" t="s">
        <v>7</v>
      </c>
      <c r="C114" s="214" t="s">
        <v>8</v>
      </c>
      <c r="D114" s="214" t="s">
        <v>8</v>
      </c>
      <c r="E114" s="214" t="s">
        <v>8</v>
      </c>
    </row>
    <row r="115" spans="1:7" ht="15.75" thickBot="1" x14ac:dyDescent="0.3">
      <c r="A115" s="12" t="s">
        <v>41</v>
      </c>
      <c r="B115" s="13">
        <f>B116+B117+B118+B119</f>
        <v>0</v>
      </c>
      <c r="C115" s="13">
        <f t="shared" ref="C115:E115" si="13">C116+C117+C118+C119</f>
        <v>0</v>
      </c>
      <c r="D115" s="13">
        <f t="shared" si="13"/>
        <v>0</v>
      </c>
      <c r="E115" s="13">
        <f t="shared" si="13"/>
        <v>0</v>
      </c>
    </row>
    <row r="116" spans="1:7" ht="15" customHeight="1" thickBot="1" x14ac:dyDescent="0.3">
      <c r="A116" s="25" t="s">
        <v>175</v>
      </c>
      <c r="B116" s="13"/>
      <c r="C116" s="13"/>
      <c r="D116" s="13"/>
      <c r="E116" s="288"/>
      <c r="F116" s="114"/>
      <c r="G116" s="114"/>
    </row>
    <row r="117" spans="1:7" ht="15.75" thickBot="1" x14ac:dyDescent="0.3">
      <c r="A117" s="25" t="s">
        <v>185</v>
      </c>
      <c r="B117" s="13"/>
      <c r="C117" s="13"/>
      <c r="D117" s="13"/>
      <c r="E117" s="289"/>
      <c r="F117" s="114"/>
      <c r="G117" s="114"/>
    </row>
    <row r="118" spans="1:7" ht="45" customHeight="1" thickBot="1" x14ac:dyDescent="0.3">
      <c r="A118" s="25" t="s">
        <v>186</v>
      </c>
      <c r="B118" s="13"/>
      <c r="C118" s="13"/>
      <c r="D118" s="13"/>
      <c r="E118" s="289"/>
      <c r="F118" s="114"/>
      <c r="G118" s="114"/>
    </row>
    <row r="119" spans="1:7" ht="39" customHeight="1" thickBot="1" x14ac:dyDescent="0.3">
      <c r="A119" s="25" t="s">
        <v>187</v>
      </c>
      <c r="B119" s="13"/>
      <c r="C119" s="13"/>
      <c r="D119" s="13"/>
      <c r="E119" s="13"/>
      <c r="F119" s="114"/>
      <c r="G119" s="114"/>
    </row>
    <row r="120" spans="1:7" ht="39" customHeight="1" thickBot="1" x14ac:dyDescent="0.3">
      <c r="A120" s="12" t="s">
        <v>42</v>
      </c>
      <c r="B120" s="14">
        <f t="shared" ref="B120:E120" si="14">B121+B122+B123+B124</f>
        <v>300</v>
      </c>
      <c r="C120" s="14">
        <f t="shared" si="14"/>
        <v>400</v>
      </c>
      <c r="D120" s="14">
        <f t="shared" si="14"/>
        <v>400</v>
      </c>
      <c r="E120" s="14">
        <f t="shared" si="14"/>
        <v>400</v>
      </c>
      <c r="F120" s="114"/>
      <c r="G120" s="114"/>
    </row>
    <row r="121" spans="1:7" ht="39" customHeight="1" thickBot="1" x14ac:dyDescent="0.3">
      <c r="A121" s="25" t="s">
        <v>175</v>
      </c>
      <c r="B121" s="13">
        <v>300</v>
      </c>
      <c r="C121" s="13">
        <v>400</v>
      </c>
      <c r="D121" s="13">
        <v>400</v>
      </c>
      <c r="E121" s="13">
        <v>400</v>
      </c>
      <c r="F121" s="114"/>
      <c r="G121" s="114"/>
    </row>
    <row r="122" spans="1:7" ht="39" customHeight="1" thickBot="1" x14ac:dyDescent="0.3">
      <c r="A122" s="25" t="s">
        <v>185</v>
      </c>
      <c r="B122" s="14"/>
      <c r="C122" s="13"/>
      <c r="D122" s="13"/>
      <c r="E122" s="13"/>
      <c r="F122" s="114"/>
      <c r="G122" s="114"/>
    </row>
    <row r="123" spans="1:7" ht="39" customHeight="1" thickBot="1" x14ac:dyDescent="0.3">
      <c r="A123" s="25" t="s">
        <v>186</v>
      </c>
      <c r="B123" s="14"/>
      <c r="C123" s="13"/>
      <c r="D123" s="13"/>
      <c r="E123" s="13"/>
      <c r="F123" s="114"/>
      <c r="G123" s="114"/>
    </row>
    <row r="124" spans="1:7" ht="39" customHeight="1" thickBot="1" x14ac:dyDescent="0.3">
      <c r="A124" s="25" t="s">
        <v>187</v>
      </c>
      <c r="B124" s="14"/>
      <c r="C124" s="13"/>
      <c r="D124" s="13"/>
      <c r="E124" s="13"/>
      <c r="F124" s="114"/>
      <c r="G124" s="114"/>
    </row>
    <row r="125" spans="1:7" ht="39" customHeight="1" thickBot="1" x14ac:dyDescent="0.3">
      <c r="A125" s="53" t="s">
        <v>30</v>
      </c>
      <c r="B125" s="14">
        <f>B115+B120</f>
        <v>300</v>
      </c>
      <c r="C125" s="14">
        <f t="shared" ref="C125:E125" si="15">C115+C120</f>
        <v>400</v>
      </c>
      <c r="D125" s="14">
        <f t="shared" si="15"/>
        <v>400</v>
      </c>
      <c r="E125" s="14">
        <f t="shared" si="15"/>
        <v>400</v>
      </c>
      <c r="F125" s="114"/>
      <c r="G125" s="114"/>
    </row>
    <row r="126" spans="1:7" ht="39" customHeight="1" thickBot="1" x14ac:dyDescent="0.3">
      <c r="A126" s="7" t="s">
        <v>32</v>
      </c>
      <c r="B126" s="63" t="s">
        <v>351</v>
      </c>
      <c r="C126" s="68" t="s">
        <v>99</v>
      </c>
      <c r="D126" s="290"/>
      <c r="E126" s="58"/>
      <c r="F126" s="114"/>
      <c r="G126" s="114"/>
    </row>
    <row r="127" spans="1:7" ht="39" customHeight="1" thickBot="1" x14ac:dyDescent="0.3">
      <c r="A127" s="5" t="s">
        <v>14</v>
      </c>
      <c r="B127" s="1479" t="s">
        <v>100</v>
      </c>
      <c r="C127" s="1480"/>
      <c r="D127" s="1480"/>
      <c r="E127" s="1481"/>
      <c r="F127" s="114"/>
      <c r="G127" s="114"/>
    </row>
    <row r="128" spans="1:7" ht="39" customHeight="1" thickBot="1" x14ac:dyDescent="0.3">
      <c r="A128" s="5" t="s">
        <v>15</v>
      </c>
      <c r="B128" s="1506" t="s">
        <v>352</v>
      </c>
      <c r="C128" s="1507"/>
      <c r="D128" s="1507"/>
      <c r="E128" s="1508"/>
      <c r="F128" s="114"/>
      <c r="G128" s="114"/>
    </row>
    <row r="129" spans="1:7" ht="39" customHeight="1" x14ac:dyDescent="0.25">
      <c r="A129" s="1475"/>
      <c r="B129" s="8">
        <v>2019</v>
      </c>
      <c r="C129" s="8">
        <v>2020</v>
      </c>
      <c r="D129" s="8">
        <v>2021</v>
      </c>
      <c r="E129" s="8">
        <v>2022</v>
      </c>
      <c r="F129" s="114"/>
      <c r="G129" s="114"/>
    </row>
    <row r="130" spans="1:7" ht="39" customHeight="1" thickBot="1" x14ac:dyDescent="0.3">
      <c r="A130" s="1476"/>
      <c r="B130" s="214" t="s">
        <v>7</v>
      </c>
      <c r="C130" s="214" t="s">
        <v>8</v>
      </c>
      <c r="D130" s="214" t="s">
        <v>8</v>
      </c>
      <c r="E130" s="214" t="s">
        <v>8</v>
      </c>
      <c r="F130" s="114"/>
      <c r="G130" s="114"/>
    </row>
    <row r="131" spans="1:7" ht="39" customHeight="1" thickBot="1" x14ac:dyDescent="0.3">
      <c r="A131" s="5" t="s">
        <v>16</v>
      </c>
      <c r="B131" s="9">
        <v>4</v>
      </c>
      <c r="C131" s="9">
        <v>5</v>
      </c>
      <c r="D131" s="9">
        <v>5</v>
      </c>
      <c r="E131" s="9">
        <v>5</v>
      </c>
      <c r="F131" s="114"/>
      <c r="G131" s="114"/>
    </row>
    <row r="132" spans="1:7" ht="39" customHeight="1" thickBot="1" x14ac:dyDescent="0.3">
      <c r="A132" s="5" t="s">
        <v>17</v>
      </c>
      <c r="B132" s="9">
        <v>700</v>
      </c>
      <c r="C132" s="9">
        <v>600</v>
      </c>
      <c r="D132" s="9">
        <v>600</v>
      </c>
      <c r="E132" s="9">
        <v>600</v>
      </c>
      <c r="F132" s="114"/>
      <c r="G132" s="114"/>
    </row>
    <row r="133" spans="1:7" ht="39" customHeight="1" thickBot="1" x14ac:dyDescent="0.3">
      <c r="A133" s="5" t="s">
        <v>18</v>
      </c>
      <c r="B133" s="9">
        <f t="shared" ref="B133:E133" si="16">B132/B131</f>
        <v>175</v>
      </c>
      <c r="C133" s="9">
        <f t="shared" si="16"/>
        <v>120</v>
      </c>
      <c r="D133" s="9">
        <f t="shared" si="16"/>
        <v>120</v>
      </c>
      <c r="E133" s="9">
        <f t="shared" si="16"/>
        <v>120</v>
      </c>
      <c r="F133" s="114"/>
      <c r="G133" s="114"/>
    </row>
    <row r="134" spans="1:7" ht="39" customHeight="1" thickBot="1" x14ac:dyDescent="0.3">
      <c r="A134" s="5" t="s">
        <v>19</v>
      </c>
      <c r="B134" s="201" t="s">
        <v>20</v>
      </c>
      <c r="C134" s="10">
        <f>C131/B131-1</f>
        <v>0.25</v>
      </c>
      <c r="D134" s="10">
        <f t="shared" ref="D134:E136" si="17">D131/C131-1</f>
        <v>0</v>
      </c>
      <c r="E134" s="10">
        <f t="shared" si="17"/>
        <v>0</v>
      </c>
      <c r="F134" s="114"/>
      <c r="G134" s="114"/>
    </row>
    <row r="135" spans="1:7" ht="39" customHeight="1" thickBot="1" x14ac:dyDescent="0.3">
      <c r="A135" s="5" t="s">
        <v>21</v>
      </c>
      <c r="B135" s="201" t="s">
        <v>20</v>
      </c>
      <c r="C135" s="10">
        <f>C132/B132-1</f>
        <v>-0.1428571428571429</v>
      </c>
      <c r="D135" s="10">
        <f t="shared" si="17"/>
        <v>0</v>
      </c>
      <c r="E135" s="10">
        <f t="shared" si="17"/>
        <v>0</v>
      </c>
      <c r="F135" s="114"/>
      <c r="G135" s="114"/>
    </row>
    <row r="136" spans="1:7" ht="39" customHeight="1" thickBot="1" x14ac:dyDescent="0.3">
      <c r="A136" s="5" t="s">
        <v>22</v>
      </c>
      <c r="B136" s="201" t="s">
        <v>20</v>
      </c>
      <c r="C136" s="10">
        <f>C133/B133-1</f>
        <v>-0.31428571428571428</v>
      </c>
      <c r="D136" s="10">
        <f t="shared" si="17"/>
        <v>0</v>
      </c>
      <c r="E136" s="10">
        <f t="shared" si="17"/>
        <v>0</v>
      </c>
      <c r="F136" s="114"/>
      <c r="G136" s="114"/>
    </row>
    <row r="137" spans="1:7" ht="15.75" thickBot="1" x14ac:dyDescent="0.3">
      <c r="A137" s="1491" t="s">
        <v>145</v>
      </c>
      <c r="B137" s="1492"/>
      <c r="C137" s="1492"/>
      <c r="D137" s="1492"/>
      <c r="E137" s="1493"/>
    </row>
    <row r="138" spans="1:7" x14ac:dyDescent="0.25">
      <c r="A138" s="1475"/>
      <c r="B138" s="8">
        <v>2020</v>
      </c>
      <c r="C138" s="8">
        <v>2021</v>
      </c>
      <c r="D138" s="8">
        <v>2022</v>
      </c>
      <c r="E138" s="8">
        <v>2023</v>
      </c>
    </row>
    <row r="139" spans="1:7" ht="33" customHeight="1" thickBot="1" x14ac:dyDescent="0.3">
      <c r="A139" s="1476"/>
      <c r="B139" s="214" t="s">
        <v>7</v>
      </c>
      <c r="C139" s="214" t="s">
        <v>8</v>
      </c>
      <c r="D139" s="214" t="s">
        <v>8</v>
      </c>
      <c r="E139" s="214" t="s">
        <v>8</v>
      </c>
    </row>
    <row r="140" spans="1:7" ht="40.5" customHeight="1" thickBot="1" x14ac:dyDescent="0.3">
      <c r="A140" s="12" t="s">
        <v>41</v>
      </c>
      <c r="B140" s="13">
        <f>B141+B142+B143+B144</f>
        <v>0</v>
      </c>
      <c r="C140" s="13">
        <f t="shared" ref="C140:E140" si="18">C141+C142+C143+C144</f>
        <v>0</v>
      </c>
      <c r="D140" s="13">
        <f t="shared" si="18"/>
        <v>0</v>
      </c>
      <c r="E140" s="13">
        <f t="shared" si="18"/>
        <v>0</v>
      </c>
    </row>
    <row r="141" spans="1:7" ht="28.5" customHeight="1" thickBot="1" x14ac:dyDescent="0.3">
      <c r="A141" s="25" t="s">
        <v>175</v>
      </c>
      <c r="B141" s="13"/>
      <c r="C141" s="13"/>
      <c r="D141" s="13"/>
      <c r="E141" s="13"/>
      <c r="F141" s="198"/>
    </row>
    <row r="142" spans="1:7" ht="18" customHeight="1" thickBot="1" x14ac:dyDescent="0.3">
      <c r="A142" s="25" t="s">
        <v>185</v>
      </c>
      <c r="B142" s="13"/>
      <c r="C142" s="13"/>
      <c r="D142" s="13"/>
      <c r="E142" s="13"/>
      <c r="F142" s="198"/>
    </row>
    <row r="143" spans="1:7" ht="36" customHeight="1" thickBot="1" x14ac:dyDescent="0.3">
      <c r="A143" s="25" t="s">
        <v>186</v>
      </c>
      <c r="B143" s="13"/>
      <c r="C143" s="13"/>
      <c r="D143" s="13"/>
      <c r="E143" s="13"/>
      <c r="F143" s="199"/>
    </row>
    <row r="144" spans="1:7" ht="27" customHeight="1" thickBot="1" x14ac:dyDescent="0.3">
      <c r="A144" s="25" t="s">
        <v>187</v>
      </c>
      <c r="B144" s="13"/>
      <c r="C144" s="13"/>
      <c r="D144" s="13"/>
      <c r="E144" s="13"/>
    </row>
    <row r="145" spans="1:5" ht="47.25" customHeight="1" thickBot="1" x14ac:dyDescent="0.3">
      <c r="A145" s="12" t="s">
        <v>42</v>
      </c>
      <c r="B145" s="14">
        <f t="shared" ref="B145:E145" si="19">B146+B147+B148+B149</f>
        <v>700</v>
      </c>
      <c r="C145" s="14">
        <f t="shared" si="19"/>
        <v>600</v>
      </c>
      <c r="D145" s="14">
        <f t="shared" si="19"/>
        <v>600</v>
      </c>
      <c r="E145" s="14">
        <f t="shared" si="19"/>
        <v>600</v>
      </c>
    </row>
    <row r="146" spans="1:5" ht="15.75" thickBot="1" x14ac:dyDescent="0.3">
      <c r="A146" s="25" t="s">
        <v>175</v>
      </c>
      <c r="B146" s="13">
        <v>700</v>
      </c>
      <c r="C146" s="13">
        <v>600</v>
      </c>
      <c r="D146" s="13">
        <v>600</v>
      </c>
      <c r="E146" s="13">
        <v>600</v>
      </c>
    </row>
    <row r="147" spans="1:5" ht="15.75" thickBot="1" x14ac:dyDescent="0.3">
      <c r="A147" s="25" t="s">
        <v>185</v>
      </c>
      <c r="B147" s="14"/>
      <c r="C147" s="13"/>
      <c r="D147" s="13"/>
      <c r="E147" s="13"/>
    </row>
    <row r="148" spans="1:5" ht="15.75" thickBot="1" x14ac:dyDescent="0.3">
      <c r="A148" s="25" t="s">
        <v>186</v>
      </c>
      <c r="B148" s="14"/>
      <c r="C148" s="13"/>
      <c r="D148" s="13"/>
      <c r="E148" s="13"/>
    </row>
    <row r="149" spans="1:5" ht="15.75" thickBot="1" x14ac:dyDescent="0.3">
      <c r="A149" s="25" t="s">
        <v>187</v>
      </c>
      <c r="B149" s="14"/>
      <c r="C149" s="13"/>
      <c r="D149" s="13"/>
      <c r="E149" s="13"/>
    </row>
    <row r="150" spans="1:5" ht="15.75" thickBot="1" x14ac:dyDescent="0.3">
      <c r="A150" s="53" t="s">
        <v>189</v>
      </c>
      <c r="B150" s="14">
        <f>B140+B145</f>
        <v>700</v>
      </c>
      <c r="C150" s="14">
        <f t="shared" ref="C150:E150" si="20">C140+C145</f>
        <v>600</v>
      </c>
      <c r="D150" s="14">
        <f t="shared" si="20"/>
        <v>600</v>
      </c>
      <c r="E150" s="14">
        <f t="shared" si="20"/>
        <v>600</v>
      </c>
    </row>
    <row r="151" spans="1:5" ht="15.75" thickBot="1" x14ac:dyDescent="0.3">
      <c r="A151" s="1491" t="s">
        <v>353</v>
      </c>
      <c r="B151" s="1492"/>
      <c r="C151" s="1492"/>
      <c r="D151" s="1492"/>
      <c r="E151" s="1493"/>
    </row>
    <row r="152" spans="1:5" x14ac:dyDescent="0.25">
      <c r="A152" s="1475"/>
      <c r="B152" s="8">
        <v>2020</v>
      </c>
      <c r="C152" s="8">
        <v>2021</v>
      </c>
      <c r="D152" s="8">
        <v>2022</v>
      </c>
      <c r="E152" s="8">
        <v>2023</v>
      </c>
    </row>
    <row r="153" spans="1:5" ht="15.75" thickBot="1" x14ac:dyDescent="0.3">
      <c r="A153" s="1476"/>
      <c r="B153" s="214" t="s">
        <v>7</v>
      </c>
      <c r="C153" s="214" t="s">
        <v>8</v>
      </c>
      <c r="D153" s="214" t="s">
        <v>8</v>
      </c>
      <c r="E153" s="214" t="s">
        <v>8</v>
      </c>
    </row>
    <row r="154" spans="1:5" ht="15.75" thickBot="1" x14ac:dyDescent="0.3">
      <c r="A154" s="12" t="s">
        <v>41</v>
      </c>
      <c r="B154" s="13">
        <f>B155+B156+B157+B158</f>
        <v>0</v>
      </c>
      <c r="C154" s="13">
        <f t="shared" ref="C154:E154" si="21">C155+C156+C157+C158</f>
        <v>0</v>
      </c>
      <c r="D154" s="13">
        <f t="shared" si="21"/>
        <v>0</v>
      </c>
      <c r="E154" s="13">
        <f t="shared" si="21"/>
        <v>0</v>
      </c>
    </row>
    <row r="155" spans="1:5" ht="15.75" thickBot="1" x14ac:dyDescent="0.3">
      <c r="A155" s="25" t="s">
        <v>175</v>
      </c>
      <c r="B155" s="13"/>
      <c r="C155" s="13"/>
      <c r="D155" s="13"/>
      <c r="E155" s="13"/>
    </row>
    <row r="156" spans="1:5" ht="15.75" thickBot="1" x14ac:dyDescent="0.3">
      <c r="A156" s="25" t="s">
        <v>185</v>
      </c>
      <c r="B156" s="13"/>
      <c r="C156" s="13"/>
      <c r="D156" s="13"/>
      <c r="E156" s="13"/>
    </row>
    <row r="157" spans="1:5" ht="15.75" thickBot="1" x14ac:dyDescent="0.3">
      <c r="A157" s="25" t="s">
        <v>186</v>
      </c>
      <c r="B157" s="13"/>
      <c r="C157" s="13"/>
      <c r="D157" s="13"/>
      <c r="E157" s="13"/>
    </row>
    <row r="158" spans="1:5" ht="15.75" thickBot="1" x14ac:dyDescent="0.3">
      <c r="A158" s="25" t="s">
        <v>187</v>
      </c>
      <c r="B158" s="13"/>
      <c r="C158" s="13"/>
      <c r="D158" s="13"/>
      <c r="E158" s="13"/>
    </row>
    <row r="159" spans="1:5" ht="15.75" thickBot="1" x14ac:dyDescent="0.3">
      <c r="A159" s="12" t="s">
        <v>42</v>
      </c>
      <c r="B159" s="14">
        <f>B160+B161+B162+B163</f>
        <v>1000</v>
      </c>
      <c r="C159" s="14">
        <f t="shared" ref="C159:E159" si="22">C160+C161+C162+C163</f>
        <v>1000</v>
      </c>
      <c r="D159" s="14">
        <f t="shared" si="22"/>
        <v>1000</v>
      </c>
      <c r="E159" s="14">
        <f t="shared" si="22"/>
        <v>1000</v>
      </c>
    </row>
    <row r="160" spans="1:5" ht="15.75" thickBot="1" x14ac:dyDescent="0.3">
      <c r="A160" s="25" t="s">
        <v>175</v>
      </c>
      <c r="B160" s="14">
        <f>B121+B146</f>
        <v>1000</v>
      </c>
      <c r="C160" s="14">
        <f t="shared" ref="C160:E160" si="23">C121+C146</f>
        <v>1000</v>
      </c>
      <c r="D160" s="14">
        <f t="shared" si="23"/>
        <v>1000</v>
      </c>
      <c r="E160" s="14">
        <f t="shared" si="23"/>
        <v>1000</v>
      </c>
    </row>
    <row r="161" spans="1:5" ht="15.75" thickBot="1" x14ac:dyDescent="0.3">
      <c r="A161" s="25" t="s">
        <v>185</v>
      </c>
      <c r="B161" s="14"/>
      <c r="C161" s="13"/>
      <c r="D161" s="13"/>
      <c r="E161" s="13"/>
    </row>
    <row r="162" spans="1:5" ht="15.75" thickBot="1" x14ac:dyDescent="0.3">
      <c r="A162" s="25" t="s">
        <v>186</v>
      </c>
      <c r="B162" s="14"/>
      <c r="C162" s="13"/>
      <c r="D162" s="13"/>
      <c r="E162" s="13"/>
    </row>
    <row r="163" spans="1:5" ht="15.75" thickBot="1" x14ac:dyDescent="0.3">
      <c r="A163" s="25" t="s">
        <v>187</v>
      </c>
      <c r="B163" s="14"/>
      <c r="C163" s="13"/>
      <c r="D163" s="13"/>
      <c r="E163" s="13"/>
    </row>
    <row r="164" spans="1:5" ht="24.75" thickBot="1" x14ac:dyDescent="0.3">
      <c r="A164" s="15" t="s">
        <v>354</v>
      </c>
      <c r="B164" s="14">
        <f>B154+B159</f>
        <v>1000</v>
      </c>
      <c r="C164" s="14">
        <f t="shared" ref="C164:E164" si="24">C154+C159</f>
        <v>1000</v>
      </c>
      <c r="D164" s="14">
        <f t="shared" si="24"/>
        <v>1000</v>
      </c>
      <c r="E164" s="14">
        <f t="shared" si="24"/>
        <v>1000</v>
      </c>
    </row>
    <row r="165" spans="1:5" ht="15.75" thickBot="1" x14ac:dyDescent="0.3">
      <c r="A165" s="19"/>
      <c r="B165" s="20"/>
      <c r="C165" s="20"/>
      <c r="D165" s="20"/>
      <c r="E165" s="20"/>
    </row>
    <row r="166" spans="1:5" ht="36.75" thickBot="1" x14ac:dyDescent="0.3">
      <c r="A166" s="6" t="s">
        <v>53</v>
      </c>
      <c r="B166" s="21">
        <f>B106+B66+B29+B132</f>
        <v>35500</v>
      </c>
      <c r="C166" s="21">
        <f t="shared" ref="C166:E166" si="25">C106+C66+C29+C132</f>
        <v>36000</v>
      </c>
      <c r="D166" s="21">
        <f t="shared" si="25"/>
        <v>37500</v>
      </c>
      <c r="E166" s="21">
        <f t="shared" si="25"/>
        <v>37500</v>
      </c>
    </row>
    <row r="167" spans="1:5" ht="24.75" thickBot="1" x14ac:dyDescent="0.3">
      <c r="A167" s="6" t="s">
        <v>54</v>
      </c>
      <c r="B167" s="21">
        <f>B95+B58+B150+B125</f>
        <v>35500</v>
      </c>
      <c r="C167" s="21">
        <f t="shared" ref="C167:E167" si="26">C95+C58+C150+C125</f>
        <v>36000</v>
      </c>
      <c r="D167" s="21">
        <f t="shared" si="26"/>
        <v>37500</v>
      </c>
      <c r="E167" s="21">
        <f t="shared" si="26"/>
        <v>37500</v>
      </c>
    </row>
    <row r="168" spans="1:5" ht="15.75" thickBot="1" x14ac:dyDescent="0.3">
      <c r="A168" s="12" t="s">
        <v>23</v>
      </c>
      <c r="B168" s="32">
        <f>B169+B170</f>
        <v>19830</v>
      </c>
      <c r="C168" s="32">
        <f t="shared" ref="C168:E168" si="27">C169+C170</f>
        <v>19100</v>
      </c>
      <c r="D168" s="32">
        <f t="shared" si="27"/>
        <v>19100</v>
      </c>
      <c r="E168" s="32">
        <f t="shared" si="27"/>
        <v>19100</v>
      </c>
    </row>
    <row r="169" spans="1:5" ht="15.75" thickBot="1" x14ac:dyDescent="0.3">
      <c r="A169" s="25" t="s">
        <v>175</v>
      </c>
      <c r="B169" s="14">
        <f t="shared" ref="B169:E170" si="28">B38+B75</f>
        <v>19830</v>
      </c>
      <c r="C169" s="14">
        <f t="shared" si="28"/>
        <v>19100</v>
      </c>
      <c r="D169" s="14">
        <f t="shared" si="28"/>
        <v>19100</v>
      </c>
      <c r="E169" s="14">
        <f t="shared" si="28"/>
        <v>19100</v>
      </c>
    </row>
    <row r="170" spans="1:5" ht="15.75" thickBot="1" x14ac:dyDescent="0.3">
      <c r="A170" s="25" t="s">
        <v>193</v>
      </c>
      <c r="B170" s="14">
        <f t="shared" si="28"/>
        <v>0</v>
      </c>
      <c r="C170" s="14">
        <f t="shared" si="28"/>
        <v>0</v>
      </c>
      <c r="D170" s="14">
        <f t="shared" si="28"/>
        <v>0</v>
      </c>
      <c r="E170" s="14">
        <f t="shared" si="28"/>
        <v>0</v>
      </c>
    </row>
    <row r="171" spans="1:5" ht="24.75" thickBot="1" x14ac:dyDescent="0.3">
      <c r="A171" s="12" t="s">
        <v>24</v>
      </c>
      <c r="B171" s="32">
        <f>B172+B173</f>
        <v>3170</v>
      </c>
      <c r="C171" s="32">
        <f t="shared" ref="C171:E171" si="29">C172+C173</f>
        <v>3000</v>
      </c>
      <c r="D171" s="32">
        <f t="shared" si="29"/>
        <v>3000</v>
      </c>
      <c r="E171" s="32">
        <f t="shared" si="29"/>
        <v>3000</v>
      </c>
    </row>
    <row r="172" spans="1:5" ht="15.75" thickBot="1" x14ac:dyDescent="0.3">
      <c r="A172" s="25" t="s">
        <v>175</v>
      </c>
      <c r="B172" s="13">
        <f t="shared" ref="B172:E173" si="30">B41+B78</f>
        <v>3170</v>
      </c>
      <c r="C172" s="13">
        <f t="shared" si="30"/>
        <v>3000</v>
      </c>
      <c r="D172" s="13">
        <f t="shared" si="30"/>
        <v>3000</v>
      </c>
      <c r="E172" s="13">
        <f t="shared" si="30"/>
        <v>3000</v>
      </c>
    </row>
    <row r="173" spans="1:5" ht="15.75" thickBot="1" x14ac:dyDescent="0.3">
      <c r="A173" s="25" t="s">
        <v>193</v>
      </c>
      <c r="B173" s="14">
        <f t="shared" si="30"/>
        <v>0</v>
      </c>
      <c r="C173" s="14">
        <f t="shared" si="30"/>
        <v>0</v>
      </c>
      <c r="D173" s="14">
        <f t="shared" si="30"/>
        <v>0</v>
      </c>
      <c r="E173" s="14">
        <f t="shared" si="30"/>
        <v>0</v>
      </c>
    </row>
    <row r="174" spans="1:5" ht="15.75" thickBot="1" x14ac:dyDescent="0.3">
      <c r="A174" s="12" t="s">
        <v>25</v>
      </c>
      <c r="B174" s="32">
        <f>B175+B176</f>
        <v>11500</v>
      </c>
      <c r="C174" s="32">
        <f t="shared" ref="C174:E174" si="31">C175+C176</f>
        <v>12900</v>
      </c>
      <c r="D174" s="32">
        <f t="shared" si="31"/>
        <v>14400</v>
      </c>
      <c r="E174" s="32">
        <f t="shared" si="31"/>
        <v>14400</v>
      </c>
    </row>
    <row r="175" spans="1:5" ht="15.75" thickBot="1" x14ac:dyDescent="0.3">
      <c r="A175" s="25" t="s">
        <v>175</v>
      </c>
      <c r="B175" s="14">
        <f t="shared" ref="B175:E176" si="32">B44+B81</f>
        <v>11500</v>
      </c>
      <c r="C175" s="14">
        <f t="shared" si="32"/>
        <v>12900</v>
      </c>
      <c r="D175" s="14">
        <f t="shared" si="32"/>
        <v>14400</v>
      </c>
      <c r="E175" s="14">
        <f t="shared" si="32"/>
        <v>14400</v>
      </c>
    </row>
    <row r="176" spans="1:5" ht="15.75" thickBot="1" x14ac:dyDescent="0.3">
      <c r="A176" s="25" t="s">
        <v>193</v>
      </c>
      <c r="B176" s="14">
        <f t="shared" si="32"/>
        <v>0</v>
      </c>
      <c r="C176" s="14">
        <f t="shared" si="32"/>
        <v>0</v>
      </c>
      <c r="D176" s="14">
        <f t="shared" si="32"/>
        <v>0</v>
      </c>
      <c r="E176" s="14">
        <f t="shared" si="32"/>
        <v>0</v>
      </c>
    </row>
    <row r="177" spans="1:5" ht="15.75" thickBot="1" x14ac:dyDescent="0.3">
      <c r="A177" s="12" t="s">
        <v>26</v>
      </c>
      <c r="B177" s="32">
        <f>B178+B179</f>
        <v>0</v>
      </c>
      <c r="C177" s="32">
        <f t="shared" ref="C177:E177" si="33">C178+C179</f>
        <v>0</v>
      </c>
      <c r="D177" s="32">
        <f t="shared" si="33"/>
        <v>0</v>
      </c>
      <c r="E177" s="32">
        <f t="shared" si="33"/>
        <v>0</v>
      </c>
    </row>
    <row r="178" spans="1:5" ht="15.75" thickBot="1" x14ac:dyDescent="0.3">
      <c r="A178" s="25" t="s">
        <v>175</v>
      </c>
      <c r="B178" s="13">
        <f t="shared" ref="B178:E179" si="34">B47+B84</f>
        <v>0</v>
      </c>
      <c r="C178" s="13">
        <f t="shared" si="34"/>
        <v>0</v>
      </c>
      <c r="D178" s="13">
        <f t="shared" si="34"/>
        <v>0</v>
      </c>
      <c r="E178" s="13">
        <f t="shared" si="34"/>
        <v>0</v>
      </c>
    </row>
    <row r="179" spans="1:5" ht="15.75" thickBot="1" x14ac:dyDescent="0.3">
      <c r="A179" s="25" t="s">
        <v>193</v>
      </c>
      <c r="B179" s="14">
        <f t="shared" si="34"/>
        <v>0</v>
      </c>
      <c r="C179" s="14">
        <f t="shared" si="34"/>
        <v>0</v>
      </c>
      <c r="D179" s="14">
        <f t="shared" si="34"/>
        <v>0</v>
      </c>
      <c r="E179" s="14">
        <f t="shared" si="34"/>
        <v>0</v>
      </c>
    </row>
    <row r="180" spans="1:5" ht="15.75" thickBot="1" x14ac:dyDescent="0.3">
      <c r="A180" s="12" t="s">
        <v>27</v>
      </c>
      <c r="B180" s="32">
        <f>B181+B182</f>
        <v>0</v>
      </c>
      <c r="C180" s="32">
        <f t="shared" ref="C180:E180" si="35">C181+C182</f>
        <v>0</v>
      </c>
      <c r="D180" s="32">
        <f t="shared" si="35"/>
        <v>0</v>
      </c>
      <c r="E180" s="32">
        <f t="shared" si="35"/>
        <v>0</v>
      </c>
    </row>
    <row r="181" spans="1:5" ht="15.75" thickBot="1" x14ac:dyDescent="0.3">
      <c r="A181" s="25" t="s">
        <v>175</v>
      </c>
      <c r="B181" s="13">
        <f t="shared" ref="B181:E182" si="36">B50+B87</f>
        <v>0</v>
      </c>
      <c r="C181" s="13">
        <f t="shared" si="36"/>
        <v>0</v>
      </c>
      <c r="D181" s="13">
        <f t="shared" si="36"/>
        <v>0</v>
      </c>
      <c r="E181" s="13">
        <f t="shared" si="36"/>
        <v>0</v>
      </c>
    </row>
    <row r="182" spans="1:5" ht="15.75" thickBot="1" x14ac:dyDescent="0.3">
      <c r="A182" s="25" t="s">
        <v>193</v>
      </c>
      <c r="B182" s="14">
        <f t="shared" si="36"/>
        <v>0</v>
      </c>
      <c r="C182" s="14">
        <f t="shared" si="36"/>
        <v>0</v>
      </c>
      <c r="D182" s="14">
        <f t="shared" si="36"/>
        <v>0</v>
      </c>
      <c r="E182" s="14">
        <f t="shared" si="36"/>
        <v>0</v>
      </c>
    </row>
    <row r="183" spans="1:5" ht="15.75" thickBot="1" x14ac:dyDescent="0.3">
      <c r="A183" s="12" t="s">
        <v>28</v>
      </c>
      <c r="B183" s="32">
        <f>B184+B185</f>
        <v>0</v>
      </c>
      <c r="C183" s="32">
        <f t="shared" ref="C183:E183" si="37">C184+C185</f>
        <v>0</v>
      </c>
      <c r="D183" s="32">
        <f t="shared" si="37"/>
        <v>0</v>
      </c>
      <c r="E183" s="32">
        <f t="shared" si="37"/>
        <v>0</v>
      </c>
    </row>
    <row r="184" spans="1:5" ht="15.75" thickBot="1" x14ac:dyDescent="0.3">
      <c r="A184" s="25" t="s">
        <v>175</v>
      </c>
      <c r="B184" s="13">
        <f t="shared" ref="B184:E185" si="38">B53+B90</f>
        <v>0</v>
      </c>
      <c r="C184" s="13">
        <f t="shared" si="38"/>
        <v>0</v>
      </c>
      <c r="D184" s="13">
        <f t="shared" si="38"/>
        <v>0</v>
      </c>
      <c r="E184" s="13">
        <f t="shared" si="38"/>
        <v>0</v>
      </c>
    </row>
    <row r="185" spans="1:5" ht="15.75" thickBot="1" x14ac:dyDescent="0.3">
      <c r="A185" s="25" t="s">
        <v>193</v>
      </c>
      <c r="B185" s="14">
        <f t="shared" si="38"/>
        <v>0</v>
      </c>
      <c r="C185" s="14">
        <f t="shared" si="38"/>
        <v>0</v>
      </c>
      <c r="D185" s="14">
        <f t="shared" si="38"/>
        <v>0</v>
      </c>
      <c r="E185" s="14">
        <f t="shared" si="38"/>
        <v>0</v>
      </c>
    </row>
    <row r="186" spans="1:5" ht="24.75" thickBot="1" x14ac:dyDescent="0.3">
      <c r="A186" s="12" t="s">
        <v>29</v>
      </c>
      <c r="B186" s="32">
        <f>B92+B55</f>
        <v>0</v>
      </c>
      <c r="C186" s="32">
        <f>C92+C55</f>
        <v>0</v>
      </c>
      <c r="D186" s="32">
        <f>D92+D55</f>
        <v>0</v>
      </c>
      <c r="E186" s="32">
        <f>E92+E55</f>
        <v>0</v>
      </c>
    </row>
    <row r="187" spans="1:5" ht="15.75" thickBot="1" x14ac:dyDescent="0.3">
      <c r="A187" s="25" t="s">
        <v>175</v>
      </c>
      <c r="B187" s="13">
        <f t="shared" ref="B187:E188" si="39">B56+B93</f>
        <v>0</v>
      </c>
      <c r="C187" s="13">
        <f t="shared" si="39"/>
        <v>0</v>
      </c>
      <c r="D187" s="13">
        <f t="shared" si="39"/>
        <v>0</v>
      </c>
      <c r="E187" s="13">
        <f t="shared" si="39"/>
        <v>0</v>
      </c>
    </row>
    <row r="188" spans="1:5" ht="15.75" thickBot="1" x14ac:dyDescent="0.3">
      <c r="A188" s="25" t="s">
        <v>193</v>
      </c>
      <c r="B188" s="14">
        <f t="shared" si="39"/>
        <v>0</v>
      </c>
      <c r="C188" s="14">
        <f t="shared" si="39"/>
        <v>0</v>
      </c>
      <c r="D188" s="14">
        <f t="shared" si="39"/>
        <v>0</v>
      </c>
      <c r="E188" s="14">
        <f t="shared" si="39"/>
        <v>0</v>
      </c>
    </row>
    <row r="189" spans="1:5" ht="15.75" thickBot="1" x14ac:dyDescent="0.3">
      <c r="A189" s="12" t="s">
        <v>55</v>
      </c>
      <c r="B189" s="32">
        <f>B190+B191+B192+B193</f>
        <v>0</v>
      </c>
      <c r="C189" s="32">
        <f t="shared" ref="C189:E189" si="40">C190+C191+C192+C193</f>
        <v>0</v>
      </c>
      <c r="D189" s="32">
        <f t="shared" si="40"/>
        <v>0</v>
      </c>
      <c r="E189" s="32">
        <f t="shared" si="40"/>
        <v>0</v>
      </c>
    </row>
    <row r="190" spans="1:5" ht="15.75" thickBot="1" x14ac:dyDescent="0.3">
      <c r="A190" s="25" t="s">
        <v>175</v>
      </c>
      <c r="B190" s="13">
        <f t="shared" ref="B190:E193" si="41">B116+B141+B155</f>
        <v>0</v>
      </c>
      <c r="C190" s="13">
        <f t="shared" si="41"/>
        <v>0</v>
      </c>
      <c r="D190" s="13">
        <f t="shared" si="41"/>
        <v>0</v>
      </c>
      <c r="E190" s="13">
        <f t="shared" si="41"/>
        <v>0</v>
      </c>
    </row>
    <row r="191" spans="1:5" ht="15.75" thickBot="1" x14ac:dyDescent="0.3">
      <c r="A191" s="25" t="s">
        <v>194</v>
      </c>
      <c r="B191" s="13">
        <f t="shared" si="41"/>
        <v>0</v>
      </c>
      <c r="C191" s="13">
        <f t="shared" si="41"/>
        <v>0</v>
      </c>
      <c r="D191" s="13">
        <f t="shared" si="41"/>
        <v>0</v>
      </c>
      <c r="E191" s="13">
        <f t="shared" si="41"/>
        <v>0</v>
      </c>
    </row>
    <row r="192" spans="1:5" ht="15.75" thickBot="1" x14ac:dyDescent="0.3">
      <c r="A192" s="25" t="s">
        <v>186</v>
      </c>
      <c r="B192" s="13">
        <f t="shared" si="41"/>
        <v>0</v>
      </c>
      <c r="C192" s="13">
        <f t="shared" si="41"/>
        <v>0</v>
      </c>
      <c r="D192" s="13">
        <f t="shared" si="41"/>
        <v>0</v>
      </c>
      <c r="E192" s="13">
        <f t="shared" si="41"/>
        <v>0</v>
      </c>
    </row>
    <row r="193" spans="1:5" ht="15.75" thickBot="1" x14ac:dyDescent="0.3">
      <c r="A193" s="25" t="s">
        <v>187</v>
      </c>
      <c r="B193" s="13">
        <f t="shared" si="41"/>
        <v>0</v>
      </c>
      <c r="C193" s="13">
        <f t="shared" si="41"/>
        <v>0</v>
      </c>
      <c r="D193" s="13">
        <f t="shared" si="41"/>
        <v>0</v>
      </c>
      <c r="E193" s="13">
        <f t="shared" si="41"/>
        <v>0</v>
      </c>
    </row>
    <row r="194" spans="1:5" ht="15.75" thickBot="1" x14ac:dyDescent="0.3">
      <c r="A194" s="12" t="s">
        <v>56</v>
      </c>
      <c r="B194" s="32">
        <f>B195+B196+B197+B198</f>
        <v>1000</v>
      </c>
      <c r="C194" s="32">
        <f t="shared" ref="C194:E194" si="42">C195+C196+C197+C198</f>
        <v>1000</v>
      </c>
      <c r="D194" s="32">
        <f t="shared" si="42"/>
        <v>1000</v>
      </c>
      <c r="E194" s="32">
        <f t="shared" si="42"/>
        <v>1000</v>
      </c>
    </row>
    <row r="195" spans="1:5" ht="15.75" thickBot="1" x14ac:dyDescent="0.3">
      <c r="A195" s="25" t="s">
        <v>175</v>
      </c>
      <c r="B195" s="13">
        <f>B121+B146</f>
        <v>1000</v>
      </c>
      <c r="C195" s="13">
        <f t="shared" ref="C195:E195" si="43">C121+C146</f>
        <v>1000</v>
      </c>
      <c r="D195" s="13">
        <f t="shared" si="43"/>
        <v>1000</v>
      </c>
      <c r="E195" s="13">
        <f t="shared" si="43"/>
        <v>1000</v>
      </c>
    </row>
    <row r="196" spans="1:5" ht="15.75" thickBot="1" x14ac:dyDescent="0.3">
      <c r="A196" s="25" t="s">
        <v>194</v>
      </c>
      <c r="B196" s="13">
        <f t="shared" ref="B196:E198" si="44">B122+B147+B161</f>
        <v>0</v>
      </c>
      <c r="C196" s="13">
        <f t="shared" si="44"/>
        <v>0</v>
      </c>
      <c r="D196" s="13">
        <f t="shared" si="44"/>
        <v>0</v>
      </c>
      <c r="E196" s="13">
        <f t="shared" si="44"/>
        <v>0</v>
      </c>
    </row>
    <row r="197" spans="1:5" ht="15.75" thickBot="1" x14ac:dyDescent="0.3">
      <c r="A197" s="25" t="s">
        <v>186</v>
      </c>
      <c r="B197" s="13">
        <f t="shared" si="44"/>
        <v>0</v>
      </c>
      <c r="C197" s="13">
        <f t="shared" si="44"/>
        <v>0</v>
      </c>
      <c r="D197" s="13">
        <f t="shared" si="44"/>
        <v>0</v>
      </c>
      <c r="E197" s="13">
        <f t="shared" si="44"/>
        <v>0</v>
      </c>
    </row>
    <row r="198" spans="1:5" ht="15.75" thickBot="1" x14ac:dyDescent="0.3">
      <c r="A198" s="25" t="s">
        <v>187</v>
      </c>
      <c r="B198" s="13">
        <f t="shared" si="44"/>
        <v>0</v>
      </c>
      <c r="C198" s="13">
        <f t="shared" si="44"/>
        <v>0</v>
      </c>
      <c r="D198" s="13">
        <f t="shared" si="44"/>
        <v>0</v>
      </c>
      <c r="E198" s="13">
        <f t="shared" si="44"/>
        <v>0</v>
      </c>
    </row>
    <row r="199" spans="1:5" ht="15.75" thickBot="1" x14ac:dyDescent="0.3">
      <c r="A199" s="16" t="s">
        <v>31</v>
      </c>
      <c r="B199" s="17">
        <f>IF(B167-B166=0,0,"Error")</f>
        <v>0</v>
      </c>
      <c r="C199" s="17">
        <f>IF(C167-C166=0,0,"Error")</f>
        <v>0</v>
      </c>
      <c r="D199" s="17">
        <f>IF(D167-D166=0,0,"Error")</f>
        <v>0</v>
      </c>
      <c r="E199" s="17">
        <f>IF(E167-E166=0,0,"Error")</f>
        <v>0</v>
      </c>
    </row>
  </sheetData>
  <mergeCells count="41">
    <mergeCell ref="A129:A130"/>
    <mergeCell ref="A137:E137"/>
    <mergeCell ref="A138:A139"/>
    <mergeCell ref="A151:E151"/>
    <mergeCell ref="A152:A153"/>
    <mergeCell ref="B128:E128"/>
    <mergeCell ref="A71:E71"/>
    <mergeCell ref="A72:A73"/>
    <mergeCell ref="A97:E97"/>
    <mergeCell ref="A98:E98"/>
    <mergeCell ref="B99:E99"/>
    <mergeCell ref="B101:E101"/>
    <mergeCell ref="B102:E102"/>
    <mergeCell ref="A103:A104"/>
    <mergeCell ref="A112:E112"/>
    <mergeCell ref="A113:A114"/>
    <mergeCell ref="B127:E127"/>
    <mergeCell ref="A63:A64"/>
    <mergeCell ref="A21:E21"/>
    <mergeCell ref="A22:E22"/>
    <mergeCell ref="B23:E23"/>
    <mergeCell ref="B24:E24"/>
    <mergeCell ref="B25:E25"/>
    <mergeCell ref="A26:A27"/>
    <mergeCell ref="A34:E34"/>
    <mergeCell ref="A35:A36"/>
    <mergeCell ref="B60:E60"/>
    <mergeCell ref="B61:E61"/>
    <mergeCell ref="B62:E62"/>
    <mergeCell ref="A19:E19"/>
    <mergeCell ref="A1:E1"/>
    <mergeCell ref="A2:E2"/>
    <mergeCell ref="A3:E3"/>
    <mergeCell ref="B5:E5"/>
    <mergeCell ref="B6:E6"/>
    <mergeCell ref="B7:E7"/>
    <mergeCell ref="A8:E8"/>
    <mergeCell ref="A9:E11"/>
    <mergeCell ref="B12:E12"/>
    <mergeCell ref="A13:A14"/>
    <mergeCell ref="B18:E18"/>
  </mergeCells>
  <printOptions horizontalCentered="1" verticalCentered="1"/>
  <pageMargins left="0.25" right="0.25" top="0.75" bottom="0.75" header="0.3" footer="0.3"/>
  <pageSetup paperSize="9"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57"/>
  <sheetViews>
    <sheetView workbookViewId="0">
      <selection activeCell="N20" sqref="N20"/>
    </sheetView>
  </sheetViews>
  <sheetFormatPr defaultRowHeight="15" x14ac:dyDescent="0.25"/>
  <cols>
    <col min="1" max="1" width="21" customWidth="1"/>
    <col min="2" max="5" width="16.140625" customWidth="1"/>
    <col min="6" max="6" width="13.28515625" customWidth="1"/>
    <col min="7" max="7" width="18.42578125" customWidth="1"/>
    <col min="8" max="8" width="11" customWidth="1"/>
    <col min="9" max="9" width="11" bestFit="1" customWidth="1"/>
  </cols>
  <sheetData>
    <row r="1" spans="1:6" ht="15.75" thickBot="1" x14ac:dyDescent="0.3">
      <c r="A1" s="2724" t="s">
        <v>926</v>
      </c>
      <c r="B1" s="2724"/>
      <c r="C1" s="2724"/>
      <c r="D1" s="2724"/>
      <c r="E1" s="2724"/>
    </row>
    <row r="2" spans="1:6" ht="18" customHeight="1" x14ac:dyDescent="0.25">
      <c r="A2" s="291" t="s">
        <v>927</v>
      </c>
      <c r="B2" s="291"/>
      <c r="C2" s="291"/>
      <c r="D2" s="291"/>
      <c r="E2" s="291"/>
      <c r="F2" s="1"/>
    </row>
    <row r="3" spans="1:6" ht="18" customHeight="1" x14ac:dyDescent="0.25">
      <c r="A3" s="1483" t="s">
        <v>386</v>
      </c>
      <c r="B3" s="1483"/>
      <c r="C3" s="1483"/>
      <c r="D3" s="1483"/>
      <c r="E3" s="1483"/>
      <c r="F3" s="210"/>
    </row>
    <row r="4" spans="1:6" ht="15.75" thickBot="1" x14ac:dyDescent="0.3"/>
    <row r="5" spans="1:6" s="29" customFormat="1" ht="26.25" thickBot="1" x14ac:dyDescent="0.3">
      <c r="A5" s="2" t="s">
        <v>0</v>
      </c>
      <c r="B5" s="1484" t="s">
        <v>110</v>
      </c>
      <c r="C5" s="1484"/>
      <c r="D5" s="1484"/>
      <c r="E5" s="1484"/>
    </row>
    <row r="6" spans="1:6" s="29" customFormat="1" ht="15.75" thickBot="1" x14ac:dyDescent="0.3">
      <c r="A6" s="2" t="s">
        <v>1</v>
      </c>
      <c r="B6" s="1485" t="s">
        <v>2</v>
      </c>
      <c r="C6" s="1486"/>
      <c r="D6" s="1486"/>
      <c r="E6" s="1487"/>
    </row>
    <row r="7" spans="1:6" s="29" customFormat="1" ht="26.25" thickBot="1" x14ac:dyDescent="0.3">
      <c r="A7" s="2" t="s">
        <v>3</v>
      </c>
      <c r="B7" s="2721" t="s">
        <v>843</v>
      </c>
      <c r="C7" s="2722"/>
      <c r="D7" s="2722"/>
      <c r="E7" s="2723"/>
    </row>
    <row r="8" spans="1:6" s="29" customFormat="1" ht="15.75" thickBot="1" x14ac:dyDescent="0.3">
      <c r="A8" s="1466" t="s">
        <v>4</v>
      </c>
      <c r="B8" s="1467"/>
      <c r="C8" s="1467"/>
      <c r="D8" s="1467"/>
      <c r="E8" s="1468"/>
    </row>
    <row r="9" spans="1:6" s="29" customFormat="1" ht="29.25" customHeight="1" thickBot="1" x14ac:dyDescent="0.3">
      <c r="A9" s="2779" t="s">
        <v>433</v>
      </c>
      <c r="B9" s="2780"/>
      <c r="C9" s="2780"/>
      <c r="D9" s="2780"/>
      <c r="E9" s="2781"/>
    </row>
    <row r="10" spans="1:6" s="29" customFormat="1" ht="15.75" hidden="1" thickBot="1" x14ac:dyDescent="0.3">
      <c r="A10" s="2782"/>
      <c r="B10" s="2783"/>
      <c r="C10" s="2783"/>
      <c r="D10" s="2783"/>
      <c r="E10" s="2784"/>
    </row>
    <row r="11" spans="1:6" s="29" customFormat="1" ht="72.75" hidden="1" customHeight="1" thickBot="1" x14ac:dyDescent="0.3">
      <c r="A11" s="2785"/>
      <c r="B11" s="2786"/>
      <c r="C11" s="2786"/>
      <c r="D11" s="2786"/>
      <c r="E11" s="2787"/>
    </row>
    <row r="12" spans="1:6" s="29" customFormat="1" ht="63.75" customHeight="1" thickBot="1" x14ac:dyDescent="0.3">
      <c r="A12" s="3" t="s">
        <v>5</v>
      </c>
      <c r="B12" s="2788" t="s">
        <v>434</v>
      </c>
      <c r="C12" s="2789"/>
      <c r="D12" s="2789"/>
      <c r="E12" s="2790"/>
    </row>
    <row r="13" spans="1:6" s="29" customFormat="1" x14ac:dyDescent="0.25">
      <c r="A13" s="1475" t="s">
        <v>57</v>
      </c>
      <c r="B13" s="212">
        <v>2020</v>
      </c>
      <c r="C13" s="212">
        <v>2021</v>
      </c>
      <c r="D13" s="212">
        <v>2022</v>
      </c>
      <c r="E13" s="212">
        <v>2023</v>
      </c>
    </row>
    <row r="14" spans="1:6" s="29" customFormat="1" ht="15.75" thickBot="1" x14ac:dyDescent="0.3">
      <c r="A14" s="1476"/>
      <c r="B14" s="213" t="s">
        <v>7</v>
      </c>
      <c r="C14" s="213" t="s">
        <v>8</v>
      </c>
      <c r="D14" s="213" t="s">
        <v>8</v>
      </c>
      <c r="E14" s="213" t="s">
        <v>8</v>
      </c>
    </row>
    <row r="15" spans="1:6" s="29" customFormat="1" ht="15.75" thickBot="1" x14ac:dyDescent="0.3">
      <c r="A15" s="5" t="s">
        <v>435</v>
      </c>
      <c r="B15" s="28">
        <f>612+184+67</f>
        <v>863</v>
      </c>
      <c r="C15" s="28">
        <f t="shared" ref="C15:E16" si="0">B15*1.1</f>
        <v>949.30000000000007</v>
      </c>
      <c r="D15" s="28">
        <f t="shared" si="0"/>
        <v>1044.2300000000002</v>
      </c>
      <c r="E15" s="28">
        <f t="shared" si="0"/>
        <v>1148.6530000000005</v>
      </c>
    </row>
    <row r="16" spans="1:6" s="29" customFormat="1" ht="23.25" thickBot="1" x14ac:dyDescent="0.3">
      <c r="A16" s="5" t="s">
        <v>436</v>
      </c>
      <c r="B16" s="42">
        <v>31</v>
      </c>
      <c r="C16" s="42">
        <f t="shared" si="0"/>
        <v>34.1</v>
      </c>
      <c r="D16" s="42">
        <f t="shared" si="0"/>
        <v>37.510000000000005</v>
      </c>
      <c r="E16" s="42">
        <f t="shared" si="0"/>
        <v>41.26100000000001</v>
      </c>
    </row>
    <row r="17" spans="1:5" s="29" customFormat="1" ht="52.5" customHeight="1" thickBot="1" x14ac:dyDescent="0.3">
      <c r="A17" s="6" t="s">
        <v>9</v>
      </c>
      <c r="B17" s="2743" t="s">
        <v>158</v>
      </c>
      <c r="C17" s="2744"/>
      <c r="D17" s="2744"/>
      <c r="E17" s="2745"/>
    </row>
    <row r="18" spans="1:5" s="29" customFormat="1" ht="23.25" customHeight="1" thickBot="1" x14ac:dyDescent="0.3">
      <c r="A18" s="1479" t="s">
        <v>437</v>
      </c>
      <c r="B18" s="1480"/>
      <c r="C18" s="1480"/>
      <c r="D18" s="1480"/>
      <c r="E18" s="1481"/>
    </row>
    <row r="19" spans="1:5" s="29" customFormat="1" ht="23.25" thickBot="1" x14ac:dyDescent="0.3">
      <c r="A19" s="203" t="s">
        <v>438</v>
      </c>
      <c r="B19" s="28">
        <v>53244</v>
      </c>
      <c r="C19" s="28">
        <f>B19*1.1</f>
        <v>58568.4</v>
      </c>
      <c r="D19" s="28">
        <f>C19*1.1</f>
        <v>64425.240000000005</v>
      </c>
      <c r="E19" s="28">
        <f>D19*1.1</f>
        <v>70867.76400000001</v>
      </c>
    </row>
    <row r="20" spans="1:5" s="29" customFormat="1" ht="15.75" thickBot="1" x14ac:dyDescent="0.3">
      <c r="A20" s="203" t="s">
        <v>439</v>
      </c>
      <c r="B20" s="42">
        <v>12</v>
      </c>
      <c r="C20" s="42">
        <v>10</v>
      </c>
      <c r="D20" s="42">
        <v>7</v>
      </c>
      <c r="E20" s="42">
        <v>4</v>
      </c>
    </row>
    <row r="21" spans="1:5" s="29" customFormat="1" ht="15.75" thickBot="1" x14ac:dyDescent="0.3">
      <c r="A21" s="1497" t="s">
        <v>11</v>
      </c>
      <c r="B21" s="1498"/>
      <c r="C21" s="1498"/>
      <c r="D21" s="1498"/>
      <c r="E21" s="1499"/>
    </row>
    <row r="22" spans="1:5" s="29" customFormat="1" ht="15.75" thickBot="1" x14ac:dyDescent="0.3">
      <c r="A22" s="1494" t="s">
        <v>440</v>
      </c>
      <c r="B22" s="1495"/>
      <c r="C22" s="1495"/>
      <c r="D22" s="1495"/>
      <c r="E22" s="1496"/>
    </row>
    <row r="23" spans="1:5" s="29" customFormat="1" ht="15.75" thickBot="1" x14ac:dyDescent="0.3">
      <c r="A23" s="69" t="s">
        <v>441</v>
      </c>
      <c r="B23" s="1524" t="s">
        <v>130</v>
      </c>
      <c r="C23" s="1525"/>
      <c r="D23" s="1525"/>
      <c r="E23" s="1526"/>
    </row>
    <row r="24" spans="1:5" s="29" customFormat="1" ht="29.25" customHeight="1" thickBot="1" x14ac:dyDescent="0.3">
      <c r="A24" s="5" t="s">
        <v>14</v>
      </c>
      <c r="B24" s="2791" t="s">
        <v>442</v>
      </c>
      <c r="C24" s="2792"/>
      <c r="D24" s="2792"/>
      <c r="E24" s="2793"/>
    </row>
    <row r="25" spans="1:5" s="29" customFormat="1" ht="13.5" customHeight="1" thickBot="1" x14ac:dyDescent="0.3">
      <c r="A25" s="5" t="s">
        <v>15</v>
      </c>
      <c r="B25" s="1506" t="s">
        <v>443</v>
      </c>
      <c r="C25" s="1507"/>
      <c r="D25" s="1507"/>
      <c r="E25" s="1508"/>
    </row>
    <row r="26" spans="1:5" s="29" customFormat="1" ht="20.25" customHeight="1" x14ac:dyDescent="0.25">
      <c r="A26" s="1475"/>
      <c r="B26" s="212">
        <v>2020</v>
      </c>
      <c r="C26" s="212">
        <v>2021</v>
      </c>
      <c r="D26" s="212">
        <v>2022</v>
      </c>
      <c r="E26" s="212">
        <v>2023</v>
      </c>
    </row>
    <row r="27" spans="1:5" s="29" customFormat="1" ht="20.25" customHeight="1" thickBot="1" x14ac:dyDescent="0.3">
      <c r="A27" s="1476"/>
      <c r="B27" s="214" t="s">
        <v>7</v>
      </c>
      <c r="C27" s="214" t="s">
        <v>8</v>
      </c>
      <c r="D27" s="214" t="s">
        <v>8</v>
      </c>
      <c r="E27" s="214" t="s">
        <v>8</v>
      </c>
    </row>
    <row r="28" spans="1:5" s="29" customFormat="1" ht="20.25" customHeight="1" thickBot="1" x14ac:dyDescent="0.3">
      <c r="A28" s="5" t="s">
        <v>16</v>
      </c>
      <c r="B28" s="9">
        <f>(305+155+67)*1.3</f>
        <v>685.1</v>
      </c>
      <c r="C28" s="9">
        <v>900</v>
      </c>
      <c r="D28" s="9">
        <v>950</v>
      </c>
      <c r="E28" s="9">
        <v>950</v>
      </c>
    </row>
    <row r="29" spans="1:5" s="295" customFormat="1" ht="20.25" customHeight="1" thickBot="1" x14ac:dyDescent="0.25">
      <c r="A29" s="5" t="s">
        <v>17</v>
      </c>
      <c r="B29" s="292">
        <v>77000</v>
      </c>
      <c r="C29" s="293">
        <v>84126</v>
      </c>
      <c r="D29" s="294">
        <v>85651</v>
      </c>
      <c r="E29" s="294">
        <v>86500</v>
      </c>
    </row>
    <row r="30" spans="1:5" s="29" customFormat="1" ht="20.25" customHeight="1" thickBot="1" x14ac:dyDescent="0.3">
      <c r="A30" s="5" t="s">
        <v>18</v>
      </c>
      <c r="B30" s="9">
        <f>B29/B28</f>
        <v>112.39235148153554</v>
      </c>
      <c r="C30" s="9">
        <f>C29/C28</f>
        <v>93.473333333333329</v>
      </c>
      <c r="D30" s="9">
        <f>D29/D28</f>
        <v>90.158947368421053</v>
      </c>
      <c r="E30" s="200">
        <f>E29/E28</f>
        <v>91.05263157894737</v>
      </c>
    </row>
    <row r="31" spans="1:5" s="29" customFormat="1" ht="15.75" thickBot="1" x14ac:dyDescent="0.3">
      <c r="A31" s="5" t="s">
        <v>19</v>
      </c>
      <c r="B31" s="201" t="s">
        <v>20</v>
      </c>
      <c r="C31" s="10">
        <f>C28/B28-1</f>
        <v>0.31367683549846737</v>
      </c>
      <c r="D31" s="10">
        <f t="shared" ref="D31:E33" si="1">D28/C28-1</f>
        <v>5.555555555555558E-2</v>
      </c>
      <c r="E31" s="10">
        <f t="shared" si="1"/>
        <v>0</v>
      </c>
    </row>
    <row r="32" spans="1:5" s="29" customFormat="1" ht="15.75" thickBot="1" x14ac:dyDescent="0.3">
      <c r="A32" s="5" t="s">
        <v>21</v>
      </c>
      <c r="B32" s="201" t="s">
        <v>20</v>
      </c>
      <c r="C32" s="10">
        <f>C29/B29-1</f>
        <v>9.2545454545454486E-2</v>
      </c>
      <c r="D32" s="10">
        <f t="shared" si="1"/>
        <v>1.8127570548938543E-2</v>
      </c>
      <c r="E32" s="10">
        <f t="shared" si="1"/>
        <v>9.9123185952294524E-3</v>
      </c>
    </row>
    <row r="33" spans="1:7" s="29" customFormat="1" ht="23.25" thickBot="1" x14ac:dyDescent="0.3">
      <c r="A33" s="5" t="s">
        <v>22</v>
      </c>
      <c r="B33" s="201" t="s">
        <v>20</v>
      </c>
      <c r="C33" s="10">
        <f>C30/B30-1</f>
        <v>-0.16833012121212121</v>
      </c>
      <c r="D33" s="10">
        <f t="shared" si="1"/>
        <v>-3.5458091058900298E-2</v>
      </c>
      <c r="E33" s="10">
        <f t="shared" si="1"/>
        <v>9.9123185952294524E-3</v>
      </c>
    </row>
    <row r="34" spans="1:7" s="29" customFormat="1" ht="15.75" customHeight="1" thickBot="1" x14ac:dyDescent="0.3">
      <c r="A34" s="1491" t="s">
        <v>123</v>
      </c>
      <c r="B34" s="1492"/>
      <c r="C34" s="1492"/>
      <c r="D34" s="1492"/>
      <c r="E34" s="1493"/>
      <c r="F34" s="296"/>
      <c r="G34" s="296"/>
    </row>
    <row r="35" spans="1:7" s="29" customFormat="1" ht="12.75" customHeight="1" x14ac:dyDescent="0.25">
      <c r="A35" s="1475"/>
      <c r="B35" s="212">
        <v>2020</v>
      </c>
      <c r="C35" s="212">
        <v>2021</v>
      </c>
      <c r="D35" s="212">
        <v>2022</v>
      </c>
      <c r="E35" s="212">
        <v>2023</v>
      </c>
    </row>
    <row r="36" spans="1:7" s="29" customFormat="1" ht="18.75" customHeight="1" thickBot="1" x14ac:dyDescent="0.3">
      <c r="A36" s="1476"/>
      <c r="B36" s="214" t="s">
        <v>7</v>
      </c>
      <c r="C36" s="214" t="s">
        <v>8</v>
      </c>
      <c r="D36" s="214" t="s">
        <v>8</v>
      </c>
      <c r="E36" s="214" t="s">
        <v>8</v>
      </c>
    </row>
    <row r="37" spans="1:7" s="29" customFormat="1" ht="15.75" thickBot="1" x14ac:dyDescent="0.3">
      <c r="A37" s="12" t="s">
        <v>23</v>
      </c>
      <c r="B37" s="28">
        <v>51300</v>
      </c>
      <c r="C37" s="28">
        <v>59500</v>
      </c>
      <c r="D37" s="28">
        <v>59500</v>
      </c>
      <c r="E37" s="28">
        <v>59500</v>
      </c>
    </row>
    <row r="38" spans="1:7" s="29" customFormat="1" ht="24.75" thickBot="1" x14ac:dyDescent="0.3">
      <c r="A38" s="177" t="s">
        <v>24</v>
      </c>
      <c r="B38" s="195">
        <v>9700</v>
      </c>
      <c r="C38" s="195">
        <v>4500</v>
      </c>
      <c r="D38" s="195">
        <v>4500</v>
      </c>
      <c r="E38" s="195">
        <v>4500</v>
      </c>
    </row>
    <row r="39" spans="1:7" s="29" customFormat="1" ht="15.75" thickBot="1" x14ac:dyDescent="0.3">
      <c r="A39" s="12" t="s">
        <v>25</v>
      </c>
      <c r="B39" s="70">
        <v>16000</v>
      </c>
      <c r="C39" s="70">
        <v>20126</v>
      </c>
      <c r="D39" s="70">
        <v>21651</v>
      </c>
      <c r="E39" s="70">
        <v>22500</v>
      </c>
    </row>
    <row r="40" spans="1:7" s="29" customFormat="1" ht="15.75" thickBot="1" x14ac:dyDescent="0.3">
      <c r="A40" s="12" t="s">
        <v>26</v>
      </c>
      <c r="B40" s="14">
        <v>0</v>
      </c>
      <c r="C40" s="13">
        <v>0</v>
      </c>
      <c r="D40" s="13">
        <v>0</v>
      </c>
      <c r="E40" s="13">
        <v>0</v>
      </c>
    </row>
    <row r="41" spans="1:7" s="29" customFormat="1" ht="24.75" thickBot="1" x14ac:dyDescent="0.3">
      <c r="A41" s="12" t="s">
        <v>27</v>
      </c>
      <c r="B41" s="14">
        <v>0</v>
      </c>
      <c r="C41" s="13">
        <v>0</v>
      </c>
      <c r="D41" s="13">
        <v>0</v>
      </c>
      <c r="E41" s="13">
        <v>0</v>
      </c>
    </row>
    <row r="42" spans="1:7" s="29" customFormat="1" ht="15.75" thickBot="1" x14ac:dyDescent="0.3">
      <c r="A42" s="12" t="s">
        <v>28</v>
      </c>
      <c r="B42" s="14">
        <v>0</v>
      </c>
      <c r="C42" s="13">
        <v>0</v>
      </c>
      <c r="D42" s="13">
        <v>0</v>
      </c>
      <c r="E42" s="13">
        <v>0</v>
      </c>
    </row>
    <row r="43" spans="1:7" s="29" customFormat="1" ht="24.75" thickBot="1" x14ac:dyDescent="0.3">
      <c r="A43" s="12" t="s">
        <v>29</v>
      </c>
      <c r="B43" s="14">
        <v>0</v>
      </c>
      <c r="C43" s="13">
        <v>0</v>
      </c>
      <c r="D43" s="13">
        <v>0</v>
      </c>
      <c r="E43" s="13">
        <v>0</v>
      </c>
    </row>
    <row r="44" spans="1:7" s="29" customFormat="1" ht="24.75" thickBot="1" x14ac:dyDescent="0.3">
      <c r="A44" s="15" t="s">
        <v>30</v>
      </c>
      <c r="B44" s="14">
        <f>B43+B42+B41+B40+B39+B38+B37</f>
        <v>77000</v>
      </c>
      <c r="C44" s="14">
        <f>C43+C42+C41+C40+C39+C38+C37</f>
        <v>84126</v>
      </c>
      <c r="D44" s="14">
        <f>D43+D42+D41+D40+D39+D38+D37</f>
        <v>85651</v>
      </c>
      <c r="E44" s="14">
        <f>E43+E42+E41+E40+E39+E38+E37</f>
        <v>86500</v>
      </c>
    </row>
    <row r="45" spans="1:7" s="29" customFormat="1" ht="15.75" thickBot="1" x14ac:dyDescent="0.3">
      <c r="A45" s="16" t="s">
        <v>31</v>
      </c>
      <c r="B45" s="17">
        <f>IF(B44-B29=0,0,"Error")</f>
        <v>0</v>
      </c>
      <c r="C45" s="17">
        <f>IF(C44-C29=0,0,"Error")</f>
        <v>0</v>
      </c>
      <c r="D45" s="17">
        <f>IF(D44-D29=0,0,"Error")</f>
        <v>0</v>
      </c>
      <c r="E45" s="17">
        <f>IF(E44-E29=0,0,"Error")</f>
        <v>0</v>
      </c>
    </row>
    <row r="46" spans="1:7" s="29" customFormat="1" ht="15.75" thickBot="1" x14ac:dyDescent="0.3">
      <c r="A46" s="1494" t="s">
        <v>45</v>
      </c>
      <c r="B46" s="1495"/>
      <c r="C46" s="1495"/>
      <c r="D46" s="1495"/>
      <c r="E46" s="1496"/>
    </row>
    <row r="47" spans="1:7" s="29" customFormat="1" ht="15.75" thickBot="1" x14ac:dyDescent="0.3">
      <c r="A47" s="1494" t="s">
        <v>39</v>
      </c>
      <c r="B47" s="1495"/>
      <c r="C47" s="1495"/>
      <c r="D47" s="1495"/>
      <c r="E47" s="1496"/>
    </row>
    <row r="48" spans="1:7" s="29" customFormat="1" ht="23.25" thickBot="1" x14ac:dyDescent="0.3">
      <c r="A48" s="18" t="s">
        <v>52</v>
      </c>
      <c r="B48" s="1513" t="s">
        <v>445</v>
      </c>
      <c r="C48" s="1515"/>
      <c r="D48" s="1515"/>
      <c r="E48" s="1516"/>
    </row>
    <row r="49" spans="1:5" s="29" customFormat="1" ht="15.75" thickBot="1" x14ac:dyDescent="0.3">
      <c r="A49" s="7" t="s">
        <v>13</v>
      </c>
      <c r="B49" s="1513" t="s">
        <v>584</v>
      </c>
      <c r="C49" s="1515"/>
      <c r="D49" s="1515"/>
      <c r="E49" s="1516"/>
    </row>
    <row r="50" spans="1:5" s="29" customFormat="1" ht="15.75" thickBot="1" x14ac:dyDescent="0.3">
      <c r="A50" s="5" t="s">
        <v>14</v>
      </c>
      <c r="B50" s="1513" t="s">
        <v>585</v>
      </c>
      <c r="C50" s="1515"/>
      <c r="D50" s="1515"/>
      <c r="E50" s="1516"/>
    </row>
    <row r="51" spans="1:5" s="29" customFormat="1" ht="15.75" thickBot="1" x14ac:dyDescent="0.3">
      <c r="A51" s="5" t="s">
        <v>15</v>
      </c>
      <c r="B51" s="1513" t="s">
        <v>77</v>
      </c>
      <c r="C51" s="1515"/>
      <c r="D51" s="1515"/>
      <c r="E51" s="1516"/>
    </row>
    <row r="52" spans="1:5" s="29" customFormat="1" x14ac:dyDescent="0.25">
      <c r="A52" s="1475"/>
      <c r="B52" s="212">
        <v>2020</v>
      </c>
      <c r="C52" s="212">
        <v>2021</v>
      </c>
      <c r="D52" s="212">
        <v>2022</v>
      </c>
      <c r="E52" s="212">
        <v>2023</v>
      </c>
    </row>
    <row r="53" spans="1:5" s="29" customFormat="1" ht="15.75" thickBot="1" x14ac:dyDescent="0.3">
      <c r="A53" s="1476"/>
      <c r="B53" s="214" t="s">
        <v>7</v>
      </c>
      <c r="C53" s="214" t="s">
        <v>8</v>
      </c>
      <c r="D53" s="214" t="s">
        <v>8</v>
      </c>
      <c r="E53" s="214" t="s">
        <v>8</v>
      </c>
    </row>
    <row r="54" spans="1:5" s="29" customFormat="1" ht="15.75" thickBot="1" x14ac:dyDescent="0.3">
      <c r="A54" s="5" t="s">
        <v>16</v>
      </c>
      <c r="B54" s="9">
        <v>28</v>
      </c>
      <c r="C54" s="9">
        <v>7</v>
      </c>
      <c r="D54" s="9">
        <v>15</v>
      </c>
      <c r="E54" s="9">
        <v>22</v>
      </c>
    </row>
    <row r="55" spans="1:5" s="29" customFormat="1" ht="15.75" thickBot="1" x14ac:dyDescent="0.3">
      <c r="A55" s="5" t="s">
        <v>17</v>
      </c>
      <c r="B55" s="9">
        <v>192</v>
      </c>
      <c r="C55" s="9">
        <v>500</v>
      </c>
      <c r="D55" s="9">
        <v>500</v>
      </c>
      <c r="E55" s="9">
        <v>500</v>
      </c>
    </row>
    <row r="56" spans="1:5" s="29" customFormat="1" ht="15.75" thickBot="1" x14ac:dyDescent="0.3">
      <c r="A56" s="5" t="s">
        <v>18</v>
      </c>
      <c r="B56" s="9">
        <f>B55/B54</f>
        <v>6.8571428571428568</v>
      </c>
      <c r="C56" s="9">
        <f>C55/C54</f>
        <v>71.428571428571431</v>
      </c>
      <c r="D56" s="9">
        <f>D55/D54</f>
        <v>33.333333333333336</v>
      </c>
      <c r="E56" s="9">
        <f>E55/E54</f>
        <v>22.727272727272727</v>
      </c>
    </row>
    <row r="57" spans="1:5" s="29" customFormat="1" ht="15.75" thickBot="1" x14ac:dyDescent="0.3">
      <c r="A57" s="5" t="s">
        <v>19</v>
      </c>
      <c r="B57" s="201" t="s">
        <v>20</v>
      </c>
      <c r="C57" s="10">
        <f>C54/B54-1</f>
        <v>-0.75</v>
      </c>
      <c r="D57" s="10">
        <f t="shared" ref="D57:E59" si="2">D54/C54-1</f>
        <v>1.1428571428571428</v>
      </c>
      <c r="E57" s="10">
        <f t="shared" si="2"/>
        <v>0.46666666666666656</v>
      </c>
    </row>
    <row r="58" spans="1:5" s="29" customFormat="1" ht="15.75" thickBot="1" x14ac:dyDescent="0.3">
      <c r="A58" s="5" t="s">
        <v>21</v>
      </c>
      <c r="B58" s="201" t="s">
        <v>20</v>
      </c>
      <c r="C58" s="10">
        <f>C55/B55-1</f>
        <v>1.6041666666666665</v>
      </c>
      <c r="D58" s="10">
        <f t="shared" si="2"/>
        <v>0</v>
      </c>
      <c r="E58" s="10">
        <f t="shared" si="2"/>
        <v>0</v>
      </c>
    </row>
    <row r="59" spans="1:5" s="29" customFormat="1" ht="15" customHeight="1" thickBot="1" x14ac:dyDescent="0.3">
      <c r="A59" s="5" t="s">
        <v>22</v>
      </c>
      <c r="B59" s="201" t="s">
        <v>20</v>
      </c>
      <c r="C59" s="10">
        <f>C56/B56-1</f>
        <v>9.4166666666666679</v>
      </c>
      <c r="D59" s="10">
        <f t="shared" si="2"/>
        <v>-0.53333333333333333</v>
      </c>
      <c r="E59" s="10">
        <f t="shared" si="2"/>
        <v>-0.31818181818181823</v>
      </c>
    </row>
    <row r="60" spans="1:5" s="29" customFormat="1" ht="15.75" thickBot="1" x14ac:dyDescent="0.3">
      <c r="A60" s="1491" t="s">
        <v>123</v>
      </c>
      <c r="B60" s="1492"/>
      <c r="C60" s="1492"/>
      <c r="D60" s="1492"/>
      <c r="E60" s="1493"/>
    </row>
    <row r="61" spans="1:5" s="29" customFormat="1" x14ac:dyDescent="0.25">
      <c r="A61" s="1475"/>
      <c r="B61" s="212">
        <v>2020</v>
      </c>
      <c r="C61" s="212">
        <v>2021</v>
      </c>
      <c r="D61" s="212">
        <v>2022</v>
      </c>
      <c r="E61" s="212">
        <v>2023</v>
      </c>
    </row>
    <row r="62" spans="1:5" s="29" customFormat="1" ht="15.75" thickBot="1" x14ac:dyDescent="0.3">
      <c r="A62" s="1476"/>
      <c r="B62" s="214" t="s">
        <v>7</v>
      </c>
      <c r="C62" s="214" t="s">
        <v>8</v>
      </c>
      <c r="D62" s="214" t="s">
        <v>8</v>
      </c>
      <c r="E62" s="214" t="s">
        <v>8</v>
      </c>
    </row>
    <row r="63" spans="1:5" s="29" customFormat="1" ht="15" customHeight="1" thickBot="1" x14ac:dyDescent="0.3">
      <c r="A63" s="12" t="s">
        <v>41</v>
      </c>
      <c r="B63" s="13"/>
      <c r="C63" s="13"/>
      <c r="D63" s="13"/>
      <c r="E63" s="13"/>
    </row>
    <row r="64" spans="1:5" s="29" customFormat="1" ht="15.75" thickBot="1" x14ac:dyDescent="0.3">
      <c r="A64" s="12" t="s">
        <v>42</v>
      </c>
      <c r="B64" s="14">
        <v>192</v>
      </c>
      <c r="C64" s="13">
        <v>500</v>
      </c>
      <c r="D64" s="13">
        <v>500</v>
      </c>
      <c r="E64" s="13">
        <v>500</v>
      </c>
    </row>
    <row r="65" spans="1:5" s="29" customFormat="1" ht="24.75" thickBot="1" x14ac:dyDescent="0.3">
      <c r="A65" s="15" t="s">
        <v>30</v>
      </c>
      <c r="B65" s="14">
        <f>B64+B63</f>
        <v>192</v>
      </c>
      <c r="C65" s="14">
        <f>C64+C63</f>
        <v>500</v>
      </c>
      <c r="D65" s="14">
        <f>D64+D63</f>
        <v>500</v>
      </c>
      <c r="E65" s="14">
        <f>E64+E63</f>
        <v>500</v>
      </c>
    </row>
    <row r="66" spans="1:5" s="29" customFormat="1" ht="15.75" customHeight="1" x14ac:dyDescent="0.25">
      <c r="A66" s="1521" t="s">
        <v>43</v>
      </c>
      <c r="B66" s="1524"/>
      <c r="C66" s="1525"/>
      <c r="D66" s="1525"/>
      <c r="E66" s="1526"/>
    </row>
    <row r="67" spans="1:5" s="29" customFormat="1" ht="3.75" customHeight="1" x14ac:dyDescent="0.25">
      <c r="A67" s="1522"/>
      <c r="B67" s="1527"/>
      <c r="C67" s="1528"/>
      <c r="D67" s="1528"/>
      <c r="E67" s="1529"/>
    </row>
    <row r="68" spans="1:5" s="29" customFormat="1" ht="4.5" customHeight="1" thickBot="1" x14ac:dyDescent="0.3">
      <c r="A68" s="1523"/>
      <c r="B68" s="1530"/>
      <c r="C68" s="1531"/>
      <c r="D68" s="1531"/>
      <c r="E68" s="1532"/>
    </row>
    <row r="69" spans="1:5" s="29" customFormat="1" ht="12.75" customHeight="1" thickBot="1" x14ac:dyDescent="0.3">
      <c r="A69" s="19"/>
      <c r="B69" s="20"/>
      <c r="C69" s="20"/>
      <c r="D69" s="20"/>
      <c r="E69" s="20"/>
    </row>
    <row r="70" spans="1:5" s="29" customFormat="1" ht="17.25" customHeight="1" thickBot="1" x14ac:dyDescent="0.3">
      <c r="A70" s="18" t="s">
        <v>52</v>
      </c>
      <c r="B70" s="1513" t="s">
        <v>928</v>
      </c>
      <c r="C70" s="1515"/>
      <c r="D70" s="1515"/>
      <c r="E70" s="1516"/>
    </row>
    <row r="71" spans="1:5" s="29" customFormat="1" ht="15.75" thickBot="1" x14ac:dyDescent="0.3">
      <c r="A71" s="7" t="s">
        <v>13</v>
      </c>
      <c r="B71" s="1513" t="s">
        <v>115</v>
      </c>
      <c r="C71" s="1515"/>
      <c r="D71" s="1515"/>
      <c r="E71" s="1516"/>
    </row>
    <row r="72" spans="1:5" s="29" customFormat="1" ht="15.75" thickBot="1" x14ac:dyDescent="0.3">
      <c r="A72" s="5" t="s">
        <v>14</v>
      </c>
      <c r="B72" s="1513" t="s">
        <v>444</v>
      </c>
      <c r="C72" s="1515"/>
      <c r="D72" s="1515"/>
      <c r="E72" s="1516"/>
    </row>
    <row r="73" spans="1:5" s="29" customFormat="1" ht="15.75" thickBot="1" x14ac:dyDescent="0.3">
      <c r="A73" s="5" t="s">
        <v>15</v>
      </c>
      <c r="B73" s="1513" t="s">
        <v>77</v>
      </c>
      <c r="C73" s="1515"/>
      <c r="D73" s="1515"/>
      <c r="E73" s="1516"/>
    </row>
    <row r="74" spans="1:5" s="29" customFormat="1" x14ac:dyDescent="0.25">
      <c r="A74" s="1475"/>
      <c r="B74" s="212">
        <v>2020</v>
      </c>
      <c r="C74" s="212">
        <v>2021</v>
      </c>
      <c r="D74" s="212">
        <v>2022</v>
      </c>
      <c r="E74" s="212">
        <v>2023</v>
      </c>
    </row>
    <row r="75" spans="1:5" s="29" customFormat="1" ht="15.75" thickBot="1" x14ac:dyDescent="0.3">
      <c r="A75" s="1476"/>
      <c r="B75" s="214" t="s">
        <v>7</v>
      </c>
      <c r="C75" s="214" t="s">
        <v>8</v>
      </c>
      <c r="D75" s="214" t="s">
        <v>8</v>
      </c>
      <c r="E75" s="214" t="s">
        <v>8</v>
      </c>
    </row>
    <row r="76" spans="1:5" s="29" customFormat="1" ht="15.75" thickBot="1" x14ac:dyDescent="0.3">
      <c r="A76" s="5" t="s">
        <v>16</v>
      </c>
      <c r="B76" s="9">
        <v>13</v>
      </c>
      <c r="C76" s="9">
        <v>20</v>
      </c>
      <c r="D76" s="9">
        <v>20</v>
      </c>
      <c r="E76" s="9">
        <v>20</v>
      </c>
    </row>
    <row r="77" spans="1:5" s="29" customFormat="1" ht="15.75" customHeight="1" thickBot="1" x14ac:dyDescent="0.3">
      <c r="A77" s="5" t="s">
        <v>17</v>
      </c>
      <c r="B77" s="9">
        <v>780</v>
      </c>
      <c r="C77" s="9">
        <v>1500</v>
      </c>
      <c r="D77" s="9">
        <v>1500</v>
      </c>
      <c r="E77" s="9">
        <v>1500</v>
      </c>
    </row>
    <row r="78" spans="1:5" s="29" customFormat="1" ht="12.75" customHeight="1" thickBot="1" x14ac:dyDescent="0.3">
      <c r="A78" s="5" t="s">
        <v>18</v>
      </c>
      <c r="B78" s="9">
        <f>B77/B76</f>
        <v>60</v>
      </c>
      <c r="C78" s="9">
        <f>C77/C76</f>
        <v>75</v>
      </c>
      <c r="D78" s="9">
        <f>D77/D76</f>
        <v>75</v>
      </c>
      <c r="E78" s="9">
        <f>E77/E76</f>
        <v>75</v>
      </c>
    </row>
    <row r="79" spans="1:5" s="29" customFormat="1" ht="9" customHeight="1" thickBot="1" x14ac:dyDescent="0.3">
      <c r="A79" s="5" t="s">
        <v>19</v>
      </c>
      <c r="B79" s="201" t="s">
        <v>20</v>
      </c>
      <c r="C79" s="10">
        <f>C76/B76-1</f>
        <v>0.53846153846153855</v>
      </c>
      <c r="D79" s="10">
        <f t="shared" ref="D79:E81" si="3">D76/C76-1</f>
        <v>0</v>
      </c>
      <c r="E79" s="10">
        <f t="shared" si="3"/>
        <v>0</v>
      </c>
    </row>
    <row r="80" spans="1:5" s="29" customFormat="1" ht="15.75" thickBot="1" x14ac:dyDescent="0.3">
      <c r="A80" s="5" t="s">
        <v>21</v>
      </c>
      <c r="B80" s="201" t="s">
        <v>20</v>
      </c>
      <c r="C80" s="10">
        <f>C77/B77-1</f>
        <v>0.92307692307692313</v>
      </c>
      <c r="D80" s="10">
        <f t="shared" si="3"/>
        <v>0</v>
      </c>
      <c r="E80" s="10">
        <f t="shared" si="3"/>
        <v>0</v>
      </c>
    </row>
    <row r="81" spans="1:5" s="29" customFormat="1" ht="23.25" thickBot="1" x14ac:dyDescent="0.3">
      <c r="A81" s="5" t="s">
        <v>22</v>
      </c>
      <c r="B81" s="201" t="s">
        <v>20</v>
      </c>
      <c r="C81" s="10">
        <f>C78/B78-1</f>
        <v>0.25</v>
      </c>
      <c r="D81" s="10">
        <f t="shared" si="3"/>
        <v>0</v>
      </c>
      <c r="E81" s="10">
        <f t="shared" si="3"/>
        <v>0</v>
      </c>
    </row>
    <row r="82" spans="1:5" s="29" customFormat="1" ht="15.75" thickBot="1" x14ac:dyDescent="0.3">
      <c r="A82" s="1491" t="s">
        <v>123</v>
      </c>
      <c r="B82" s="1492"/>
      <c r="C82" s="1492"/>
      <c r="D82" s="1492"/>
      <c r="E82" s="1493"/>
    </row>
    <row r="83" spans="1:5" s="29" customFormat="1" x14ac:dyDescent="0.25">
      <c r="A83" s="1475"/>
      <c r="B83" s="212">
        <v>2020</v>
      </c>
      <c r="C83" s="212">
        <v>2021</v>
      </c>
      <c r="D83" s="212">
        <v>2022</v>
      </c>
      <c r="E83" s="212">
        <v>2023</v>
      </c>
    </row>
    <row r="84" spans="1:5" s="29" customFormat="1" ht="15.75" thickBot="1" x14ac:dyDescent="0.3">
      <c r="A84" s="1476"/>
      <c r="B84" s="214" t="s">
        <v>7</v>
      </c>
      <c r="C84" s="214" t="s">
        <v>8</v>
      </c>
      <c r="D84" s="214" t="s">
        <v>8</v>
      </c>
      <c r="E84" s="214" t="s">
        <v>8</v>
      </c>
    </row>
    <row r="85" spans="1:5" s="29" customFormat="1" ht="13.5" customHeight="1" thickBot="1" x14ac:dyDescent="0.3">
      <c r="A85" s="12" t="s">
        <v>41</v>
      </c>
      <c r="B85" s="13"/>
      <c r="C85" s="13"/>
      <c r="D85" s="13"/>
      <c r="E85" s="13"/>
    </row>
    <row r="86" spans="1:5" s="29" customFormat="1" ht="15.75" thickBot="1" x14ac:dyDescent="0.3">
      <c r="A86" s="12" t="s">
        <v>42</v>
      </c>
      <c r="B86" s="9">
        <v>780</v>
      </c>
      <c r="C86" s="9">
        <v>1500</v>
      </c>
      <c r="D86" s="9">
        <v>1500</v>
      </c>
      <c r="E86" s="9">
        <v>1500</v>
      </c>
    </row>
    <row r="87" spans="1:5" s="29" customFormat="1" ht="24.75" thickBot="1" x14ac:dyDescent="0.3">
      <c r="A87" s="15" t="s">
        <v>30</v>
      </c>
      <c r="B87" s="14">
        <f>B86+B85</f>
        <v>780</v>
      </c>
      <c r="C87" s="14">
        <f>C86+C85</f>
        <v>1500</v>
      </c>
      <c r="D87" s="14">
        <f>D86+D85</f>
        <v>1500</v>
      </c>
      <c r="E87" s="14">
        <f>E86+E85</f>
        <v>1500</v>
      </c>
    </row>
    <row r="88" spans="1:5" s="29" customFormat="1" ht="15.75" thickBot="1" x14ac:dyDescent="0.3">
      <c r="A88" s="1522"/>
      <c r="B88" s="1527"/>
      <c r="C88" s="1528"/>
      <c r="D88" s="1528"/>
      <c r="E88" s="1529"/>
    </row>
    <row r="89" spans="1:5" s="29" customFormat="1" ht="15.75" hidden="1" thickBot="1" x14ac:dyDescent="0.3">
      <c r="A89" s="1523"/>
      <c r="B89" s="1530"/>
      <c r="C89" s="1531"/>
      <c r="D89" s="1531"/>
      <c r="E89" s="1532"/>
    </row>
    <row r="90" spans="1:5" s="29" customFormat="1" ht="15.75" thickBot="1" x14ac:dyDescent="0.3">
      <c r="A90" s="1494" t="s">
        <v>45</v>
      </c>
      <c r="B90" s="1495"/>
      <c r="C90" s="1495"/>
      <c r="D90" s="1495"/>
      <c r="E90" s="1496"/>
    </row>
    <row r="91" spans="1:5" s="29" customFormat="1" ht="15.75" thickBot="1" x14ac:dyDescent="0.3">
      <c r="A91" s="1494" t="s">
        <v>39</v>
      </c>
      <c r="B91" s="1495"/>
      <c r="C91" s="1495"/>
      <c r="D91" s="1495"/>
      <c r="E91" s="1496"/>
    </row>
    <row r="92" spans="1:5" s="29" customFormat="1" ht="23.25" thickBot="1" x14ac:dyDescent="0.3">
      <c r="A92" s="18" t="s">
        <v>52</v>
      </c>
      <c r="B92" s="1513" t="s">
        <v>929</v>
      </c>
      <c r="C92" s="1515"/>
      <c r="D92" s="1515"/>
      <c r="E92" s="1516"/>
    </row>
    <row r="93" spans="1:5" s="29" customFormat="1" ht="15.75" thickBot="1" x14ac:dyDescent="0.3">
      <c r="A93" s="7" t="s">
        <v>13</v>
      </c>
      <c r="B93" s="1513" t="s">
        <v>930</v>
      </c>
      <c r="C93" s="1515"/>
      <c r="D93" s="1515"/>
      <c r="E93" s="1516"/>
    </row>
    <row r="94" spans="1:5" s="29" customFormat="1" ht="15.75" thickBot="1" x14ac:dyDescent="0.3">
      <c r="A94" s="5" t="s">
        <v>14</v>
      </c>
      <c r="B94" s="1513" t="s">
        <v>931</v>
      </c>
      <c r="C94" s="1515"/>
      <c r="D94" s="1515"/>
      <c r="E94" s="1516"/>
    </row>
    <row r="95" spans="1:5" s="29" customFormat="1" ht="15.75" thickBot="1" x14ac:dyDescent="0.3">
      <c r="A95" s="5" t="s">
        <v>15</v>
      </c>
      <c r="B95" s="2794"/>
      <c r="C95" s="2795"/>
      <c r="D95" s="2795"/>
      <c r="E95" s="2796"/>
    </row>
    <row r="96" spans="1:5" s="29" customFormat="1" x14ac:dyDescent="0.25">
      <c r="A96" s="1475"/>
      <c r="B96" s="212">
        <v>2020</v>
      </c>
      <c r="C96" s="212">
        <v>2021</v>
      </c>
      <c r="D96" s="212">
        <v>2022</v>
      </c>
      <c r="E96" s="212">
        <v>2023</v>
      </c>
    </row>
    <row r="97" spans="1:5" s="29" customFormat="1" ht="15.75" thickBot="1" x14ac:dyDescent="0.3">
      <c r="A97" s="1476"/>
      <c r="B97" s="214" t="s">
        <v>7</v>
      </c>
      <c r="C97" s="214" t="s">
        <v>8</v>
      </c>
      <c r="D97" s="214" t="s">
        <v>8</v>
      </c>
      <c r="E97" s="214" t="s">
        <v>8</v>
      </c>
    </row>
    <row r="98" spans="1:5" s="29" customFormat="1" ht="15.75" thickBot="1" x14ac:dyDescent="0.3">
      <c r="A98" s="5" t="s">
        <v>16</v>
      </c>
      <c r="B98" s="9">
        <v>1</v>
      </c>
      <c r="C98" s="9"/>
      <c r="D98" s="9"/>
      <c r="E98" s="9"/>
    </row>
    <row r="99" spans="1:5" s="29" customFormat="1" ht="15.75" thickBot="1" x14ac:dyDescent="0.3">
      <c r="A99" s="5" t="s">
        <v>17</v>
      </c>
      <c r="B99" s="9">
        <v>28</v>
      </c>
      <c r="C99" s="9"/>
      <c r="D99" s="9"/>
      <c r="E99" s="9"/>
    </row>
    <row r="100" spans="1:5" s="29" customFormat="1" ht="15.75" thickBot="1" x14ac:dyDescent="0.3">
      <c r="A100" s="5" t="s">
        <v>18</v>
      </c>
      <c r="B100" s="9">
        <f>B99/B98</f>
        <v>28</v>
      </c>
      <c r="C100" s="9" t="e">
        <f>C99/C98</f>
        <v>#DIV/0!</v>
      </c>
      <c r="D100" s="9" t="e">
        <f>D99/D98</f>
        <v>#DIV/0!</v>
      </c>
      <c r="E100" s="9" t="e">
        <f>E99/E98</f>
        <v>#DIV/0!</v>
      </c>
    </row>
    <row r="101" spans="1:5" s="29" customFormat="1" ht="15.75" thickBot="1" x14ac:dyDescent="0.3">
      <c r="A101" s="5" t="s">
        <v>19</v>
      </c>
      <c r="B101" s="201" t="s">
        <v>20</v>
      </c>
      <c r="C101" s="10">
        <f>C98/B98-1</f>
        <v>-1</v>
      </c>
      <c r="D101" s="10" t="e">
        <f t="shared" ref="D101:E103" si="4">D98/C98-1</f>
        <v>#DIV/0!</v>
      </c>
      <c r="E101" s="10" t="e">
        <f t="shared" si="4"/>
        <v>#DIV/0!</v>
      </c>
    </row>
    <row r="102" spans="1:5" s="29" customFormat="1" ht="15.75" thickBot="1" x14ac:dyDescent="0.3">
      <c r="A102" s="5" t="s">
        <v>21</v>
      </c>
      <c r="B102" s="201" t="s">
        <v>20</v>
      </c>
      <c r="C102" s="10">
        <f>C99/B99-1</f>
        <v>-1</v>
      </c>
      <c r="D102" s="10" t="e">
        <f t="shared" si="4"/>
        <v>#DIV/0!</v>
      </c>
      <c r="E102" s="10" t="e">
        <f t="shared" si="4"/>
        <v>#DIV/0!</v>
      </c>
    </row>
    <row r="103" spans="1:5" s="29" customFormat="1" ht="15" customHeight="1" thickBot="1" x14ac:dyDescent="0.3">
      <c r="A103" s="5" t="s">
        <v>22</v>
      </c>
      <c r="B103" s="201" t="s">
        <v>20</v>
      </c>
      <c r="C103" s="10" t="e">
        <f>C100/B100-1</f>
        <v>#DIV/0!</v>
      </c>
      <c r="D103" s="10" t="e">
        <f t="shared" si="4"/>
        <v>#DIV/0!</v>
      </c>
      <c r="E103" s="10" t="e">
        <f t="shared" si="4"/>
        <v>#DIV/0!</v>
      </c>
    </row>
    <row r="104" spans="1:5" s="29" customFormat="1" ht="15.75" customHeight="1" thickBot="1" x14ac:dyDescent="0.3">
      <c r="A104" s="1491" t="s">
        <v>123</v>
      </c>
      <c r="B104" s="1492"/>
      <c r="C104" s="1492"/>
      <c r="D104" s="1492"/>
      <c r="E104" s="1493"/>
    </row>
    <row r="105" spans="1:5" s="29" customFormat="1" x14ac:dyDescent="0.25">
      <c r="A105" s="1475"/>
      <c r="B105" s="212">
        <v>2020</v>
      </c>
      <c r="C105" s="212">
        <v>2021</v>
      </c>
      <c r="D105" s="212">
        <v>2022</v>
      </c>
      <c r="E105" s="212">
        <v>2023</v>
      </c>
    </row>
    <row r="106" spans="1:5" s="29" customFormat="1" ht="15.75" thickBot="1" x14ac:dyDescent="0.3">
      <c r="A106" s="1476"/>
      <c r="B106" s="214" t="s">
        <v>7</v>
      </c>
      <c r="C106" s="214" t="s">
        <v>8</v>
      </c>
      <c r="D106" s="214" t="s">
        <v>8</v>
      </c>
      <c r="E106" s="214" t="s">
        <v>8</v>
      </c>
    </row>
    <row r="107" spans="1:5" s="29" customFormat="1" ht="15" customHeight="1" thickBot="1" x14ac:dyDescent="0.3">
      <c r="A107" s="12" t="s">
        <v>41</v>
      </c>
      <c r="B107" s="13">
        <v>28</v>
      </c>
      <c r="C107" s="13"/>
      <c r="D107" s="13"/>
      <c r="E107" s="13"/>
    </row>
    <row r="108" spans="1:5" s="29" customFormat="1" ht="15.75" thickBot="1" x14ac:dyDescent="0.3">
      <c r="A108" s="12" t="s">
        <v>42</v>
      </c>
      <c r="B108" s="14"/>
      <c r="C108" s="13"/>
      <c r="D108" s="13"/>
      <c r="E108" s="13"/>
    </row>
    <row r="109" spans="1:5" s="29" customFormat="1" ht="13.5" customHeight="1" thickBot="1" x14ac:dyDescent="0.3">
      <c r="A109" s="15" t="s">
        <v>30</v>
      </c>
      <c r="B109" s="14">
        <f>B108+B107</f>
        <v>28</v>
      </c>
      <c r="C109" s="14">
        <f>C108+C107</f>
        <v>0</v>
      </c>
      <c r="D109" s="14">
        <f>D108+D107</f>
        <v>0</v>
      </c>
      <c r="E109" s="14">
        <f>E108+E107</f>
        <v>0</v>
      </c>
    </row>
    <row r="110" spans="1:5" s="29" customFormat="1" ht="15.75" customHeight="1" x14ac:dyDescent="0.25">
      <c r="A110" s="1521" t="s">
        <v>43</v>
      </c>
      <c r="B110" s="1524"/>
      <c r="C110" s="1525"/>
      <c r="D110" s="1525"/>
      <c r="E110" s="1526"/>
    </row>
    <row r="111" spans="1:5" s="29" customFormat="1" ht="3.75" customHeight="1" x14ac:dyDescent="0.25">
      <c r="A111" s="1522"/>
      <c r="B111" s="1527"/>
      <c r="C111" s="1528"/>
      <c r="D111" s="1528"/>
      <c r="E111" s="1529"/>
    </row>
    <row r="112" spans="1:5" s="29" customFormat="1" ht="15.75" hidden="1" customHeight="1" x14ac:dyDescent="0.25">
      <c r="A112" s="1523"/>
      <c r="B112" s="1530"/>
      <c r="C112" s="1531"/>
      <c r="D112" s="1531"/>
      <c r="E112" s="1532"/>
    </row>
    <row r="113" spans="1:5" s="29" customFormat="1" ht="12.75" customHeight="1" thickBot="1" x14ac:dyDescent="0.3">
      <c r="A113" s="19"/>
      <c r="B113" s="20"/>
      <c r="C113" s="20"/>
      <c r="D113" s="20"/>
      <c r="E113" s="20"/>
    </row>
    <row r="114" spans="1:5" s="29" customFormat="1" ht="17.25" customHeight="1" thickBot="1" x14ac:dyDescent="0.3">
      <c r="A114" s="18" t="s">
        <v>52</v>
      </c>
      <c r="B114" s="1513"/>
      <c r="C114" s="1515"/>
      <c r="D114" s="1515"/>
      <c r="E114" s="1516"/>
    </row>
    <row r="115" spans="1:5" s="29" customFormat="1" ht="15.75" thickBot="1" x14ac:dyDescent="0.3">
      <c r="A115" s="7" t="s">
        <v>13</v>
      </c>
      <c r="B115" s="1513" t="s">
        <v>932</v>
      </c>
      <c r="C115" s="1515"/>
      <c r="D115" s="1515"/>
      <c r="E115" s="1516"/>
    </row>
    <row r="116" spans="1:5" s="29" customFormat="1" ht="15.75" thickBot="1" x14ac:dyDescent="0.3">
      <c r="A116" s="5" t="s">
        <v>14</v>
      </c>
      <c r="B116" s="1513" t="s">
        <v>933</v>
      </c>
      <c r="C116" s="1515"/>
      <c r="D116" s="1515"/>
      <c r="E116" s="1516"/>
    </row>
    <row r="117" spans="1:5" s="29" customFormat="1" ht="15.75" thickBot="1" x14ac:dyDescent="0.3">
      <c r="A117" s="5" t="s">
        <v>15</v>
      </c>
      <c r="B117" s="1513" t="s">
        <v>60</v>
      </c>
      <c r="C117" s="1515"/>
      <c r="D117" s="1515"/>
      <c r="E117" s="1516"/>
    </row>
    <row r="118" spans="1:5" s="29" customFormat="1" x14ac:dyDescent="0.25">
      <c r="A118" s="1475"/>
      <c r="B118" s="212">
        <v>2020</v>
      </c>
      <c r="C118" s="212">
        <v>2021</v>
      </c>
      <c r="D118" s="212">
        <v>2022</v>
      </c>
      <c r="E118" s="212">
        <v>2023</v>
      </c>
    </row>
    <row r="119" spans="1:5" s="29" customFormat="1" ht="15.75" thickBot="1" x14ac:dyDescent="0.3">
      <c r="A119" s="1476"/>
      <c r="B119" s="214" t="s">
        <v>7</v>
      </c>
      <c r="C119" s="214" t="s">
        <v>8</v>
      </c>
      <c r="D119" s="214" t="s">
        <v>8</v>
      </c>
      <c r="E119" s="214" t="s">
        <v>8</v>
      </c>
    </row>
    <row r="120" spans="1:5" s="29" customFormat="1" ht="15.75" thickBot="1" x14ac:dyDescent="0.3">
      <c r="A120" s="5" t="s">
        <v>16</v>
      </c>
      <c r="B120" s="9"/>
      <c r="C120" s="9"/>
      <c r="D120" s="9"/>
      <c r="E120" s="9"/>
    </row>
    <row r="121" spans="1:5" s="29" customFormat="1" ht="15.75" customHeight="1" thickBot="1" x14ac:dyDescent="0.3">
      <c r="A121" s="5" t="s">
        <v>17</v>
      </c>
      <c r="B121" s="9"/>
      <c r="C121" s="9"/>
      <c r="D121" s="9"/>
      <c r="E121" s="9"/>
    </row>
    <row r="122" spans="1:5" s="29" customFormat="1" ht="12.75" customHeight="1" thickBot="1" x14ac:dyDescent="0.3">
      <c r="A122" s="5" t="s">
        <v>18</v>
      </c>
      <c r="B122" s="9" t="e">
        <f>B121/B120</f>
        <v>#DIV/0!</v>
      </c>
      <c r="C122" s="9" t="e">
        <f>C121/C120</f>
        <v>#DIV/0!</v>
      </c>
      <c r="D122" s="9" t="e">
        <f>D121/D120</f>
        <v>#DIV/0!</v>
      </c>
      <c r="E122" s="9" t="e">
        <f>E121/E120</f>
        <v>#DIV/0!</v>
      </c>
    </row>
    <row r="123" spans="1:5" s="29" customFormat="1" ht="9" customHeight="1" thickBot="1" x14ac:dyDescent="0.3">
      <c r="A123" s="5" t="s">
        <v>19</v>
      </c>
      <c r="B123" s="201" t="s">
        <v>20</v>
      </c>
      <c r="C123" s="10" t="e">
        <f>C120/B120-1</f>
        <v>#DIV/0!</v>
      </c>
      <c r="D123" s="10" t="e">
        <f t="shared" ref="D123:E125" si="5">D120/C120-1</f>
        <v>#DIV/0!</v>
      </c>
      <c r="E123" s="10" t="e">
        <f t="shared" si="5"/>
        <v>#DIV/0!</v>
      </c>
    </row>
    <row r="124" spans="1:5" s="29" customFormat="1" ht="15.75" thickBot="1" x14ac:dyDescent="0.3">
      <c r="A124" s="5" t="s">
        <v>21</v>
      </c>
      <c r="B124" s="201" t="s">
        <v>20</v>
      </c>
      <c r="C124" s="10" t="e">
        <f>C121/B121-1</f>
        <v>#DIV/0!</v>
      </c>
      <c r="D124" s="10" t="e">
        <f t="shared" si="5"/>
        <v>#DIV/0!</v>
      </c>
      <c r="E124" s="10" t="e">
        <f t="shared" si="5"/>
        <v>#DIV/0!</v>
      </c>
    </row>
    <row r="125" spans="1:5" s="29" customFormat="1" ht="23.25" thickBot="1" x14ac:dyDescent="0.3">
      <c r="A125" s="5" t="s">
        <v>22</v>
      </c>
      <c r="B125" s="201" t="s">
        <v>20</v>
      </c>
      <c r="C125" s="10" t="e">
        <f>C122/B122-1</f>
        <v>#DIV/0!</v>
      </c>
      <c r="D125" s="10" t="e">
        <f t="shared" si="5"/>
        <v>#DIV/0!</v>
      </c>
      <c r="E125" s="10" t="e">
        <f t="shared" si="5"/>
        <v>#DIV/0!</v>
      </c>
    </row>
    <row r="126" spans="1:5" s="29" customFormat="1" ht="15.75" customHeight="1" thickBot="1" x14ac:dyDescent="0.3">
      <c r="A126" s="1491" t="s">
        <v>123</v>
      </c>
      <c r="B126" s="1492"/>
      <c r="C126" s="1492"/>
      <c r="D126" s="1492"/>
      <c r="E126" s="1493"/>
    </row>
    <row r="127" spans="1:5" s="29" customFormat="1" x14ac:dyDescent="0.25">
      <c r="A127" s="1475"/>
      <c r="B127" s="212">
        <v>2020</v>
      </c>
      <c r="C127" s="212">
        <v>2021</v>
      </c>
      <c r="D127" s="212">
        <v>2022</v>
      </c>
      <c r="E127" s="212">
        <v>2023</v>
      </c>
    </row>
    <row r="128" spans="1:5" s="29" customFormat="1" ht="15.75" thickBot="1" x14ac:dyDescent="0.3">
      <c r="A128" s="1476"/>
      <c r="B128" s="214" t="s">
        <v>7</v>
      </c>
      <c r="C128" s="214" t="s">
        <v>8</v>
      </c>
      <c r="D128" s="214" t="s">
        <v>8</v>
      </c>
      <c r="E128" s="214" t="s">
        <v>8</v>
      </c>
    </row>
    <row r="129" spans="1:5" s="29" customFormat="1" ht="13.5" customHeight="1" thickBot="1" x14ac:dyDescent="0.3">
      <c r="A129" s="177" t="s">
        <v>41</v>
      </c>
      <c r="B129" s="178"/>
      <c r="C129" s="178"/>
      <c r="D129" s="178"/>
      <c r="E129" s="178"/>
    </row>
    <row r="130" spans="1:5" s="29" customFormat="1" ht="15.75" thickBot="1" x14ac:dyDescent="0.3">
      <c r="A130" s="12" t="s">
        <v>42</v>
      </c>
      <c r="B130" s="9"/>
      <c r="C130" s="9"/>
      <c r="D130" s="9"/>
      <c r="E130" s="9"/>
    </row>
    <row r="131" spans="1:5" s="29" customFormat="1" ht="15.75" customHeight="1" thickBot="1" x14ac:dyDescent="0.3">
      <c r="A131" s="15" t="s">
        <v>30</v>
      </c>
      <c r="B131" s="14">
        <f>B130+B129</f>
        <v>0</v>
      </c>
      <c r="C131" s="14">
        <f>C130+C129</f>
        <v>0</v>
      </c>
      <c r="D131" s="14">
        <f>D130+D129</f>
        <v>0</v>
      </c>
      <c r="E131" s="14">
        <f>E130+E129</f>
        <v>0</v>
      </c>
    </row>
    <row r="132" spans="1:5" s="29" customFormat="1" x14ac:dyDescent="0.25">
      <c r="A132" s="1521" t="s">
        <v>43</v>
      </c>
      <c r="B132" s="1524"/>
      <c r="C132" s="1525"/>
      <c r="D132" s="1525"/>
      <c r="E132" s="1526"/>
    </row>
    <row r="133" spans="1:5" s="29" customFormat="1" ht="1.5" customHeight="1" x14ac:dyDescent="0.25">
      <c r="A133" s="1522"/>
      <c r="B133" s="1527"/>
      <c r="C133" s="1528"/>
      <c r="D133" s="1528"/>
      <c r="E133" s="1529"/>
    </row>
    <row r="134" spans="1:5" s="29" customFormat="1" ht="15.75" hidden="1" thickBot="1" x14ac:dyDescent="0.3">
      <c r="A134" s="1523"/>
      <c r="B134" s="1530"/>
      <c r="C134" s="1531"/>
      <c r="D134" s="1531"/>
      <c r="E134" s="1532"/>
    </row>
    <row r="135" spans="1:5" s="29" customFormat="1" ht="12" customHeight="1" thickBot="1" x14ac:dyDescent="0.3">
      <c r="A135" s="19"/>
      <c r="B135" s="20"/>
      <c r="C135" s="20"/>
      <c r="D135" s="20"/>
      <c r="E135" s="20"/>
    </row>
    <row r="136" spans="1:5" s="29" customFormat="1" ht="36.75" thickBot="1" x14ac:dyDescent="0.3">
      <c r="A136" s="6" t="s">
        <v>53</v>
      </c>
      <c r="B136" s="21">
        <f>B29+B55+B77+B99+B121</f>
        <v>78000</v>
      </c>
      <c r="C136" s="21">
        <f>C29+C55+C77+C99</f>
        <v>86126</v>
      </c>
      <c r="D136" s="21">
        <f>D29+D55+D77</f>
        <v>87651</v>
      </c>
      <c r="E136" s="21">
        <f>E29+E55+E77</f>
        <v>88500</v>
      </c>
    </row>
    <row r="137" spans="1:5" s="29" customFormat="1" ht="32.25" customHeight="1" thickBot="1" x14ac:dyDescent="0.3">
      <c r="A137" s="6" t="s">
        <v>54</v>
      </c>
      <c r="B137" s="21">
        <f>B44+B64+B131+B109+B77</f>
        <v>78000</v>
      </c>
      <c r="C137" s="21">
        <f>C44+C65+C87+C109+C131</f>
        <v>86126</v>
      </c>
      <c r="D137" s="21">
        <f>D44+D65+D87+D109+D131</f>
        <v>87651</v>
      </c>
      <c r="E137" s="21">
        <f>E44+E65+E87+E109+E131</f>
        <v>88500</v>
      </c>
    </row>
    <row r="138" spans="1:5" s="29" customFormat="1" ht="12.75" customHeight="1" thickBot="1" x14ac:dyDescent="0.3">
      <c r="A138" s="22" t="s">
        <v>446</v>
      </c>
      <c r="B138" s="23"/>
      <c r="C138" s="24">
        <f>C137/B137-1</f>
        <v>0.10417948717948722</v>
      </c>
      <c r="D138" s="24">
        <f>D137/C137-1</f>
        <v>1.7706615888349653E-2</v>
      </c>
      <c r="E138" s="24">
        <f>E137/D137-1</f>
        <v>9.6861416298730241E-3</v>
      </c>
    </row>
    <row r="139" spans="1:5" s="29" customFormat="1" ht="15.75" thickBot="1" x14ac:dyDescent="0.3">
      <c r="A139" s="12" t="s">
        <v>23</v>
      </c>
      <c r="B139" s="13">
        <f>B37</f>
        <v>51300</v>
      </c>
      <c r="C139" s="13">
        <f>C37</f>
        <v>59500</v>
      </c>
      <c r="D139" s="13">
        <f>D37</f>
        <v>59500</v>
      </c>
      <c r="E139" s="13">
        <f>E37</f>
        <v>59500</v>
      </c>
    </row>
    <row r="140" spans="1:5" s="29" customFormat="1" ht="15.75" thickBot="1" x14ac:dyDescent="0.3">
      <c r="A140" s="25" t="s">
        <v>543</v>
      </c>
      <c r="B140" s="14"/>
      <c r="C140" s="26">
        <f>C139/B139-1</f>
        <v>0.15984405458089679</v>
      </c>
      <c r="D140" s="26">
        <f>D139/C139-1</f>
        <v>0</v>
      </c>
      <c r="E140" s="26">
        <f>E139/D139-1</f>
        <v>0</v>
      </c>
    </row>
    <row r="141" spans="1:5" s="29" customFormat="1" ht="24.75" thickBot="1" x14ac:dyDescent="0.3">
      <c r="A141" s="12" t="s">
        <v>24</v>
      </c>
      <c r="B141" s="13">
        <f>B38</f>
        <v>9700</v>
      </c>
      <c r="C141" s="13">
        <f>C38</f>
        <v>4500</v>
      </c>
      <c r="D141" s="13">
        <f>D38</f>
        <v>4500</v>
      </c>
      <c r="E141" s="13">
        <f>E38</f>
        <v>4500</v>
      </c>
    </row>
    <row r="142" spans="1:5" s="29" customFormat="1" ht="24.75" thickBot="1" x14ac:dyDescent="0.3">
      <c r="A142" s="25" t="s">
        <v>544</v>
      </c>
      <c r="B142" s="14"/>
      <c r="C142" s="26">
        <f>C141/B141-1</f>
        <v>-0.53608247422680411</v>
      </c>
      <c r="D142" s="26">
        <f>D141/C141-1</f>
        <v>0</v>
      </c>
      <c r="E142" s="26">
        <f>E141/D141-1</f>
        <v>0</v>
      </c>
    </row>
    <row r="143" spans="1:5" s="29" customFormat="1" ht="15.75" thickBot="1" x14ac:dyDescent="0.3">
      <c r="A143" s="12" t="s">
        <v>25</v>
      </c>
      <c r="B143" s="13">
        <f>B39</f>
        <v>16000</v>
      </c>
      <c r="C143" s="13">
        <f>C39</f>
        <v>20126</v>
      </c>
      <c r="D143" s="13">
        <f>D39</f>
        <v>21651</v>
      </c>
      <c r="E143" s="13">
        <f>E39</f>
        <v>22500</v>
      </c>
    </row>
    <row r="144" spans="1:5" s="29" customFormat="1" ht="15.75" customHeight="1" thickBot="1" x14ac:dyDescent="0.3">
      <c r="A144" s="25" t="s">
        <v>545</v>
      </c>
      <c r="B144" s="14"/>
      <c r="C144" s="26">
        <f>C143/B143-1</f>
        <v>0.25787500000000008</v>
      </c>
      <c r="D144" s="26">
        <f>D143/C143-1</f>
        <v>7.5772632415780583E-2</v>
      </c>
      <c r="E144" s="26">
        <f>E143/D143-1</f>
        <v>3.9212969377857787E-2</v>
      </c>
    </row>
    <row r="145" spans="1:5" s="29" customFormat="1" ht="15.75" thickBot="1" x14ac:dyDescent="0.3">
      <c r="A145" s="12" t="s">
        <v>26</v>
      </c>
      <c r="B145" s="13">
        <f>B40</f>
        <v>0</v>
      </c>
      <c r="C145" s="13">
        <f>C40</f>
        <v>0</v>
      </c>
      <c r="D145" s="13">
        <f>D40</f>
        <v>0</v>
      </c>
      <c r="E145" s="13">
        <f>E40</f>
        <v>0</v>
      </c>
    </row>
    <row r="146" spans="1:5" s="29" customFormat="1" ht="17.25" customHeight="1" thickBot="1" x14ac:dyDescent="0.3">
      <c r="A146" s="25" t="s">
        <v>546</v>
      </c>
      <c r="B146" s="14"/>
      <c r="C146" s="26" t="e">
        <f>C145/B145-1</f>
        <v>#DIV/0!</v>
      </c>
      <c r="D146" s="26" t="e">
        <f>D145/C145-1</f>
        <v>#DIV/0!</v>
      </c>
      <c r="E146" s="26" t="e">
        <f>E145/D145-1</f>
        <v>#DIV/0!</v>
      </c>
    </row>
    <row r="147" spans="1:5" s="29" customFormat="1" ht="17.25" customHeight="1" thickBot="1" x14ac:dyDescent="0.3">
      <c r="A147" s="12" t="s">
        <v>27</v>
      </c>
      <c r="B147" s="13">
        <f>B41</f>
        <v>0</v>
      </c>
      <c r="C147" s="13">
        <f>C41</f>
        <v>0</v>
      </c>
      <c r="D147" s="13">
        <f>D41</f>
        <v>0</v>
      </c>
      <c r="E147" s="13">
        <f>E41</f>
        <v>0</v>
      </c>
    </row>
    <row r="148" spans="1:5" s="29" customFormat="1" ht="17.25" customHeight="1" thickBot="1" x14ac:dyDescent="0.3">
      <c r="A148" s="196" t="s">
        <v>547</v>
      </c>
      <c r="B148" s="176"/>
      <c r="C148" s="197" t="e">
        <f>C147/B147-1</f>
        <v>#DIV/0!</v>
      </c>
      <c r="D148" s="197" t="e">
        <f>D147/C147-1</f>
        <v>#DIV/0!</v>
      </c>
      <c r="E148" s="197" t="e">
        <f>E147/D147-1</f>
        <v>#DIV/0!</v>
      </c>
    </row>
    <row r="149" spans="1:5" s="29" customFormat="1" ht="17.25" customHeight="1" thickBot="1" x14ac:dyDescent="0.3">
      <c r="A149" s="12" t="s">
        <v>28</v>
      </c>
      <c r="B149" s="13">
        <f>B42</f>
        <v>0</v>
      </c>
      <c r="C149" s="13">
        <f>C42</f>
        <v>0</v>
      </c>
      <c r="D149" s="13">
        <f>D42</f>
        <v>0</v>
      </c>
      <c r="E149" s="13">
        <f>E42</f>
        <v>0</v>
      </c>
    </row>
    <row r="150" spans="1:5" s="29" customFormat="1" ht="17.25" customHeight="1" thickBot="1" x14ac:dyDescent="0.3">
      <c r="A150" s="25" t="s">
        <v>548</v>
      </c>
      <c r="B150" s="14"/>
      <c r="C150" s="26" t="e">
        <f>C149/B149-1</f>
        <v>#DIV/0!</v>
      </c>
      <c r="D150" s="26" t="e">
        <f>D149/C149-1</f>
        <v>#DIV/0!</v>
      </c>
      <c r="E150" s="26" t="e">
        <f>E149/D149-1</f>
        <v>#DIV/0!</v>
      </c>
    </row>
    <row r="151" spans="1:5" s="29" customFormat="1" ht="17.25" customHeight="1" thickBot="1" x14ac:dyDescent="0.3">
      <c r="A151" s="12" t="s">
        <v>29</v>
      </c>
      <c r="B151" s="13">
        <f>B43</f>
        <v>0</v>
      </c>
      <c r="C151" s="13" t="e">
        <f>#REF!+#REF!</f>
        <v>#REF!</v>
      </c>
      <c r="D151" s="13" t="e">
        <f>#REF!+#REF!</f>
        <v>#REF!</v>
      </c>
      <c r="E151" s="13" t="e">
        <f>#REF!+#REF!</f>
        <v>#REF!</v>
      </c>
    </row>
    <row r="152" spans="1:5" s="29" customFormat="1" ht="17.25" customHeight="1" thickBot="1" x14ac:dyDescent="0.3">
      <c r="A152" s="25" t="s">
        <v>549</v>
      </c>
      <c r="B152" s="14"/>
      <c r="C152" s="26" t="e">
        <f>C151/B151-1</f>
        <v>#REF!</v>
      </c>
      <c r="D152" s="26" t="e">
        <f>D151/C151-1</f>
        <v>#REF!</v>
      </c>
      <c r="E152" s="26" t="e">
        <f>E151/D151-1</f>
        <v>#REF!</v>
      </c>
    </row>
    <row r="153" spans="1:5" s="29" customFormat="1" ht="24.75" thickBot="1" x14ac:dyDescent="0.3">
      <c r="A153" s="12" t="s">
        <v>55</v>
      </c>
      <c r="B153" s="13">
        <f>B129</f>
        <v>0</v>
      </c>
      <c r="C153" s="13">
        <f>C129</f>
        <v>0</v>
      </c>
      <c r="D153" s="13">
        <f>D129</f>
        <v>0</v>
      </c>
      <c r="E153" s="13">
        <f>E129</f>
        <v>0</v>
      </c>
    </row>
    <row r="154" spans="1:5" s="29" customFormat="1" ht="24.75" thickBot="1" x14ac:dyDescent="0.3">
      <c r="A154" s="25" t="s">
        <v>550</v>
      </c>
      <c r="B154" s="14"/>
      <c r="C154" s="26" t="e">
        <f>C153/B153-1</f>
        <v>#DIV/0!</v>
      </c>
      <c r="D154" s="26" t="e">
        <f>D153/C153-1</f>
        <v>#DIV/0!</v>
      </c>
      <c r="E154" s="26" t="e">
        <f>E153/D153-1</f>
        <v>#DIV/0!</v>
      </c>
    </row>
    <row r="155" spans="1:5" s="29" customFormat="1" ht="15.75" thickBot="1" x14ac:dyDescent="0.3">
      <c r="A155" s="12" t="s">
        <v>56</v>
      </c>
      <c r="B155" s="13">
        <f>B130</f>
        <v>0</v>
      </c>
      <c r="C155" s="13">
        <f>C130</f>
        <v>0</v>
      </c>
      <c r="D155" s="13">
        <f>D130</f>
        <v>0</v>
      </c>
      <c r="E155" s="13">
        <f>E130</f>
        <v>0</v>
      </c>
    </row>
    <row r="156" spans="1:5" s="29" customFormat="1" ht="24.75" thickBot="1" x14ac:dyDescent="0.3">
      <c r="A156" s="25" t="s">
        <v>551</v>
      </c>
      <c r="B156" s="14"/>
      <c r="C156" s="26" t="e">
        <f>C155/B155-1</f>
        <v>#DIV/0!</v>
      </c>
      <c r="D156" s="26" t="e">
        <f>D155/C155-1</f>
        <v>#DIV/0!</v>
      </c>
      <c r="E156" s="26" t="e">
        <f>E155/D155-1</f>
        <v>#DIV/0!</v>
      </c>
    </row>
    <row r="157" spans="1:5" s="29" customFormat="1" ht="15.75" thickBot="1" x14ac:dyDescent="0.3">
      <c r="A157" s="16" t="s">
        <v>31</v>
      </c>
      <c r="B157" s="17">
        <f>IF(B137-B136=0,0,"Error")</f>
        <v>0</v>
      </c>
      <c r="C157" s="17">
        <f>IF(C137-C136=0,0,"Error")</f>
        <v>0</v>
      </c>
      <c r="D157" s="17">
        <f>IF(D137-D136=0,0,"Error")</f>
        <v>0</v>
      </c>
      <c r="E157" s="17">
        <f>IF(E137-E136=0,0,"Error")</f>
        <v>0</v>
      </c>
    </row>
  </sheetData>
  <mergeCells count="59">
    <mergeCell ref="A118:A119"/>
    <mergeCell ref="A126:E126"/>
    <mergeCell ref="A127:A128"/>
    <mergeCell ref="A132:A134"/>
    <mergeCell ref="B132:E134"/>
    <mergeCell ref="B117:E117"/>
    <mergeCell ref="B93:E93"/>
    <mergeCell ref="B94:E94"/>
    <mergeCell ref="B95:E95"/>
    <mergeCell ref="A96:A97"/>
    <mergeCell ref="A104:E104"/>
    <mergeCell ref="A105:A106"/>
    <mergeCell ref="A110:A112"/>
    <mergeCell ref="B110:E112"/>
    <mergeCell ref="B114:E114"/>
    <mergeCell ref="B115:E115"/>
    <mergeCell ref="B116:E116"/>
    <mergeCell ref="A83:A84"/>
    <mergeCell ref="A88:A89"/>
    <mergeCell ref="B88:E89"/>
    <mergeCell ref="A90:E90"/>
    <mergeCell ref="A91:E91"/>
    <mergeCell ref="B92:E92"/>
    <mergeCell ref="B70:E70"/>
    <mergeCell ref="B71:E71"/>
    <mergeCell ref="B72:E72"/>
    <mergeCell ref="B73:E73"/>
    <mergeCell ref="A74:A75"/>
    <mergeCell ref="A82:E82"/>
    <mergeCell ref="B51:E51"/>
    <mergeCell ref="A52:A53"/>
    <mergeCell ref="A60:E60"/>
    <mergeCell ref="A61:A62"/>
    <mergeCell ref="A66:A68"/>
    <mergeCell ref="B66:E68"/>
    <mergeCell ref="B50:E50"/>
    <mergeCell ref="A22:E22"/>
    <mergeCell ref="B23:E23"/>
    <mergeCell ref="B24:E24"/>
    <mergeCell ref="B25:E25"/>
    <mergeCell ref="A26:A27"/>
    <mergeCell ref="A34:E34"/>
    <mergeCell ref="A35:A36"/>
    <mergeCell ref="A46:E46"/>
    <mergeCell ref="A47:E47"/>
    <mergeCell ref="B48:E48"/>
    <mergeCell ref="B49:E49"/>
    <mergeCell ref="A21:E21"/>
    <mergeCell ref="A1:E1"/>
    <mergeCell ref="A3:E3"/>
    <mergeCell ref="B5:E5"/>
    <mergeCell ref="B6:E6"/>
    <mergeCell ref="B7:E7"/>
    <mergeCell ref="A8:E8"/>
    <mergeCell ref="A9:E11"/>
    <mergeCell ref="B12:E12"/>
    <mergeCell ref="A13:A14"/>
    <mergeCell ref="B17:E17"/>
    <mergeCell ref="A18:E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400"/>
  <sheetViews>
    <sheetView workbookViewId="0">
      <selection activeCell="I28" sqref="I28"/>
    </sheetView>
  </sheetViews>
  <sheetFormatPr defaultRowHeight="15" x14ac:dyDescent="0.25"/>
  <cols>
    <col min="1" max="1" width="28.28515625" customWidth="1"/>
    <col min="2" max="4" width="15.85546875" customWidth="1"/>
    <col min="5" max="5" width="16" customWidth="1"/>
    <col min="6" max="6" width="0.140625" customWidth="1"/>
    <col min="7" max="7" width="6.7109375" customWidth="1"/>
    <col min="8" max="8" width="18.28515625" customWidth="1"/>
    <col min="9" max="9" width="10.7109375" customWidth="1"/>
    <col min="10" max="10" width="17.42578125" customWidth="1"/>
  </cols>
  <sheetData>
    <row r="1" spans="1:10" ht="20.100000000000001" customHeight="1" x14ac:dyDescent="0.25">
      <c r="A1" s="1603" t="s">
        <v>679</v>
      </c>
      <c r="B1" s="1604"/>
      <c r="C1" s="1604"/>
      <c r="D1" s="1604"/>
      <c r="E1" s="1604"/>
      <c r="F1" s="215"/>
      <c r="G1" s="215"/>
      <c r="H1" s="215"/>
      <c r="I1" s="215"/>
      <c r="J1" s="215"/>
    </row>
    <row r="2" spans="1:10" ht="24.95" customHeight="1" x14ac:dyDescent="0.25">
      <c r="A2" s="1605" t="s">
        <v>680</v>
      </c>
      <c r="B2" s="1606"/>
      <c r="C2" s="1606"/>
      <c r="D2" s="1606"/>
      <c r="E2" s="1606"/>
      <c r="F2" s="1606"/>
      <c r="G2" s="215"/>
      <c r="H2" s="215"/>
      <c r="I2" s="215"/>
      <c r="J2" s="215"/>
    </row>
    <row r="3" spans="1:10" ht="14.1" customHeight="1" x14ac:dyDescent="0.25">
      <c r="A3" s="216" t="s">
        <v>681</v>
      </c>
      <c r="B3" s="1607" t="s">
        <v>776</v>
      </c>
      <c r="C3" s="1608"/>
      <c r="D3" s="1608"/>
      <c r="E3" s="1608"/>
      <c r="F3" s="1608"/>
      <c r="G3" s="215"/>
      <c r="H3" s="215"/>
      <c r="I3" s="215"/>
      <c r="J3" s="215"/>
    </row>
    <row r="4" spans="1:10" ht="14.1" customHeight="1" x14ac:dyDescent="0.25">
      <c r="A4" s="216" t="s">
        <v>683</v>
      </c>
      <c r="B4" s="1607" t="s">
        <v>777</v>
      </c>
      <c r="C4" s="1608"/>
      <c r="D4" s="1608"/>
      <c r="E4" s="1608"/>
      <c r="F4" s="1608"/>
      <c r="G4" s="215"/>
      <c r="H4" s="215"/>
      <c r="I4" s="215"/>
      <c r="J4" s="215"/>
    </row>
    <row r="5" spans="1:10" ht="14.1" customHeight="1" x14ac:dyDescent="0.25">
      <c r="A5" s="216" t="s">
        <v>0</v>
      </c>
      <c r="B5" s="1607" t="s">
        <v>110</v>
      </c>
      <c r="C5" s="1608"/>
      <c r="D5" s="1608"/>
      <c r="E5" s="1608"/>
      <c r="F5" s="1608"/>
      <c r="G5" s="215"/>
      <c r="H5" s="215"/>
      <c r="I5" s="215"/>
      <c r="J5" s="215"/>
    </row>
    <row r="6" spans="1:10" ht="14.1" customHeight="1" x14ac:dyDescent="0.25">
      <c r="A6" s="216" t="s">
        <v>1</v>
      </c>
      <c r="B6" s="1607" t="s">
        <v>2</v>
      </c>
      <c r="C6" s="1608"/>
      <c r="D6" s="1608"/>
      <c r="E6" s="1608"/>
      <c r="F6" s="1608"/>
      <c r="G6" s="215"/>
      <c r="H6" s="215"/>
      <c r="I6" s="215"/>
      <c r="J6" s="215"/>
    </row>
    <row r="7" spans="1:10" ht="14.1" customHeight="1" x14ac:dyDescent="0.25">
      <c r="A7" s="216" t="s">
        <v>3</v>
      </c>
      <c r="B7" s="1593" t="s">
        <v>684</v>
      </c>
      <c r="C7" s="1594"/>
      <c r="D7" s="1594"/>
      <c r="E7" s="1594"/>
      <c r="F7" s="1594"/>
      <c r="G7" s="215"/>
      <c r="H7" s="215"/>
      <c r="I7" s="215"/>
      <c r="J7" s="215"/>
    </row>
    <row r="8" spans="1:10" ht="14.1" customHeight="1" x14ac:dyDescent="0.25">
      <c r="A8" s="1595" t="s">
        <v>4</v>
      </c>
      <c r="B8" s="1596"/>
      <c r="C8" s="1596"/>
      <c r="D8" s="1596"/>
      <c r="E8" s="1596"/>
      <c r="F8" s="1596"/>
      <c r="G8" s="215"/>
      <c r="H8" s="215"/>
      <c r="I8" s="215"/>
      <c r="J8" s="215"/>
    </row>
    <row r="9" spans="1:10" ht="20.100000000000001" customHeight="1" x14ac:dyDescent="0.25">
      <c r="A9" s="1597" t="s">
        <v>778</v>
      </c>
      <c r="B9" s="1598"/>
      <c r="C9" s="1598"/>
      <c r="D9" s="1598"/>
      <c r="E9" s="1598"/>
      <c r="F9" s="1598"/>
      <c r="G9" s="215"/>
      <c r="H9" s="215"/>
      <c r="I9" s="215"/>
      <c r="J9" s="215"/>
    </row>
    <row r="10" spans="1:10" ht="27" customHeight="1" x14ac:dyDescent="0.25">
      <c r="A10" s="217" t="s">
        <v>5</v>
      </c>
      <c r="B10" s="1599" t="s">
        <v>195</v>
      </c>
      <c r="C10" s="1600"/>
      <c r="D10" s="1600"/>
      <c r="E10" s="1600"/>
      <c r="F10" s="1600"/>
      <c r="G10" s="215"/>
      <c r="H10" s="215"/>
      <c r="I10" s="215"/>
      <c r="J10" s="215"/>
    </row>
    <row r="11" spans="1:10" ht="26.1" customHeight="1" x14ac:dyDescent="0.25">
      <c r="A11" s="217" t="s">
        <v>357</v>
      </c>
      <c r="B11" s="1599" t="s">
        <v>276</v>
      </c>
      <c r="C11" s="1600"/>
      <c r="D11" s="1600"/>
      <c r="E11" s="1600"/>
      <c r="F11" s="1600"/>
      <c r="G11" s="215"/>
      <c r="H11" s="215"/>
      <c r="I11" s="215"/>
      <c r="J11" s="215"/>
    </row>
    <row r="12" spans="1:10" ht="14.1" customHeight="1" x14ac:dyDescent="0.25">
      <c r="A12" s="1619" t="s">
        <v>440</v>
      </c>
      <c r="B12" s="1620"/>
      <c r="C12" s="1620"/>
      <c r="D12" s="1620"/>
      <c r="E12" s="1620"/>
      <c r="F12" s="1620"/>
      <c r="G12" s="215"/>
      <c r="H12" s="215"/>
      <c r="I12" s="215"/>
      <c r="J12" s="215"/>
    </row>
    <row r="13" spans="1:10" ht="14.1" customHeight="1" x14ac:dyDescent="0.25">
      <c r="A13" s="218" t="s">
        <v>779</v>
      </c>
      <c r="B13" s="1619" t="s">
        <v>780</v>
      </c>
      <c r="C13" s="1620"/>
      <c r="D13" s="1620"/>
      <c r="E13" s="1620"/>
      <c r="F13" s="1620"/>
      <c r="G13" s="215"/>
      <c r="H13" s="215"/>
      <c r="I13" s="215"/>
      <c r="J13" s="215"/>
    </row>
    <row r="14" spans="1:10" ht="14.1" customHeight="1" x14ac:dyDescent="0.25">
      <c r="A14" s="219" t="s">
        <v>688</v>
      </c>
      <c r="B14" s="1621" t="s">
        <v>781</v>
      </c>
      <c r="C14" s="1622"/>
      <c r="D14" s="1622"/>
      <c r="E14" s="1622"/>
      <c r="F14" s="1622"/>
      <c r="G14" s="215"/>
      <c r="H14" s="215"/>
      <c r="I14" s="215"/>
      <c r="J14" s="215"/>
    </row>
    <row r="15" spans="1:10" ht="14.1" customHeight="1" x14ac:dyDescent="0.25">
      <c r="A15" s="220" t="s">
        <v>689</v>
      </c>
      <c r="B15" s="1609" t="s">
        <v>782</v>
      </c>
      <c r="C15" s="1610"/>
      <c r="D15" s="1610"/>
      <c r="E15" s="1610"/>
      <c r="F15" s="1610"/>
      <c r="G15" s="215"/>
      <c r="H15" s="215"/>
      <c r="I15" s="215"/>
      <c r="J15" s="215"/>
    </row>
    <row r="16" spans="1:10" ht="14.1" customHeight="1" x14ac:dyDescent="0.25">
      <c r="A16" s="220" t="s">
        <v>15</v>
      </c>
      <c r="B16" s="1609" t="s">
        <v>203</v>
      </c>
      <c r="C16" s="1610"/>
      <c r="D16" s="1610"/>
      <c r="E16" s="1610"/>
      <c r="F16" s="1610"/>
      <c r="G16" s="215"/>
      <c r="H16" s="215"/>
      <c r="I16" s="215"/>
      <c r="J16" s="215"/>
    </row>
    <row r="17" spans="1:10" ht="15" customHeight="1" x14ac:dyDescent="0.25">
      <c r="A17" s="221"/>
      <c r="B17" s="222">
        <v>2020</v>
      </c>
      <c r="C17" s="222">
        <v>2021</v>
      </c>
      <c r="D17" s="222">
        <v>2022</v>
      </c>
      <c r="E17" s="1611">
        <v>2023</v>
      </c>
      <c r="F17" s="1612"/>
      <c r="G17" s="215"/>
      <c r="H17" s="215"/>
      <c r="I17" s="215"/>
      <c r="J17" s="215"/>
    </row>
    <row r="18" spans="1:10" ht="15" customHeight="1" x14ac:dyDescent="0.25">
      <c r="A18" s="224"/>
      <c r="B18" s="225" t="s">
        <v>7</v>
      </c>
      <c r="C18" s="225" t="s">
        <v>8</v>
      </c>
      <c r="D18" s="225" t="s">
        <v>8</v>
      </c>
      <c r="E18" s="1613" t="s">
        <v>8</v>
      </c>
      <c r="F18" s="1614"/>
      <c r="G18" s="215"/>
      <c r="H18" s="215"/>
      <c r="I18" s="215"/>
      <c r="J18" s="215"/>
    </row>
    <row r="19" spans="1:10" ht="14.1" customHeight="1" x14ac:dyDescent="0.25">
      <c r="A19" s="234" t="s">
        <v>16</v>
      </c>
      <c r="B19" s="235">
        <v>0</v>
      </c>
      <c r="C19" s="235">
        <v>25200</v>
      </c>
      <c r="D19" s="235">
        <v>25200</v>
      </c>
      <c r="E19" s="1615">
        <v>25200</v>
      </c>
      <c r="F19" s="1616"/>
      <c r="G19" s="215"/>
      <c r="H19" s="215"/>
      <c r="I19" s="215"/>
      <c r="J19" s="215"/>
    </row>
    <row r="20" spans="1:10" ht="14.1" customHeight="1" x14ac:dyDescent="0.25">
      <c r="A20" s="234" t="s">
        <v>17</v>
      </c>
      <c r="B20" s="235">
        <v>0</v>
      </c>
      <c r="C20" s="235">
        <v>184000000</v>
      </c>
      <c r="D20" s="235">
        <v>185000000</v>
      </c>
      <c r="E20" s="1615">
        <v>186000000</v>
      </c>
      <c r="F20" s="1616"/>
      <c r="G20" s="215"/>
      <c r="H20" s="215"/>
      <c r="I20" s="215"/>
      <c r="J20" s="215"/>
    </row>
    <row r="21" spans="1:10" ht="14.1" customHeight="1" x14ac:dyDescent="0.25">
      <c r="A21" s="234" t="s">
        <v>18</v>
      </c>
      <c r="B21" s="235">
        <v>0</v>
      </c>
      <c r="C21" s="237">
        <v>7301.59</v>
      </c>
      <c r="D21" s="237">
        <v>7341.27</v>
      </c>
      <c r="E21" s="1617">
        <v>7380.95</v>
      </c>
      <c r="F21" s="1616"/>
      <c r="G21" s="215"/>
      <c r="H21" s="215"/>
      <c r="I21" s="215"/>
      <c r="J21" s="215"/>
    </row>
    <row r="22" spans="1:10" ht="14.1" customHeight="1" x14ac:dyDescent="0.25">
      <c r="A22" s="234" t="s">
        <v>696</v>
      </c>
      <c r="B22" s="235"/>
      <c r="C22" s="237"/>
      <c r="D22" s="239">
        <v>0</v>
      </c>
      <c r="E22" s="1625">
        <v>0</v>
      </c>
      <c r="F22" s="1616"/>
      <c r="G22" s="215"/>
      <c r="H22" s="215"/>
      <c r="I22" s="215"/>
      <c r="J22" s="215"/>
    </row>
    <row r="23" spans="1:10" ht="14.1" customHeight="1" x14ac:dyDescent="0.25">
      <c r="A23" s="234" t="s">
        <v>697</v>
      </c>
      <c r="B23" s="235"/>
      <c r="C23" s="237"/>
      <c r="D23" s="239">
        <v>5.4000000000000003E-3</v>
      </c>
      <c r="E23" s="1625">
        <v>5.4000000000000003E-3</v>
      </c>
      <c r="F23" s="1616"/>
      <c r="G23" s="215"/>
      <c r="H23" s="215"/>
      <c r="I23" s="215"/>
      <c r="J23" s="215"/>
    </row>
    <row r="24" spans="1:10" ht="14.1" customHeight="1" x14ac:dyDescent="0.25">
      <c r="A24" s="234" t="s">
        <v>22</v>
      </c>
      <c r="B24" s="235"/>
      <c r="C24" s="237"/>
      <c r="D24" s="239">
        <v>5.4000000000000003E-3</v>
      </c>
      <c r="E24" s="1625">
        <v>5.4000000000000003E-3</v>
      </c>
      <c r="F24" s="1616"/>
      <c r="G24" s="215"/>
      <c r="H24" s="215"/>
      <c r="I24" s="215"/>
      <c r="J24" s="215"/>
    </row>
    <row r="25" spans="1:10" ht="14.1" customHeight="1" x14ac:dyDescent="0.25">
      <c r="A25" s="1626" t="s">
        <v>690</v>
      </c>
      <c r="B25" s="1627"/>
      <c r="C25" s="1627"/>
      <c r="D25" s="1627"/>
      <c r="E25" s="1627"/>
      <c r="F25" s="1627"/>
      <c r="G25" s="215"/>
      <c r="H25" s="215"/>
      <c r="I25" s="215"/>
      <c r="J25" s="215"/>
    </row>
    <row r="26" spans="1:10" ht="14.1" customHeight="1" x14ac:dyDescent="0.25">
      <c r="A26" s="221"/>
      <c r="B26" s="222">
        <v>2020</v>
      </c>
      <c r="C26" s="227">
        <v>2021</v>
      </c>
      <c r="D26" s="222">
        <v>2022</v>
      </c>
      <c r="E26" s="1611">
        <v>2023</v>
      </c>
      <c r="F26" s="1612"/>
      <c r="G26" s="215"/>
      <c r="H26" s="215"/>
      <c r="I26" s="215"/>
      <c r="J26" s="215"/>
    </row>
    <row r="27" spans="1:10" ht="14.1" customHeight="1" x14ac:dyDescent="0.25">
      <c r="A27" s="228"/>
      <c r="B27" s="225" t="s">
        <v>7</v>
      </c>
      <c r="C27" s="225" t="s">
        <v>8</v>
      </c>
      <c r="D27" s="225" t="s">
        <v>8</v>
      </c>
      <c r="E27" s="1613" t="s">
        <v>8</v>
      </c>
      <c r="F27" s="1614"/>
      <c r="G27" s="215"/>
      <c r="H27" s="215"/>
      <c r="I27" s="215"/>
      <c r="J27" s="215"/>
    </row>
    <row r="28" spans="1:10" ht="15.95" customHeight="1" x14ac:dyDescent="0.25">
      <c r="A28" s="224"/>
      <c r="B28" s="229"/>
      <c r="C28" s="229"/>
      <c r="D28" s="229"/>
      <c r="E28" s="229"/>
      <c r="F28" s="229"/>
      <c r="G28" s="230" t="s">
        <v>687</v>
      </c>
      <c r="H28" s="215"/>
      <c r="I28" s="215"/>
      <c r="J28" s="215"/>
    </row>
    <row r="29" spans="1:10" ht="14.1" customHeight="1" x14ac:dyDescent="0.25">
      <c r="A29" s="241" t="s">
        <v>698</v>
      </c>
      <c r="B29" s="242">
        <v>0</v>
      </c>
      <c r="C29" s="242">
        <v>120800000</v>
      </c>
      <c r="D29" s="242">
        <v>120800000</v>
      </c>
      <c r="E29" s="1623">
        <v>120800000</v>
      </c>
      <c r="F29" s="1624"/>
      <c r="G29" s="233"/>
      <c r="H29" s="215"/>
      <c r="I29" s="215"/>
      <c r="J29" s="215"/>
    </row>
    <row r="30" spans="1:10" ht="14.1" customHeight="1" x14ac:dyDescent="0.25">
      <c r="A30" s="241" t="s">
        <v>699</v>
      </c>
      <c r="B30" s="242">
        <v>0</v>
      </c>
      <c r="C30" s="242">
        <v>20200000</v>
      </c>
      <c r="D30" s="242">
        <v>20200000</v>
      </c>
      <c r="E30" s="1623">
        <v>20200000</v>
      </c>
      <c r="F30" s="1624"/>
      <c r="G30" s="215"/>
      <c r="H30" s="215"/>
      <c r="I30" s="215"/>
      <c r="J30" s="215"/>
    </row>
    <row r="31" spans="1:10" ht="14.1" customHeight="1" x14ac:dyDescent="0.25">
      <c r="A31" s="241" t="s">
        <v>700</v>
      </c>
      <c r="B31" s="242">
        <v>0</v>
      </c>
      <c r="C31" s="242">
        <v>37800000</v>
      </c>
      <c r="D31" s="242">
        <v>38800000</v>
      </c>
      <c r="E31" s="1623">
        <v>39800000</v>
      </c>
      <c r="F31" s="1624"/>
      <c r="G31" s="215"/>
      <c r="H31" s="215"/>
      <c r="I31" s="215"/>
      <c r="J31" s="215"/>
    </row>
    <row r="32" spans="1:10" ht="14.1" customHeight="1" x14ac:dyDescent="0.25">
      <c r="A32" s="241" t="s">
        <v>701</v>
      </c>
      <c r="B32" s="242">
        <v>0</v>
      </c>
      <c r="C32" s="242">
        <v>5000000</v>
      </c>
      <c r="D32" s="242">
        <v>5000000</v>
      </c>
      <c r="E32" s="1623">
        <v>5000000</v>
      </c>
      <c r="F32" s="1624"/>
      <c r="G32" s="215"/>
      <c r="H32" s="215"/>
      <c r="I32" s="215"/>
      <c r="J32" s="215"/>
    </row>
    <row r="33" spans="1:10" ht="14.1" customHeight="1" x14ac:dyDescent="0.25">
      <c r="A33" s="241" t="s">
        <v>702</v>
      </c>
      <c r="B33" s="242">
        <v>0</v>
      </c>
      <c r="C33" s="242">
        <v>0</v>
      </c>
      <c r="D33" s="242">
        <v>0</v>
      </c>
      <c r="E33" s="1623">
        <v>0</v>
      </c>
      <c r="F33" s="1624"/>
      <c r="G33" s="215"/>
      <c r="H33" s="215"/>
      <c r="I33" s="215"/>
      <c r="J33" s="215"/>
    </row>
    <row r="34" spans="1:10" ht="14.1" customHeight="1" x14ac:dyDescent="0.25">
      <c r="A34" s="241" t="s">
        <v>703</v>
      </c>
      <c r="B34" s="242">
        <v>0</v>
      </c>
      <c r="C34" s="242">
        <v>0</v>
      </c>
      <c r="D34" s="242">
        <v>0</v>
      </c>
      <c r="E34" s="1623">
        <v>0</v>
      </c>
      <c r="F34" s="1624"/>
      <c r="G34" s="215"/>
      <c r="H34" s="215"/>
      <c r="I34" s="215"/>
      <c r="J34" s="215"/>
    </row>
    <row r="35" spans="1:10" ht="14.1" customHeight="1" x14ac:dyDescent="0.25">
      <c r="A35" s="241" t="s">
        <v>704</v>
      </c>
      <c r="B35" s="242">
        <v>0</v>
      </c>
      <c r="C35" s="242">
        <v>0</v>
      </c>
      <c r="D35" s="242">
        <v>0</v>
      </c>
      <c r="E35" s="1623">
        <v>0</v>
      </c>
      <c r="F35" s="1624"/>
      <c r="G35" s="215"/>
      <c r="H35" s="215"/>
      <c r="I35" s="215"/>
      <c r="J35" s="215"/>
    </row>
    <row r="36" spans="1:10" ht="14.1" customHeight="1" x14ac:dyDescent="0.25">
      <c r="A36" s="241" t="s">
        <v>705</v>
      </c>
      <c r="B36" s="242">
        <v>0</v>
      </c>
      <c r="C36" s="242">
        <v>0</v>
      </c>
      <c r="D36" s="242">
        <v>0</v>
      </c>
      <c r="E36" s="1623">
        <v>0</v>
      </c>
      <c r="F36" s="1624"/>
      <c r="G36" s="215"/>
      <c r="H36" s="215"/>
      <c r="I36" s="215"/>
      <c r="J36" s="215"/>
    </row>
    <row r="37" spans="1:10" ht="14.1" customHeight="1" x14ac:dyDescent="0.25">
      <c r="A37" s="241" t="s">
        <v>706</v>
      </c>
      <c r="B37" s="242">
        <v>0</v>
      </c>
      <c r="C37" s="242">
        <v>200000</v>
      </c>
      <c r="D37" s="242">
        <v>200000</v>
      </c>
      <c r="E37" s="1623">
        <v>200000</v>
      </c>
      <c r="F37" s="1624"/>
      <c r="G37" s="215"/>
      <c r="H37" s="215"/>
      <c r="I37" s="215"/>
      <c r="J37" s="215"/>
    </row>
    <row r="38" spans="1:10" ht="14.1" customHeight="1" x14ac:dyDescent="0.25">
      <c r="A38" s="241" t="s">
        <v>707</v>
      </c>
      <c r="B38" s="242">
        <v>0</v>
      </c>
      <c r="C38" s="242">
        <v>0</v>
      </c>
      <c r="D38" s="242">
        <v>0</v>
      </c>
      <c r="E38" s="1623">
        <v>0</v>
      </c>
      <c r="F38" s="1624"/>
      <c r="G38" s="215"/>
      <c r="H38" s="215"/>
      <c r="I38" s="215"/>
      <c r="J38" s="215"/>
    </row>
    <row r="39" spans="1:10" ht="14.1" customHeight="1" x14ac:dyDescent="0.25">
      <c r="A39" s="241" t="s">
        <v>708</v>
      </c>
      <c r="B39" s="242">
        <v>0</v>
      </c>
      <c r="C39" s="242">
        <v>0</v>
      </c>
      <c r="D39" s="242">
        <v>0</v>
      </c>
      <c r="E39" s="1623">
        <v>0</v>
      </c>
      <c r="F39" s="1624"/>
      <c r="G39" s="215"/>
      <c r="H39" s="215"/>
      <c r="I39" s="215"/>
      <c r="J39" s="215"/>
    </row>
    <row r="40" spans="1:10" ht="14.1" customHeight="1" x14ac:dyDescent="0.25">
      <c r="A40" s="241" t="s">
        <v>709</v>
      </c>
      <c r="B40" s="242">
        <v>0</v>
      </c>
      <c r="C40" s="242">
        <v>0</v>
      </c>
      <c r="D40" s="242">
        <v>0</v>
      </c>
      <c r="E40" s="1623">
        <v>0</v>
      </c>
      <c r="F40" s="1624"/>
      <c r="G40" s="215"/>
      <c r="H40" s="215"/>
      <c r="I40" s="215"/>
      <c r="J40" s="215"/>
    </row>
    <row r="41" spans="1:10" ht="14.1" customHeight="1" x14ac:dyDescent="0.25">
      <c r="A41" s="241" t="s">
        <v>710</v>
      </c>
      <c r="B41" s="242">
        <v>0</v>
      </c>
      <c r="C41" s="242">
        <v>0</v>
      </c>
      <c r="D41" s="242">
        <v>0</v>
      </c>
      <c r="E41" s="1623">
        <v>0</v>
      </c>
      <c r="F41" s="1624"/>
      <c r="G41" s="215"/>
      <c r="H41" s="215"/>
      <c r="I41" s="215"/>
      <c r="J41" s="215"/>
    </row>
    <row r="42" spans="1:10" ht="14.1" customHeight="1" x14ac:dyDescent="0.25">
      <c r="A42" s="241" t="s">
        <v>711</v>
      </c>
      <c r="B42" s="242">
        <v>0</v>
      </c>
      <c r="C42" s="242">
        <v>0</v>
      </c>
      <c r="D42" s="242">
        <v>0</v>
      </c>
      <c r="E42" s="1623">
        <v>0</v>
      </c>
      <c r="F42" s="1624"/>
      <c r="G42" s="215"/>
      <c r="H42" s="215"/>
      <c r="I42" s="215"/>
      <c r="J42" s="215"/>
    </row>
    <row r="43" spans="1:10" ht="14.1" customHeight="1" x14ac:dyDescent="0.25">
      <c r="A43" s="241" t="s">
        <v>712</v>
      </c>
      <c r="B43" s="242">
        <v>0</v>
      </c>
      <c r="C43" s="242">
        <v>0</v>
      </c>
      <c r="D43" s="242">
        <v>0</v>
      </c>
      <c r="E43" s="1623">
        <v>0</v>
      </c>
      <c r="F43" s="1624"/>
      <c r="G43" s="215"/>
      <c r="H43" s="215"/>
      <c r="I43" s="215"/>
      <c r="J43" s="215"/>
    </row>
    <row r="44" spans="1:10" ht="14.1" customHeight="1" x14ac:dyDescent="0.25">
      <c r="A44" s="241" t="s">
        <v>713</v>
      </c>
      <c r="B44" s="242">
        <v>0</v>
      </c>
      <c r="C44" s="242">
        <v>0</v>
      </c>
      <c r="D44" s="242">
        <v>0</v>
      </c>
      <c r="E44" s="1623">
        <v>0</v>
      </c>
      <c r="F44" s="1624"/>
      <c r="G44" s="215"/>
      <c r="H44" s="215"/>
      <c r="I44" s="215"/>
      <c r="J44" s="215"/>
    </row>
    <row r="45" spans="1:10" ht="14.1" customHeight="1" x14ac:dyDescent="0.25">
      <c r="A45" s="241" t="s">
        <v>714</v>
      </c>
      <c r="B45" s="242">
        <v>0</v>
      </c>
      <c r="C45" s="242">
        <v>0</v>
      </c>
      <c r="D45" s="242">
        <v>0</v>
      </c>
      <c r="E45" s="1623">
        <v>0</v>
      </c>
      <c r="F45" s="1624"/>
      <c r="G45" s="215"/>
      <c r="H45" s="215"/>
      <c r="I45" s="215"/>
      <c r="J45" s="215"/>
    </row>
    <row r="46" spans="1:10" ht="14.1" customHeight="1" x14ac:dyDescent="0.25">
      <c r="A46" s="241" t="s">
        <v>715</v>
      </c>
      <c r="B46" s="242">
        <v>0</v>
      </c>
      <c r="C46" s="242">
        <v>0</v>
      </c>
      <c r="D46" s="242">
        <v>0</v>
      </c>
      <c r="E46" s="1623">
        <v>0</v>
      </c>
      <c r="F46" s="1624"/>
      <c r="G46" s="215"/>
      <c r="H46" s="215"/>
      <c r="I46" s="215"/>
      <c r="J46" s="215"/>
    </row>
    <row r="47" spans="1:10" ht="14.1" customHeight="1" x14ac:dyDescent="0.25">
      <c r="A47" s="241" t="s">
        <v>716</v>
      </c>
      <c r="B47" s="242">
        <v>0</v>
      </c>
      <c r="C47" s="242">
        <v>0</v>
      </c>
      <c r="D47" s="242">
        <v>0</v>
      </c>
      <c r="E47" s="1623">
        <v>0</v>
      </c>
      <c r="F47" s="1624"/>
      <c r="G47" s="215"/>
      <c r="H47" s="215"/>
      <c r="I47" s="215"/>
      <c r="J47" s="215"/>
    </row>
    <row r="48" spans="1:10" ht="14.1" customHeight="1" x14ac:dyDescent="0.25">
      <c r="A48" s="241" t="s">
        <v>717</v>
      </c>
      <c r="B48" s="242">
        <v>0</v>
      </c>
      <c r="C48" s="242">
        <v>0</v>
      </c>
      <c r="D48" s="242">
        <v>0</v>
      </c>
      <c r="E48" s="1623">
        <v>0</v>
      </c>
      <c r="F48" s="1624"/>
      <c r="G48" s="215"/>
      <c r="H48" s="215"/>
      <c r="I48" s="215"/>
      <c r="J48" s="215"/>
    </row>
    <row r="49" spans="1:10" ht="14.1" customHeight="1" x14ac:dyDescent="0.25">
      <c r="A49" s="241" t="s">
        <v>718</v>
      </c>
      <c r="B49" s="242">
        <v>0</v>
      </c>
      <c r="C49" s="242">
        <v>0</v>
      </c>
      <c r="D49" s="242">
        <v>0</v>
      </c>
      <c r="E49" s="1623">
        <v>0</v>
      </c>
      <c r="F49" s="1624"/>
      <c r="G49" s="215"/>
      <c r="H49" s="215"/>
      <c r="I49" s="215"/>
      <c r="J49" s="215"/>
    </row>
    <row r="50" spans="1:10" ht="14.1" customHeight="1" x14ac:dyDescent="0.25">
      <c r="A50" s="241" t="s">
        <v>719</v>
      </c>
      <c r="B50" s="242">
        <v>0</v>
      </c>
      <c r="C50" s="242">
        <v>0</v>
      </c>
      <c r="D50" s="242">
        <v>0</v>
      </c>
      <c r="E50" s="1623">
        <v>0</v>
      </c>
      <c r="F50" s="1624"/>
      <c r="G50" s="215"/>
      <c r="H50" s="215"/>
      <c r="I50" s="215"/>
      <c r="J50" s="215"/>
    </row>
    <row r="51" spans="1:10" ht="14.1" customHeight="1" x14ac:dyDescent="0.25">
      <c r="A51" s="241" t="s">
        <v>720</v>
      </c>
      <c r="B51" s="242">
        <v>0</v>
      </c>
      <c r="C51" s="242">
        <v>0</v>
      </c>
      <c r="D51" s="242">
        <v>0</v>
      </c>
      <c r="E51" s="1623">
        <v>0</v>
      </c>
      <c r="F51" s="1624"/>
      <c r="G51" s="215"/>
      <c r="H51" s="215"/>
      <c r="I51" s="215"/>
      <c r="J51" s="215"/>
    </row>
    <row r="52" spans="1:10" ht="14.1" customHeight="1" x14ac:dyDescent="0.25">
      <c r="A52" s="241" t="s">
        <v>721</v>
      </c>
      <c r="B52" s="242">
        <v>0</v>
      </c>
      <c r="C52" s="242">
        <v>0</v>
      </c>
      <c r="D52" s="242">
        <v>0</v>
      </c>
      <c r="E52" s="1623">
        <v>0</v>
      </c>
      <c r="F52" s="1624"/>
      <c r="G52" s="215"/>
      <c r="H52" s="215"/>
      <c r="I52" s="215"/>
      <c r="J52" s="215"/>
    </row>
    <row r="53" spans="1:10" ht="14.1" customHeight="1" x14ac:dyDescent="0.25">
      <c r="A53" s="241" t="s">
        <v>722</v>
      </c>
      <c r="B53" s="242">
        <v>0</v>
      </c>
      <c r="C53" s="242">
        <v>0</v>
      </c>
      <c r="D53" s="242">
        <v>0</v>
      </c>
      <c r="E53" s="1623">
        <v>0</v>
      </c>
      <c r="F53" s="1624"/>
      <c r="G53" s="215"/>
      <c r="H53" s="215"/>
      <c r="I53" s="215"/>
      <c r="J53" s="215"/>
    </row>
    <row r="54" spans="1:10" ht="14.1" customHeight="1" x14ac:dyDescent="0.25">
      <c r="A54" s="241" t="s">
        <v>723</v>
      </c>
      <c r="B54" s="242">
        <v>0</v>
      </c>
      <c r="C54" s="242">
        <v>0</v>
      </c>
      <c r="D54" s="242">
        <v>0</v>
      </c>
      <c r="E54" s="1623">
        <v>0</v>
      </c>
      <c r="F54" s="1624"/>
      <c r="G54" s="215"/>
      <c r="H54" s="215"/>
      <c r="I54" s="215"/>
      <c r="J54" s="215"/>
    </row>
    <row r="55" spans="1:10" ht="14.1" customHeight="1" x14ac:dyDescent="0.25">
      <c r="A55" s="241" t="s">
        <v>724</v>
      </c>
      <c r="B55" s="242">
        <v>0</v>
      </c>
      <c r="C55" s="242">
        <v>0</v>
      </c>
      <c r="D55" s="242">
        <v>0</v>
      </c>
      <c r="E55" s="1623">
        <v>0</v>
      </c>
      <c r="F55" s="1624"/>
      <c r="G55" s="215"/>
      <c r="H55" s="215"/>
      <c r="I55" s="215"/>
      <c r="J55" s="215"/>
    </row>
    <row r="56" spans="1:10" ht="14.1" customHeight="1" x14ac:dyDescent="0.25">
      <c r="A56" s="241" t="s">
        <v>725</v>
      </c>
      <c r="B56" s="242">
        <v>0</v>
      </c>
      <c r="C56" s="242">
        <v>0</v>
      </c>
      <c r="D56" s="242">
        <v>0</v>
      </c>
      <c r="E56" s="1623">
        <v>0</v>
      </c>
      <c r="F56" s="1624"/>
      <c r="G56" s="215"/>
      <c r="H56" s="215"/>
      <c r="I56" s="215"/>
      <c r="J56" s="215"/>
    </row>
    <row r="57" spans="1:10" ht="14.1" customHeight="1" x14ac:dyDescent="0.25">
      <c r="A57" s="241" t="s">
        <v>726</v>
      </c>
      <c r="B57" s="242">
        <v>0</v>
      </c>
      <c r="C57" s="242">
        <v>0</v>
      </c>
      <c r="D57" s="242">
        <v>0</v>
      </c>
      <c r="E57" s="1623">
        <v>0</v>
      </c>
      <c r="F57" s="1624"/>
      <c r="G57" s="215"/>
      <c r="H57" s="215"/>
      <c r="I57" s="215"/>
      <c r="J57" s="215"/>
    </row>
    <row r="58" spans="1:10" ht="14.1" customHeight="1" x14ac:dyDescent="0.25">
      <c r="A58" s="241" t="s">
        <v>727</v>
      </c>
      <c r="B58" s="242">
        <v>0</v>
      </c>
      <c r="C58" s="242">
        <v>0</v>
      </c>
      <c r="D58" s="242">
        <v>0</v>
      </c>
      <c r="E58" s="1623">
        <v>0</v>
      </c>
      <c r="F58" s="1624"/>
      <c r="G58" s="215"/>
      <c r="H58" s="215"/>
      <c r="I58" s="215"/>
      <c r="J58" s="215"/>
    </row>
    <row r="59" spans="1:10" ht="14.1" customHeight="1" x14ac:dyDescent="0.25">
      <c r="A59" s="231" t="s">
        <v>192</v>
      </c>
      <c r="B59" s="242">
        <v>0</v>
      </c>
      <c r="C59" s="242">
        <v>184000000</v>
      </c>
      <c r="D59" s="242">
        <v>185000000</v>
      </c>
      <c r="E59" s="1623">
        <v>186000000</v>
      </c>
      <c r="F59" s="1624"/>
      <c r="G59" s="215"/>
      <c r="H59" s="215"/>
      <c r="I59" s="215"/>
      <c r="J59" s="215"/>
    </row>
    <row r="60" spans="1:10" ht="14.1" customHeight="1" x14ac:dyDescent="0.25">
      <c r="A60" s="1619" t="s">
        <v>45</v>
      </c>
      <c r="B60" s="1620"/>
      <c r="C60" s="1620"/>
      <c r="D60" s="1620"/>
      <c r="E60" s="1620"/>
      <c r="F60" s="1620"/>
      <c r="G60" s="215"/>
      <c r="H60" s="215"/>
      <c r="I60" s="215"/>
      <c r="J60" s="215"/>
    </row>
    <row r="61" spans="1:10" ht="14.1" customHeight="1" x14ac:dyDescent="0.25">
      <c r="A61" s="218" t="s">
        <v>783</v>
      </c>
      <c r="B61" s="1619" t="s">
        <v>784</v>
      </c>
      <c r="C61" s="1620"/>
      <c r="D61" s="1620"/>
      <c r="E61" s="1620"/>
      <c r="F61" s="1620"/>
      <c r="G61" s="215"/>
      <c r="H61" s="215"/>
      <c r="I61" s="215"/>
      <c r="J61" s="215"/>
    </row>
    <row r="62" spans="1:10" ht="14.1" customHeight="1" x14ac:dyDescent="0.25">
      <c r="A62" s="219" t="s">
        <v>688</v>
      </c>
      <c r="B62" s="1621" t="s">
        <v>785</v>
      </c>
      <c r="C62" s="1622"/>
      <c r="D62" s="1622"/>
      <c r="E62" s="1622"/>
      <c r="F62" s="1622"/>
      <c r="G62" s="215"/>
      <c r="H62" s="215"/>
      <c r="I62" s="215"/>
      <c r="J62" s="215"/>
    </row>
    <row r="63" spans="1:10" ht="14.1" customHeight="1" x14ac:dyDescent="0.25">
      <c r="A63" s="220" t="s">
        <v>689</v>
      </c>
      <c r="B63" s="1609" t="s">
        <v>786</v>
      </c>
      <c r="C63" s="1610"/>
      <c r="D63" s="1610"/>
      <c r="E63" s="1610"/>
      <c r="F63" s="1610"/>
      <c r="G63" s="215"/>
      <c r="H63" s="215"/>
      <c r="I63" s="215"/>
      <c r="J63" s="215"/>
    </row>
    <row r="64" spans="1:10" ht="14.1" customHeight="1" x14ac:dyDescent="0.25">
      <c r="A64" s="220" t="s">
        <v>15</v>
      </c>
      <c r="B64" s="1609" t="s">
        <v>787</v>
      </c>
      <c r="C64" s="1610"/>
      <c r="D64" s="1610"/>
      <c r="E64" s="1610"/>
      <c r="F64" s="1610"/>
      <c r="G64" s="215"/>
      <c r="H64" s="215"/>
      <c r="I64" s="215"/>
      <c r="J64" s="215"/>
    </row>
    <row r="65" spans="1:10" ht="15" customHeight="1" x14ac:dyDescent="0.25">
      <c r="A65" s="221"/>
      <c r="B65" s="222">
        <v>2020</v>
      </c>
      <c r="C65" s="222">
        <v>2021</v>
      </c>
      <c r="D65" s="222">
        <v>2022</v>
      </c>
      <c r="E65" s="1611">
        <v>2023</v>
      </c>
      <c r="F65" s="1612"/>
      <c r="G65" s="215"/>
      <c r="H65" s="215"/>
      <c r="I65" s="215"/>
      <c r="J65" s="215"/>
    </row>
    <row r="66" spans="1:10" ht="15" customHeight="1" x14ac:dyDescent="0.25">
      <c r="A66" s="224"/>
      <c r="B66" s="225" t="s">
        <v>7</v>
      </c>
      <c r="C66" s="225" t="s">
        <v>8</v>
      </c>
      <c r="D66" s="225" t="s">
        <v>8</v>
      </c>
      <c r="E66" s="1613" t="s">
        <v>8</v>
      </c>
      <c r="F66" s="1614"/>
      <c r="G66" s="215"/>
      <c r="H66" s="215"/>
      <c r="I66" s="215"/>
      <c r="J66" s="215"/>
    </row>
    <row r="67" spans="1:10" ht="14.1" customHeight="1" x14ac:dyDescent="0.25">
      <c r="A67" s="234" t="s">
        <v>16</v>
      </c>
      <c r="B67" s="235">
        <v>0</v>
      </c>
      <c r="C67" s="235">
        <v>0</v>
      </c>
      <c r="D67" s="235">
        <v>0</v>
      </c>
      <c r="E67" s="1615">
        <v>0</v>
      </c>
      <c r="F67" s="1616"/>
      <c r="G67" s="215"/>
      <c r="H67" s="215"/>
      <c r="I67" s="215"/>
      <c r="J67" s="215"/>
    </row>
    <row r="68" spans="1:10" ht="14.1" customHeight="1" x14ac:dyDescent="0.25">
      <c r="A68" s="234" t="s">
        <v>17</v>
      </c>
      <c r="B68" s="235">
        <v>0</v>
      </c>
      <c r="C68" s="235">
        <v>5000000</v>
      </c>
      <c r="D68" s="235">
        <v>0</v>
      </c>
      <c r="E68" s="1615">
        <v>0</v>
      </c>
      <c r="F68" s="1616"/>
      <c r="G68" s="215"/>
      <c r="H68" s="215"/>
      <c r="I68" s="215"/>
      <c r="J68" s="215"/>
    </row>
    <row r="69" spans="1:10" ht="14.1" customHeight="1" x14ac:dyDescent="0.25">
      <c r="A69" s="234" t="s">
        <v>18</v>
      </c>
      <c r="B69" s="235">
        <v>0</v>
      </c>
      <c r="C69" s="237">
        <v>0</v>
      </c>
      <c r="D69" s="237">
        <v>0</v>
      </c>
      <c r="E69" s="1617">
        <v>0</v>
      </c>
      <c r="F69" s="1616"/>
      <c r="G69" s="215"/>
      <c r="H69" s="215"/>
      <c r="I69" s="215"/>
      <c r="J69" s="215"/>
    </row>
    <row r="70" spans="1:10" ht="14.1" customHeight="1" x14ac:dyDescent="0.25">
      <c r="A70" s="234" t="s">
        <v>696</v>
      </c>
      <c r="B70" s="235"/>
      <c r="C70" s="237"/>
      <c r="D70" s="237"/>
      <c r="E70" s="1617"/>
      <c r="F70" s="1616"/>
      <c r="G70" s="215"/>
      <c r="H70" s="215"/>
      <c r="I70" s="215"/>
      <c r="J70" s="215"/>
    </row>
    <row r="71" spans="1:10" ht="14.1" customHeight="1" x14ac:dyDescent="0.25">
      <c r="A71" s="234" t="s">
        <v>697</v>
      </c>
      <c r="B71" s="235"/>
      <c r="C71" s="237"/>
      <c r="D71" s="239">
        <v>-1</v>
      </c>
      <c r="E71" s="1617"/>
      <c r="F71" s="1616"/>
      <c r="G71" s="215"/>
      <c r="H71" s="215"/>
      <c r="I71" s="215"/>
      <c r="J71" s="215"/>
    </row>
    <row r="72" spans="1:10" ht="14.1" customHeight="1" x14ac:dyDescent="0.25">
      <c r="A72" s="234" t="s">
        <v>22</v>
      </c>
      <c r="B72" s="235"/>
      <c r="C72" s="237"/>
      <c r="D72" s="239"/>
      <c r="E72" s="1617"/>
      <c r="F72" s="1616"/>
      <c r="G72" s="215"/>
      <c r="H72" s="215"/>
      <c r="I72" s="215"/>
      <c r="J72" s="215"/>
    </row>
    <row r="73" spans="1:10" ht="14.1" customHeight="1" x14ac:dyDescent="0.25">
      <c r="A73" s="1626" t="s">
        <v>690</v>
      </c>
      <c r="B73" s="1627"/>
      <c r="C73" s="1627"/>
      <c r="D73" s="1627"/>
      <c r="E73" s="1627"/>
      <c r="F73" s="1627"/>
      <c r="G73" s="215"/>
      <c r="H73" s="215"/>
      <c r="I73" s="215"/>
      <c r="J73" s="215"/>
    </row>
    <row r="74" spans="1:10" ht="14.1" customHeight="1" x14ac:dyDescent="0.25">
      <c r="A74" s="221"/>
      <c r="B74" s="222">
        <v>2020</v>
      </c>
      <c r="C74" s="227">
        <v>2021</v>
      </c>
      <c r="D74" s="222">
        <v>2022</v>
      </c>
      <c r="E74" s="1611">
        <v>2023</v>
      </c>
      <c r="F74" s="1612"/>
      <c r="G74" s="215"/>
      <c r="H74" s="215"/>
      <c r="I74" s="215"/>
      <c r="J74" s="215"/>
    </row>
    <row r="75" spans="1:10" ht="14.1" customHeight="1" x14ac:dyDescent="0.25">
      <c r="A75" s="228"/>
      <c r="B75" s="225" t="s">
        <v>7</v>
      </c>
      <c r="C75" s="225" t="s">
        <v>8</v>
      </c>
      <c r="D75" s="225" t="s">
        <v>8</v>
      </c>
      <c r="E75" s="1613" t="s">
        <v>8</v>
      </c>
      <c r="F75" s="1614"/>
      <c r="G75" s="215"/>
      <c r="H75" s="215"/>
      <c r="I75" s="215"/>
      <c r="J75" s="215"/>
    </row>
    <row r="76" spans="1:10" ht="15.95" customHeight="1" x14ac:dyDescent="0.25">
      <c r="A76" s="224"/>
      <c r="B76" s="229"/>
      <c r="C76" s="229"/>
      <c r="D76" s="229"/>
      <c r="E76" s="229"/>
      <c r="F76" s="229"/>
      <c r="G76" s="230" t="s">
        <v>687</v>
      </c>
      <c r="H76" s="215"/>
      <c r="I76" s="215"/>
      <c r="J76" s="215"/>
    </row>
    <row r="77" spans="1:10" ht="14.1" customHeight="1" x14ac:dyDescent="0.25">
      <c r="A77" s="241" t="s">
        <v>698</v>
      </c>
      <c r="B77" s="242">
        <v>0</v>
      </c>
      <c r="C77" s="242">
        <v>0</v>
      </c>
      <c r="D77" s="242">
        <v>0</v>
      </c>
      <c r="E77" s="1623">
        <v>0</v>
      </c>
      <c r="F77" s="1624"/>
      <c r="G77" s="233"/>
      <c r="H77" s="215"/>
      <c r="I77" s="215"/>
      <c r="J77" s="215"/>
    </row>
    <row r="78" spans="1:10" ht="14.1" customHeight="1" x14ac:dyDescent="0.25">
      <c r="A78" s="241" t="s">
        <v>699</v>
      </c>
      <c r="B78" s="242">
        <v>0</v>
      </c>
      <c r="C78" s="242">
        <v>0</v>
      </c>
      <c r="D78" s="242">
        <v>0</v>
      </c>
      <c r="E78" s="1623">
        <v>0</v>
      </c>
      <c r="F78" s="1624"/>
      <c r="G78" s="215"/>
      <c r="H78" s="215"/>
      <c r="I78" s="215"/>
      <c r="J78" s="215"/>
    </row>
    <row r="79" spans="1:10" ht="14.1" customHeight="1" x14ac:dyDescent="0.25">
      <c r="A79" s="241" t="s">
        <v>700</v>
      </c>
      <c r="B79" s="242">
        <v>0</v>
      </c>
      <c r="C79" s="242">
        <v>0</v>
      </c>
      <c r="D79" s="242">
        <v>0</v>
      </c>
      <c r="E79" s="1623">
        <v>0</v>
      </c>
      <c r="F79" s="1624"/>
      <c r="G79" s="215"/>
      <c r="H79" s="215"/>
      <c r="I79" s="215"/>
      <c r="J79" s="215"/>
    </row>
    <row r="80" spans="1:10" ht="14.1" customHeight="1" x14ac:dyDescent="0.25">
      <c r="A80" s="241" t="s">
        <v>701</v>
      </c>
      <c r="B80" s="242">
        <v>0</v>
      </c>
      <c r="C80" s="242">
        <v>0</v>
      </c>
      <c r="D80" s="242">
        <v>0</v>
      </c>
      <c r="E80" s="1623">
        <v>0</v>
      </c>
      <c r="F80" s="1624"/>
      <c r="G80" s="215"/>
      <c r="H80" s="215"/>
      <c r="I80" s="215"/>
      <c r="J80" s="215"/>
    </row>
    <row r="81" spans="1:10" ht="14.1" customHeight="1" x14ac:dyDescent="0.25">
      <c r="A81" s="241" t="s">
        <v>702</v>
      </c>
      <c r="B81" s="242">
        <v>0</v>
      </c>
      <c r="C81" s="242">
        <v>0</v>
      </c>
      <c r="D81" s="242">
        <v>0</v>
      </c>
      <c r="E81" s="1623">
        <v>0</v>
      </c>
      <c r="F81" s="1624"/>
      <c r="G81" s="215"/>
      <c r="H81" s="215"/>
      <c r="I81" s="215"/>
      <c r="J81" s="215"/>
    </row>
    <row r="82" spans="1:10" ht="14.1" customHeight="1" x14ac:dyDescent="0.25">
      <c r="A82" s="241" t="s">
        <v>703</v>
      </c>
      <c r="B82" s="242">
        <v>0</v>
      </c>
      <c r="C82" s="242">
        <v>0</v>
      </c>
      <c r="D82" s="242">
        <v>0</v>
      </c>
      <c r="E82" s="1623">
        <v>0</v>
      </c>
      <c r="F82" s="1624"/>
      <c r="G82" s="215"/>
      <c r="H82" s="215"/>
      <c r="I82" s="215"/>
      <c r="J82" s="215"/>
    </row>
    <row r="83" spans="1:10" ht="14.1" customHeight="1" x14ac:dyDescent="0.25">
      <c r="A83" s="241" t="s">
        <v>704</v>
      </c>
      <c r="B83" s="242">
        <v>0</v>
      </c>
      <c r="C83" s="242">
        <v>0</v>
      </c>
      <c r="D83" s="242">
        <v>0</v>
      </c>
      <c r="E83" s="1623">
        <v>0</v>
      </c>
      <c r="F83" s="1624"/>
      <c r="G83" s="215"/>
      <c r="H83" s="215"/>
      <c r="I83" s="215"/>
      <c r="J83" s="215"/>
    </row>
    <row r="84" spans="1:10" ht="14.1" customHeight="1" x14ac:dyDescent="0.25">
      <c r="A84" s="241" t="s">
        <v>705</v>
      </c>
      <c r="B84" s="242">
        <v>0</v>
      </c>
      <c r="C84" s="242">
        <v>0</v>
      </c>
      <c r="D84" s="242">
        <v>0</v>
      </c>
      <c r="E84" s="1623">
        <v>0</v>
      </c>
      <c r="F84" s="1624"/>
      <c r="G84" s="215"/>
      <c r="H84" s="215"/>
      <c r="I84" s="215"/>
      <c r="J84" s="215"/>
    </row>
    <row r="85" spans="1:10" ht="14.1" customHeight="1" x14ac:dyDescent="0.25">
      <c r="A85" s="241" t="s">
        <v>706</v>
      </c>
      <c r="B85" s="242">
        <v>0</v>
      </c>
      <c r="C85" s="242">
        <v>0</v>
      </c>
      <c r="D85" s="242">
        <v>0</v>
      </c>
      <c r="E85" s="1623">
        <v>0</v>
      </c>
      <c r="F85" s="1624"/>
      <c r="G85" s="215"/>
      <c r="H85" s="215"/>
      <c r="I85" s="215"/>
      <c r="J85" s="215"/>
    </row>
    <row r="86" spans="1:10" ht="14.1" customHeight="1" x14ac:dyDescent="0.25">
      <c r="A86" s="241" t="s">
        <v>707</v>
      </c>
      <c r="B86" s="242">
        <v>0</v>
      </c>
      <c r="C86" s="242">
        <v>0</v>
      </c>
      <c r="D86" s="242">
        <v>0</v>
      </c>
      <c r="E86" s="1623">
        <v>0</v>
      </c>
      <c r="F86" s="1624"/>
      <c r="G86" s="215"/>
      <c r="H86" s="215"/>
      <c r="I86" s="215"/>
      <c r="J86" s="215"/>
    </row>
    <row r="87" spans="1:10" ht="14.1" customHeight="1" x14ac:dyDescent="0.25">
      <c r="A87" s="241" t="s">
        <v>708</v>
      </c>
      <c r="B87" s="242">
        <v>0</v>
      </c>
      <c r="C87" s="242">
        <v>0</v>
      </c>
      <c r="D87" s="242">
        <v>0</v>
      </c>
      <c r="E87" s="1623">
        <v>0</v>
      </c>
      <c r="F87" s="1624"/>
      <c r="G87" s="215"/>
      <c r="H87" s="215"/>
      <c r="I87" s="215"/>
      <c r="J87" s="215"/>
    </row>
    <row r="88" spans="1:10" ht="14.1" customHeight="1" x14ac:dyDescent="0.25">
      <c r="A88" s="241" t="s">
        <v>709</v>
      </c>
      <c r="B88" s="242">
        <v>0</v>
      </c>
      <c r="C88" s="242">
        <v>0</v>
      </c>
      <c r="D88" s="242">
        <v>0</v>
      </c>
      <c r="E88" s="1623">
        <v>0</v>
      </c>
      <c r="F88" s="1624"/>
      <c r="G88" s="215"/>
      <c r="H88" s="215"/>
      <c r="I88" s="215"/>
      <c r="J88" s="215"/>
    </row>
    <row r="89" spans="1:10" ht="14.1" customHeight="1" x14ac:dyDescent="0.25">
      <c r="A89" s="241" t="s">
        <v>710</v>
      </c>
      <c r="B89" s="242">
        <v>0</v>
      </c>
      <c r="C89" s="242">
        <v>0</v>
      </c>
      <c r="D89" s="242">
        <v>0</v>
      </c>
      <c r="E89" s="1623">
        <v>0</v>
      </c>
      <c r="F89" s="1624"/>
      <c r="G89" s="215"/>
      <c r="H89" s="215"/>
      <c r="I89" s="215"/>
      <c r="J89" s="215"/>
    </row>
    <row r="90" spans="1:10" ht="14.1" customHeight="1" x14ac:dyDescent="0.25">
      <c r="A90" s="241" t="s">
        <v>711</v>
      </c>
      <c r="B90" s="242">
        <v>0</v>
      </c>
      <c r="C90" s="242">
        <v>0</v>
      </c>
      <c r="D90" s="242">
        <v>0</v>
      </c>
      <c r="E90" s="1623">
        <v>0</v>
      </c>
      <c r="F90" s="1624"/>
      <c r="G90" s="215"/>
      <c r="H90" s="215"/>
      <c r="I90" s="215"/>
      <c r="J90" s="215"/>
    </row>
    <row r="91" spans="1:10" ht="14.1" customHeight="1" x14ac:dyDescent="0.25">
      <c r="A91" s="241" t="s">
        <v>712</v>
      </c>
      <c r="B91" s="242">
        <v>0</v>
      </c>
      <c r="C91" s="242">
        <v>0</v>
      </c>
      <c r="D91" s="242">
        <v>0</v>
      </c>
      <c r="E91" s="1623">
        <v>0</v>
      </c>
      <c r="F91" s="1624"/>
      <c r="G91" s="215"/>
      <c r="H91" s="215"/>
      <c r="I91" s="215"/>
      <c r="J91" s="215"/>
    </row>
    <row r="92" spans="1:10" ht="14.1" customHeight="1" x14ac:dyDescent="0.25">
      <c r="A92" s="241" t="s">
        <v>713</v>
      </c>
      <c r="B92" s="242">
        <v>0</v>
      </c>
      <c r="C92" s="242">
        <v>0</v>
      </c>
      <c r="D92" s="242">
        <v>0</v>
      </c>
      <c r="E92" s="1623">
        <v>0</v>
      </c>
      <c r="F92" s="1624"/>
      <c r="G92" s="215"/>
      <c r="H92" s="215"/>
      <c r="I92" s="215"/>
      <c r="J92" s="215"/>
    </row>
    <row r="93" spans="1:10" ht="14.1" customHeight="1" x14ac:dyDescent="0.25">
      <c r="A93" s="241" t="s">
        <v>714</v>
      </c>
      <c r="B93" s="242">
        <v>0</v>
      </c>
      <c r="C93" s="242">
        <v>5000000</v>
      </c>
      <c r="D93" s="242">
        <v>0</v>
      </c>
      <c r="E93" s="1623">
        <v>0</v>
      </c>
      <c r="F93" s="1624"/>
      <c r="G93" s="215"/>
      <c r="H93" s="215"/>
      <c r="I93" s="215"/>
      <c r="J93" s="215"/>
    </row>
    <row r="94" spans="1:10" ht="14.1" customHeight="1" x14ac:dyDescent="0.25">
      <c r="A94" s="241" t="s">
        <v>716</v>
      </c>
      <c r="B94" s="242">
        <v>0</v>
      </c>
      <c r="C94" s="242">
        <v>0</v>
      </c>
      <c r="D94" s="242">
        <v>0</v>
      </c>
      <c r="E94" s="1623">
        <v>0</v>
      </c>
      <c r="F94" s="1624"/>
      <c r="G94" s="215"/>
      <c r="H94" s="215"/>
      <c r="I94" s="215"/>
      <c r="J94" s="215"/>
    </row>
    <row r="95" spans="1:10" ht="14.1" customHeight="1" x14ac:dyDescent="0.25">
      <c r="A95" s="241" t="s">
        <v>718</v>
      </c>
      <c r="B95" s="242">
        <v>0</v>
      </c>
      <c r="C95" s="242">
        <v>0</v>
      </c>
      <c r="D95" s="242">
        <v>0</v>
      </c>
      <c r="E95" s="1623">
        <v>0</v>
      </c>
      <c r="F95" s="1624"/>
      <c r="G95" s="215"/>
      <c r="H95" s="215"/>
      <c r="I95" s="215"/>
      <c r="J95" s="215"/>
    </row>
    <row r="96" spans="1:10" ht="14.1" customHeight="1" x14ac:dyDescent="0.25">
      <c r="A96" s="241" t="s">
        <v>719</v>
      </c>
      <c r="B96" s="242">
        <v>0</v>
      </c>
      <c r="C96" s="242">
        <v>0</v>
      </c>
      <c r="D96" s="242">
        <v>0</v>
      </c>
      <c r="E96" s="1623">
        <v>0</v>
      </c>
      <c r="F96" s="1624"/>
      <c r="G96" s="215"/>
      <c r="H96" s="215"/>
      <c r="I96" s="215"/>
      <c r="J96" s="215"/>
    </row>
    <row r="97" spans="1:10" ht="14.1" customHeight="1" x14ac:dyDescent="0.25">
      <c r="A97" s="241" t="s">
        <v>720</v>
      </c>
      <c r="B97" s="242">
        <v>0</v>
      </c>
      <c r="C97" s="242">
        <v>0</v>
      </c>
      <c r="D97" s="242">
        <v>0</v>
      </c>
      <c r="E97" s="1623">
        <v>0</v>
      </c>
      <c r="F97" s="1624"/>
      <c r="G97" s="215"/>
      <c r="H97" s="215"/>
      <c r="I97" s="215"/>
      <c r="J97" s="215"/>
    </row>
    <row r="98" spans="1:10" ht="14.1" customHeight="1" x14ac:dyDescent="0.25">
      <c r="A98" s="241" t="s">
        <v>721</v>
      </c>
      <c r="B98" s="242">
        <v>0</v>
      </c>
      <c r="C98" s="242">
        <v>0</v>
      </c>
      <c r="D98" s="242">
        <v>0</v>
      </c>
      <c r="E98" s="1623">
        <v>0</v>
      </c>
      <c r="F98" s="1624"/>
      <c r="G98" s="215"/>
      <c r="H98" s="215"/>
      <c r="I98" s="215"/>
      <c r="J98" s="215"/>
    </row>
    <row r="99" spans="1:10" ht="14.1" customHeight="1" x14ac:dyDescent="0.25">
      <c r="A99" s="241" t="s">
        <v>723</v>
      </c>
      <c r="B99" s="242">
        <v>0</v>
      </c>
      <c r="C99" s="242">
        <v>0</v>
      </c>
      <c r="D99" s="242">
        <v>0</v>
      </c>
      <c r="E99" s="1623">
        <v>0</v>
      </c>
      <c r="F99" s="1624"/>
      <c r="G99" s="215"/>
      <c r="H99" s="215"/>
      <c r="I99" s="215"/>
      <c r="J99" s="215"/>
    </row>
    <row r="100" spans="1:10" ht="14.1" customHeight="1" x14ac:dyDescent="0.25">
      <c r="A100" s="241" t="s">
        <v>724</v>
      </c>
      <c r="B100" s="242">
        <v>0</v>
      </c>
      <c r="C100" s="242">
        <v>0</v>
      </c>
      <c r="D100" s="242">
        <v>0</v>
      </c>
      <c r="E100" s="1623">
        <v>0</v>
      </c>
      <c r="F100" s="1624"/>
      <c r="G100" s="215"/>
      <c r="H100" s="215"/>
      <c r="I100" s="215"/>
      <c r="J100" s="215"/>
    </row>
    <row r="101" spans="1:10" ht="14.1" customHeight="1" x14ac:dyDescent="0.25">
      <c r="A101" s="241" t="s">
        <v>726</v>
      </c>
      <c r="B101" s="242">
        <v>0</v>
      </c>
      <c r="C101" s="242">
        <v>0</v>
      </c>
      <c r="D101" s="242">
        <v>0</v>
      </c>
      <c r="E101" s="1623">
        <v>0</v>
      </c>
      <c r="F101" s="1624"/>
      <c r="G101" s="215"/>
      <c r="H101" s="215"/>
      <c r="I101" s="215"/>
      <c r="J101" s="215"/>
    </row>
    <row r="102" spans="1:10" ht="14.1" customHeight="1" x14ac:dyDescent="0.25">
      <c r="A102" s="241" t="s">
        <v>727</v>
      </c>
      <c r="B102" s="242">
        <v>0</v>
      </c>
      <c r="C102" s="242">
        <v>0</v>
      </c>
      <c r="D102" s="242">
        <v>0</v>
      </c>
      <c r="E102" s="1623">
        <v>0</v>
      </c>
      <c r="F102" s="1624"/>
      <c r="G102" s="215"/>
      <c r="H102" s="215"/>
      <c r="I102" s="215"/>
      <c r="J102" s="215"/>
    </row>
    <row r="103" spans="1:10" ht="14.1" customHeight="1" x14ac:dyDescent="0.25">
      <c r="A103" s="231" t="s">
        <v>192</v>
      </c>
      <c r="B103" s="242">
        <v>0</v>
      </c>
      <c r="C103" s="242">
        <v>5000000</v>
      </c>
      <c r="D103" s="242">
        <v>0</v>
      </c>
      <c r="E103" s="1623">
        <v>0</v>
      </c>
      <c r="F103" s="1624"/>
      <c r="G103" s="215"/>
      <c r="H103" s="215"/>
      <c r="I103" s="215"/>
      <c r="J103" s="215"/>
    </row>
    <row r="104" spans="1:10" ht="14.1" customHeight="1" x14ac:dyDescent="0.25">
      <c r="A104" s="219" t="s">
        <v>688</v>
      </c>
      <c r="B104" s="1621" t="s">
        <v>788</v>
      </c>
      <c r="C104" s="1622"/>
      <c r="D104" s="1622"/>
      <c r="E104" s="1622"/>
      <c r="F104" s="1622"/>
      <c r="G104" s="215"/>
      <c r="H104" s="215"/>
      <c r="I104" s="215"/>
      <c r="J104" s="215"/>
    </row>
    <row r="105" spans="1:10" ht="14.1" customHeight="1" x14ac:dyDescent="0.25">
      <c r="A105" s="220" t="s">
        <v>689</v>
      </c>
      <c r="B105" s="1609" t="s">
        <v>789</v>
      </c>
      <c r="C105" s="1610"/>
      <c r="D105" s="1610"/>
      <c r="E105" s="1610"/>
      <c r="F105" s="1610"/>
      <c r="G105" s="215"/>
      <c r="H105" s="215"/>
      <c r="I105" s="215"/>
      <c r="J105" s="215"/>
    </row>
    <row r="106" spans="1:10" ht="14.1" customHeight="1" x14ac:dyDescent="0.25">
      <c r="A106" s="220" t="s">
        <v>15</v>
      </c>
      <c r="B106" s="1609" t="s">
        <v>40</v>
      </c>
      <c r="C106" s="1610"/>
      <c r="D106" s="1610"/>
      <c r="E106" s="1610"/>
      <c r="F106" s="1610"/>
      <c r="G106" s="215"/>
      <c r="H106" s="215"/>
      <c r="I106" s="215"/>
      <c r="J106" s="215"/>
    </row>
    <row r="107" spans="1:10" ht="15" customHeight="1" x14ac:dyDescent="0.25">
      <c r="A107" s="221"/>
      <c r="B107" s="222">
        <v>2020</v>
      </c>
      <c r="C107" s="222">
        <v>2021</v>
      </c>
      <c r="D107" s="222">
        <v>2022</v>
      </c>
      <c r="E107" s="1611">
        <v>2023</v>
      </c>
      <c r="F107" s="1612"/>
      <c r="G107" s="215"/>
      <c r="H107" s="215"/>
      <c r="I107" s="215"/>
      <c r="J107" s="215"/>
    </row>
    <row r="108" spans="1:10" ht="15" customHeight="1" x14ac:dyDescent="0.25">
      <c r="A108" s="224"/>
      <c r="B108" s="225" t="s">
        <v>7</v>
      </c>
      <c r="C108" s="225" t="s">
        <v>8</v>
      </c>
      <c r="D108" s="225" t="s">
        <v>8</v>
      </c>
      <c r="E108" s="1613" t="s">
        <v>8</v>
      </c>
      <c r="F108" s="1614"/>
      <c r="G108" s="215"/>
      <c r="H108" s="215"/>
      <c r="I108" s="215"/>
      <c r="J108" s="215"/>
    </row>
    <row r="109" spans="1:10" ht="14.1" customHeight="1" x14ac:dyDescent="0.25">
      <c r="A109" s="234" t="s">
        <v>16</v>
      </c>
      <c r="B109" s="235">
        <v>1</v>
      </c>
      <c r="C109" s="235">
        <v>0</v>
      </c>
      <c r="D109" s="235">
        <v>0</v>
      </c>
      <c r="E109" s="1615">
        <v>0</v>
      </c>
      <c r="F109" s="1616"/>
      <c r="G109" s="215"/>
      <c r="H109" s="215"/>
      <c r="I109" s="215"/>
      <c r="J109" s="215"/>
    </row>
    <row r="110" spans="1:10" ht="14.1" customHeight="1" x14ac:dyDescent="0.25">
      <c r="A110" s="234" t="s">
        <v>17</v>
      </c>
      <c r="B110" s="235">
        <v>950000</v>
      </c>
      <c r="C110" s="235">
        <v>0</v>
      </c>
      <c r="D110" s="235">
        <v>0</v>
      </c>
      <c r="E110" s="1615">
        <v>0</v>
      </c>
      <c r="F110" s="1616"/>
      <c r="G110" s="215"/>
      <c r="H110" s="215"/>
      <c r="I110" s="215"/>
      <c r="J110" s="215"/>
    </row>
    <row r="111" spans="1:10" ht="14.1" customHeight="1" x14ac:dyDescent="0.25">
      <c r="A111" s="234" t="s">
        <v>18</v>
      </c>
      <c r="B111" s="235">
        <v>950000</v>
      </c>
      <c r="C111" s="237">
        <v>0</v>
      </c>
      <c r="D111" s="237">
        <v>0</v>
      </c>
      <c r="E111" s="1617">
        <v>0</v>
      </c>
      <c r="F111" s="1616"/>
      <c r="G111" s="215"/>
      <c r="H111" s="215"/>
      <c r="I111" s="215"/>
      <c r="J111" s="215"/>
    </row>
    <row r="112" spans="1:10" ht="14.1" customHeight="1" x14ac:dyDescent="0.25">
      <c r="A112" s="234" t="s">
        <v>696</v>
      </c>
      <c r="B112" s="235"/>
      <c r="C112" s="239">
        <v>-1</v>
      </c>
      <c r="D112" s="237"/>
      <c r="E112" s="1617"/>
      <c r="F112" s="1616"/>
      <c r="G112" s="215"/>
      <c r="H112" s="215"/>
      <c r="I112" s="215"/>
      <c r="J112" s="215"/>
    </row>
    <row r="113" spans="1:10" ht="14.1" customHeight="1" x14ac:dyDescent="0.25">
      <c r="A113" s="234" t="s">
        <v>697</v>
      </c>
      <c r="B113" s="235"/>
      <c r="C113" s="239">
        <v>-1</v>
      </c>
      <c r="D113" s="237"/>
      <c r="E113" s="1617"/>
      <c r="F113" s="1616"/>
      <c r="G113" s="215"/>
      <c r="H113" s="215"/>
      <c r="I113" s="215"/>
      <c r="J113" s="215"/>
    </row>
    <row r="114" spans="1:10" ht="14.1" customHeight="1" x14ac:dyDescent="0.25">
      <c r="A114" s="234" t="s">
        <v>22</v>
      </c>
      <c r="B114" s="235"/>
      <c r="C114" s="239">
        <v>-1</v>
      </c>
      <c r="D114" s="237"/>
      <c r="E114" s="1617"/>
      <c r="F114" s="1616"/>
      <c r="G114" s="215"/>
      <c r="H114" s="215"/>
      <c r="I114" s="215"/>
      <c r="J114" s="215"/>
    </row>
    <row r="115" spans="1:10" ht="14.1" customHeight="1" x14ac:dyDescent="0.25">
      <c r="A115" s="1626" t="s">
        <v>690</v>
      </c>
      <c r="B115" s="1627"/>
      <c r="C115" s="1627"/>
      <c r="D115" s="1627"/>
      <c r="E115" s="1627"/>
      <c r="F115" s="1627"/>
      <c r="G115" s="215"/>
      <c r="H115" s="215"/>
      <c r="I115" s="215"/>
      <c r="J115" s="215"/>
    </row>
    <row r="116" spans="1:10" ht="14.1" customHeight="1" x14ac:dyDescent="0.25">
      <c r="A116" s="221"/>
      <c r="B116" s="222">
        <v>2020</v>
      </c>
      <c r="C116" s="227">
        <v>2021</v>
      </c>
      <c r="D116" s="222">
        <v>2022</v>
      </c>
      <c r="E116" s="1611">
        <v>2023</v>
      </c>
      <c r="F116" s="1612"/>
      <c r="G116" s="215"/>
      <c r="H116" s="215"/>
      <c r="I116" s="215"/>
      <c r="J116" s="215"/>
    </row>
    <row r="117" spans="1:10" ht="14.1" customHeight="1" x14ac:dyDescent="0.25">
      <c r="A117" s="228"/>
      <c r="B117" s="225" t="s">
        <v>7</v>
      </c>
      <c r="C117" s="225" t="s">
        <v>8</v>
      </c>
      <c r="D117" s="225" t="s">
        <v>8</v>
      </c>
      <c r="E117" s="1613" t="s">
        <v>8</v>
      </c>
      <c r="F117" s="1614"/>
      <c r="G117" s="215"/>
      <c r="H117" s="215"/>
      <c r="I117" s="215"/>
      <c r="J117" s="215"/>
    </row>
    <row r="118" spans="1:10" ht="15.95" customHeight="1" x14ac:dyDescent="0.25">
      <c r="A118" s="224"/>
      <c r="B118" s="229"/>
      <c r="C118" s="229"/>
      <c r="D118" s="229"/>
      <c r="E118" s="229"/>
      <c r="F118" s="229"/>
      <c r="G118" s="230" t="s">
        <v>687</v>
      </c>
      <c r="H118" s="215"/>
      <c r="I118" s="215"/>
      <c r="J118" s="215"/>
    </row>
    <row r="119" spans="1:10" ht="14.1" customHeight="1" x14ac:dyDescent="0.25">
      <c r="A119" s="241" t="s">
        <v>698</v>
      </c>
      <c r="B119" s="242">
        <v>0</v>
      </c>
      <c r="C119" s="242">
        <v>0</v>
      </c>
      <c r="D119" s="242">
        <v>0</v>
      </c>
      <c r="E119" s="1623">
        <v>0</v>
      </c>
      <c r="F119" s="1624"/>
      <c r="G119" s="233"/>
      <c r="H119" s="215"/>
      <c r="I119" s="215"/>
      <c r="J119" s="215"/>
    </row>
    <row r="120" spans="1:10" ht="14.1" customHeight="1" x14ac:dyDescent="0.25">
      <c r="A120" s="241" t="s">
        <v>699</v>
      </c>
      <c r="B120" s="242">
        <v>0</v>
      </c>
      <c r="C120" s="242">
        <v>0</v>
      </c>
      <c r="D120" s="242">
        <v>0</v>
      </c>
      <c r="E120" s="1623">
        <v>0</v>
      </c>
      <c r="F120" s="1624"/>
      <c r="G120" s="215"/>
      <c r="H120" s="215"/>
      <c r="I120" s="215"/>
      <c r="J120" s="215"/>
    </row>
    <row r="121" spans="1:10" ht="14.1" customHeight="1" x14ac:dyDescent="0.25">
      <c r="A121" s="241" t="s">
        <v>700</v>
      </c>
      <c r="B121" s="242">
        <v>0</v>
      </c>
      <c r="C121" s="242">
        <v>0</v>
      </c>
      <c r="D121" s="242">
        <v>0</v>
      </c>
      <c r="E121" s="1623">
        <v>0</v>
      </c>
      <c r="F121" s="1624"/>
      <c r="G121" s="215"/>
      <c r="H121" s="215"/>
      <c r="I121" s="215"/>
      <c r="J121" s="215"/>
    </row>
    <row r="122" spans="1:10" ht="14.1" customHeight="1" x14ac:dyDescent="0.25">
      <c r="A122" s="241" t="s">
        <v>701</v>
      </c>
      <c r="B122" s="242">
        <v>0</v>
      </c>
      <c r="C122" s="242">
        <v>0</v>
      </c>
      <c r="D122" s="242">
        <v>0</v>
      </c>
      <c r="E122" s="1623">
        <v>0</v>
      </c>
      <c r="F122" s="1624"/>
      <c r="G122" s="215"/>
      <c r="H122" s="215"/>
      <c r="I122" s="215"/>
      <c r="J122" s="215"/>
    </row>
    <row r="123" spans="1:10" ht="14.1" customHeight="1" x14ac:dyDescent="0.25">
      <c r="A123" s="241" t="s">
        <v>702</v>
      </c>
      <c r="B123" s="242">
        <v>0</v>
      </c>
      <c r="C123" s="242">
        <v>0</v>
      </c>
      <c r="D123" s="242">
        <v>0</v>
      </c>
      <c r="E123" s="1623">
        <v>0</v>
      </c>
      <c r="F123" s="1624"/>
      <c r="G123" s="215"/>
      <c r="H123" s="215"/>
      <c r="I123" s="215"/>
      <c r="J123" s="215"/>
    </row>
    <row r="124" spans="1:10" ht="14.1" customHeight="1" x14ac:dyDescent="0.25">
      <c r="A124" s="241" t="s">
        <v>703</v>
      </c>
      <c r="B124" s="242">
        <v>0</v>
      </c>
      <c r="C124" s="242">
        <v>0</v>
      </c>
      <c r="D124" s="242">
        <v>0</v>
      </c>
      <c r="E124" s="1623">
        <v>0</v>
      </c>
      <c r="F124" s="1624"/>
      <c r="G124" s="215"/>
      <c r="H124" s="215"/>
      <c r="I124" s="215"/>
      <c r="J124" s="215"/>
    </row>
    <row r="125" spans="1:10" ht="14.1" customHeight="1" x14ac:dyDescent="0.25">
      <c r="A125" s="241" t="s">
        <v>704</v>
      </c>
      <c r="B125" s="242">
        <v>0</v>
      </c>
      <c r="C125" s="242">
        <v>0</v>
      </c>
      <c r="D125" s="242">
        <v>0</v>
      </c>
      <c r="E125" s="1623">
        <v>0</v>
      </c>
      <c r="F125" s="1624"/>
      <c r="G125" s="215"/>
      <c r="H125" s="215"/>
      <c r="I125" s="215"/>
      <c r="J125" s="215"/>
    </row>
    <row r="126" spans="1:10" ht="14.1" customHeight="1" x14ac:dyDescent="0.25">
      <c r="A126" s="241" t="s">
        <v>705</v>
      </c>
      <c r="B126" s="242">
        <v>0</v>
      </c>
      <c r="C126" s="242">
        <v>0</v>
      </c>
      <c r="D126" s="242">
        <v>0</v>
      </c>
      <c r="E126" s="1623">
        <v>0</v>
      </c>
      <c r="F126" s="1624"/>
      <c r="G126" s="215"/>
      <c r="H126" s="215"/>
      <c r="I126" s="215"/>
      <c r="J126" s="215"/>
    </row>
    <row r="127" spans="1:10" ht="14.1" customHeight="1" x14ac:dyDescent="0.25">
      <c r="A127" s="241" t="s">
        <v>706</v>
      </c>
      <c r="B127" s="242">
        <v>0</v>
      </c>
      <c r="C127" s="242">
        <v>0</v>
      </c>
      <c r="D127" s="242">
        <v>0</v>
      </c>
      <c r="E127" s="1623">
        <v>0</v>
      </c>
      <c r="F127" s="1624"/>
      <c r="G127" s="215"/>
      <c r="H127" s="215"/>
      <c r="I127" s="215"/>
      <c r="J127" s="215"/>
    </row>
    <row r="128" spans="1:10" ht="14.1" customHeight="1" x14ac:dyDescent="0.25">
      <c r="A128" s="241" t="s">
        <v>707</v>
      </c>
      <c r="B128" s="242">
        <v>0</v>
      </c>
      <c r="C128" s="242">
        <v>0</v>
      </c>
      <c r="D128" s="242">
        <v>0</v>
      </c>
      <c r="E128" s="1623">
        <v>0</v>
      </c>
      <c r="F128" s="1624"/>
      <c r="G128" s="215"/>
      <c r="H128" s="215"/>
      <c r="I128" s="215"/>
      <c r="J128" s="215"/>
    </row>
    <row r="129" spans="1:10" ht="14.1" customHeight="1" x14ac:dyDescent="0.25">
      <c r="A129" s="241" t="s">
        <v>708</v>
      </c>
      <c r="B129" s="242">
        <v>0</v>
      </c>
      <c r="C129" s="242">
        <v>0</v>
      </c>
      <c r="D129" s="242">
        <v>0</v>
      </c>
      <c r="E129" s="1623">
        <v>0</v>
      </c>
      <c r="F129" s="1624"/>
      <c r="G129" s="215"/>
      <c r="H129" s="215"/>
      <c r="I129" s="215"/>
      <c r="J129" s="215"/>
    </row>
    <row r="130" spans="1:10" ht="14.1" customHeight="1" x14ac:dyDescent="0.25">
      <c r="A130" s="241" t="s">
        <v>709</v>
      </c>
      <c r="B130" s="242">
        <v>0</v>
      </c>
      <c r="C130" s="242">
        <v>0</v>
      </c>
      <c r="D130" s="242">
        <v>0</v>
      </c>
      <c r="E130" s="1623">
        <v>0</v>
      </c>
      <c r="F130" s="1624"/>
      <c r="G130" s="215"/>
      <c r="H130" s="215"/>
      <c r="I130" s="215"/>
      <c r="J130" s="215"/>
    </row>
    <row r="131" spans="1:10" ht="14.1" customHeight="1" x14ac:dyDescent="0.25">
      <c r="A131" s="241" t="s">
        <v>710</v>
      </c>
      <c r="B131" s="242">
        <v>0</v>
      </c>
      <c r="C131" s="242">
        <v>0</v>
      </c>
      <c r="D131" s="242">
        <v>0</v>
      </c>
      <c r="E131" s="1623">
        <v>0</v>
      </c>
      <c r="F131" s="1624"/>
      <c r="G131" s="215"/>
      <c r="H131" s="215"/>
      <c r="I131" s="215"/>
      <c r="J131" s="215"/>
    </row>
    <row r="132" spans="1:10" ht="14.1" customHeight="1" x14ac:dyDescent="0.25">
      <c r="A132" s="241" t="s">
        <v>711</v>
      </c>
      <c r="B132" s="242">
        <v>0</v>
      </c>
      <c r="C132" s="242">
        <v>0</v>
      </c>
      <c r="D132" s="242">
        <v>0</v>
      </c>
      <c r="E132" s="1623">
        <v>0</v>
      </c>
      <c r="F132" s="1624"/>
      <c r="G132" s="215"/>
      <c r="H132" s="215"/>
      <c r="I132" s="215"/>
      <c r="J132" s="215"/>
    </row>
    <row r="133" spans="1:10" ht="14.1" customHeight="1" x14ac:dyDescent="0.25">
      <c r="A133" s="241" t="s">
        <v>712</v>
      </c>
      <c r="B133" s="242">
        <v>0</v>
      </c>
      <c r="C133" s="242">
        <v>0</v>
      </c>
      <c r="D133" s="242">
        <v>0</v>
      </c>
      <c r="E133" s="1623">
        <v>0</v>
      </c>
      <c r="F133" s="1624"/>
      <c r="G133" s="215"/>
      <c r="H133" s="215"/>
      <c r="I133" s="215"/>
      <c r="J133" s="215"/>
    </row>
    <row r="134" spans="1:10" ht="14.1" customHeight="1" x14ac:dyDescent="0.25">
      <c r="A134" s="241" t="s">
        <v>713</v>
      </c>
      <c r="B134" s="242">
        <v>0</v>
      </c>
      <c r="C134" s="242">
        <v>0</v>
      </c>
      <c r="D134" s="242">
        <v>0</v>
      </c>
      <c r="E134" s="1623">
        <v>0</v>
      </c>
      <c r="F134" s="1624"/>
      <c r="G134" s="215"/>
      <c r="H134" s="215"/>
      <c r="I134" s="215"/>
      <c r="J134" s="215"/>
    </row>
    <row r="135" spans="1:10" ht="14.1" customHeight="1" x14ac:dyDescent="0.25">
      <c r="A135" s="241" t="s">
        <v>714</v>
      </c>
      <c r="B135" s="242">
        <v>950000</v>
      </c>
      <c r="C135" s="242">
        <v>0</v>
      </c>
      <c r="D135" s="242">
        <v>0</v>
      </c>
      <c r="E135" s="1623">
        <v>0</v>
      </c>
      <c r="F135" s="1624"/>
      <c r="G135" s="215"/>
      <c r="H135" s="215"/>
      <c r="I135" s="215"/>
      <c r="J135" s="215"/>
    </row>
    <row r="136" spans="1:10" ht="14.1" customHeight="1" x14ac:dyDescent="0.25">
      <c r="A136" s="241" t="s">
        <v>716</v>
      </c>
      <c r="B136" s="242">
        <v>0</v>
      </c>
      <c r="C136" s="242">
        <v>0</v>
      </c>
      <c r="D136" s="242">
        <v>0</v>
      </c>
      <c r="E136" s="1623">
        <v>0</v>
      </c>
      <c r="F136" s="1624"/>
      <c r="G136" s="215"/>
      <c r="H136" s="215"/>
      <c r="I136" s="215"/>
      <c r="J136" s="215"/>
    </row>
    <row r="137" spans="1:10" ht="14.1" customHeight="1" x14ac:dyDescent="0.25">
      <c r="A137" s="241" t="s">
        <v>718</v>
      </c>
      <c r="B137" s="242">
        <v>0</v>
      </c>
      <c r="C137" s="242">
        <v>0</v>
      </c>
      <c r="D137" s="242">
        <v>0</v>
      </c>
      <c r="E137" s="1623">
        <v>0</v>
      </c>
      <c r="F137" s="1624"/>
      <c r="G137" s="215"/>
      <c r="H137" s="215"/>
      <c r="I137" s="215"/>
      <c r="J137" s="215"/>
    </row>
    <row r="138" spans="1:10" ht="14.1" customHeight="1" x14ac:dyDescent="0.25">
      <c r="A138" s="241" t="s">
        <v>719</v>
      </c>
      <c r="B138" s="242">
        <v>0</v>
      </c>
      <c r="C138" s="242">
        <v>0</v>
      </c>
      <c r="D138" s="242">
        <v>0</v>
      </c>
      <c r="E138" s="1623">
        <v>0</v>
      </c>
      <c r="F138" s="1624"/>
      <c r="G138" s="215"/>
      <c r="H138" s="215"/>
      <c r="I138" s="215"/>
      <c r="J138" s="215"/>
    </row>
    <row r="139" spans="1:10" ht="14.1" customHeight="1" x14ac:dyDescent="0.25">
      <c r="A139" s="241" t="s">
        <v>720</v>
      </c>
      <c r="B139" s="242">
        <v>0</v>
      </c>
      <c r="C139" s="242">
        <v>0</v>
      </c>
      <c r="D139" s="242">
        <v>0</v>
      </c>
      <c r="E139" s="1623">
        <v>0</v>
      </c>
      <c r="F139" s="1624"/>
      <c r="G139" s="215"/>
      <c r="H139" s="215"/>
      <c r="I139" s="215"/>
      <c r="J139" s="215"/>
    </row>
    <row r="140" spans="1:10" ht="14.1" customHeight="1" x14ac:dyDescent="0.25">
      <c r="A140" s="241" t="s">
        <v>721</v>
      </c>
      <c r="B140" s="242">
        <v>0</v>
      </c>
      <c r="C140" s="242">
        <v>0</v>
      </c>
      <c r="D140" s="242">
        <v>0</v>
      </c>
      <c r="E140" s="1623">
        <v>0</v>
      </c>
      <c r="F140" s="1624"/>
      <c r="G140" s="215"/>
      <c r="H140" s="215"/>
      <c r="I140" s="215"/>
      <c r="J140" s="215"/>
    </row>
    <row r="141" spans="1:10" ht="14.1" customHeight="1" x14ac:dyDescent="0.25">
      <c r="A141" s="241" t="s">
        <v>723</v>
      </c>
      <c r="B141" s="242">
        <v>0</v>
      </c>
      <c r="C141" s="242">
        <v>0</v>
      </c>
      <c r="D141" s="242">
        <v>0</v>
      </c>
      <c r="E141" s="1623">
        <v>0</v>
      </c>
      <c r="F141" s="1624"/>
      <c r="G141" s="215"/>
      <c r="H141" s="215"/>
      <c r="I141" s="215"/>
      <c r="J141" s="215"/>
    </row>
    <row r="142" spans="1:10" ht="14.1" customHeight="1" x14ac:dyDescent="0.25">
      <c r="A142" s="241" t="s">
        <v>724</v>
      </c>
      <c r="B142" s="242">
        <v>0</v>
      </c>
      <c r="C142" s="242">
        <v>0</v>
      </c>
      <c r="D142" s="242">
        <v>0</v>
      </c>
      <c r="E142" s="1623">
        <v>0</v>
      </c>
      <c r="F142" s="1624"/>
      <c r="G142" s="215"/>
      <c r="H142" s="215"/>
      <c r="I142" s="215"/>
      <c r="J142" s="215"/>
    </row>
    <row r="143" spans="1:10" ht="14.1" customHeight="1" x14ac:dyDescent="0.25">
      <c r="A143" s="241" t="s">
        <v>726</v>
      </c>
      <c r="B143" s="242">
        <v>0</v>
      </c>
      <c r="C143" s="242">
        <v>0</v>
      </c>
      <c r="D143" s="242">
        <v>0</v>
      </c>
      <c r="E143" s="1623">
        <v>0</v>
      </c>
      <c r="F143" s="1624"/>
      <c r="G143" s="215"/>
      <c r="H143" s="215"/>
      <c r="I143" s="215"/>
      <c r="J143" s="215"/>
    </row>
    <row r="144" spans="1:10" ht="14.1" customHeight="1" x14ac:dyDescent="0.25">
      <c r="A144" s="241" t="s">
        <v>727</v>
      </c>
      <c r="B144" s="242">
        <v>0</v>
      </c>
      <c r="C144" s="242">
        <v>0</v>
      </c>
      <c r="D144" s="242">
        <v>0</v>
      </c>
      <c r="E144" s="1623">
        <v>0</v>
      </c>
      <c r="F144" s="1624"/>
      <c r="G144" s="215"/>
      <c r="H144" s="215"/>
      <c r="I144" s="215"/>
      <c r="J144" s="215"/>
    </row>
    <row r="145" spans="1:10" ht="14.1" customHeight="1" x14ac:dyDescent="0.25">
      <c r="A145" s="231" t="s">
        <v>192</v>
      </c>
      <c r="B145" s="242">
        <v>950000</v>
      </c>
      <c r="C145" s="242">
        <v>0</v>
      </c>
      <c r="D145" s="242">
        <v>0</v>
      </c>
      <c r="E145" s="1623">
        <v>0</v>
      </c>
      <c r="F145" s="1624"/>
      <c r="G145" s="215"/>
      <c r="H145" s="215"/>
      <c r="I145" s="215"/>
      <c r="J145" s="215"/>
    </row>
    <row r="146" spans="1:10" ht="14.1" customHeight="1" x14ac:dyDescent="0.25">
      <c r="A146" s="218" t="s">
        <v>790</v>
      </c>
      <c r="B146" s="1619" t="s">
        <v>791</v>
      </c>
      <c r="C146" s="1620"/>
      <c r="D146" s="1620"/>
      <c r="E146" s="1620"/>
      <c r="F146" s="1620"/>
      <c r="G146" s="215"/>
      <c r="H146" s="215"/>
      <c r="I146" s="215"/>
      <c r="J146" s="215"/>
    </row>
    <row r="147" spans="1:10" ht="14.1" customHeight="1" x14ac:dyDescent="0.25">
      <c r="A147" s="219" t="s">
        <v>688</v>
      </c>
      <c r="B147" s="1621" t="s">
        <v>792</v>
      </c>
      <c r="C147" s="1622"/>
      <c r="D147" s="1622"/>
      <c r="E147" s="1622"/>
      <c r="F147" s="1622"/>
      <c r="G147" s="215"/>
      <c r="H147" s="215"/>
      <c r="I147" s="215"/>
      <c r="J147" s="215"/>
    </row>
    <row r="148" spans="1:10" ht="14.1" customHeight="1" x14ac:dyDescent="0.25">
      <c r="A148" s="220" t="s">
        <v>689</v>
      </c>
      <c r="B148" s="1609" t="s">
        <v>205</v>
      </c>
      <c r="C148" s="1610"/>
      <c r="D148" s="1610"/>
      <c r="E148" s="1610"/>
      <c r="F148" s="1610"/>
      <c r="G148" s="215"/>
      <c r="H148" s="215"/>
      <c r="I148" s="215"/>
      <c r="J148" s="215"/>
    </row>
    <row r="149" spans="1:10" ht="14.1" customHeight="1" x14ac:dyDescent="0.25">
      <c r="A149" s="220" t="s">
        <v>15</v>
      </c>
      <c r="B149" s="1609" t="s">
        <v>206</v>
      </c>
      <c r="C149" s="1610"/>
      <c r="D149" s="1610"/>
      <c r="E149" s="1610"/>
      <c r="F149" s="1610"/>
      <c r="G149" s="215"/>
      <c r="H149" s="215"/>
      <c r="I149" s="215"/>
      <c r="J149" s="215"/>
    </row>
    <row r="150" spans="1:10" ht="15" customHeight="1" x14ac:dyDescent="0.25">
      <c r="A150" s="221"/>
      <c r="B150" s="222">
        <v>2020</v>
      </c>
      <c r="C150" s="222">
        <v>2021</v>
      </c>
      <c r="D150" s="222">
        <v>2022</v>
      </c>
      <c r="E150" s="1611">
        <v>2023</v>
      </c>
      <c r="F150" s="1612"/>
      <c r="G150" s="215"/>
      <c r="H150" s="215"/>
      <c r="I150" s="215"/>
      <c r="J150" s="215"/>
    </row>
    <row r="151" spans="1:10" ht="15" customHeight="1" x14ac:dyDescent="0.25">
      <c r="A151" s="224"/>
      <c r="B151" s="225" t="s">
        <v>7</v>
      </c>
      <c r="C151" s="225" t="s">
        <v>8</v>
      </c>
      <c r="D151" s="225" t="s">
        <v>8</v>
      </c>
      <c r="E151" s="1613" t="s">
        <v>8</v>
      </c>
      <c r="F151" s="1614"/>
      <c r="G151" s="215"/>
      <c r="H151" s="215"/>
      <c r="I151" s="215"/>
      <c r="J151" s="215"/>
    </row>
    <row r="152" spans="1:10" ht="14.1" customHeight="1" x14ac:dyDescent="0.25">
      <c r="A152" s="234" t="s">
        <v>16</v>
      </c>
      <c r="B152" s="235">
        <v>0</v>
      </c>
      <c r="C152" s="235">
        <v>200</v>
      </c>
      <c r="D152" s="235">
        <v>0</v>
      </c>
      <c r="E152" s="1615">
        <v>0</v>
      </c>
      <c r="F152" s="1616"/>
      <c r="G152" s="215"/>
      <c r="H152" s="215"/>
      <c r="I152" s="215"/>
      <c r="J152" s="215"/>
    </row>
    <row r="153" spans="1:10" ht="14.1" customHeight="1" x14ac:dyDescent="0.25">
      <c r="A153" s="234" t="s">
        <v>17</v>
      </c>
      <c r="B153" s="235">
        <v>0</v>
      </c>
      <c r="C153" s="235">
        <v>40000000</v>
      </c>
      <c r="D153" s="235">
        <v>0</v>
      </c>
      <c r="E153" s="1615">
        <v>0</v>
      </c>
      <c r="F153" s="1616"/>
      <c r="G153" s="215"/>
      <c r="H153" s="215"/>
      <c r="I153" s="215"/>
      <c r="J153" s="215"/>
    </row>
    <row r="154" spans="1:10" ht="14.1" customHeight="1" x14ac:dyDescent="0.25">
      <c r="A154" s="234" t="s">
        <v>18</v>
      </c>
      <c r="B154" s="235">
        <v>0</v>
      </c>
      <c r="C154" s="237">
        <v>200000</v>
      </c>
      <c r="D154" s="237">
        <v>0</v>
      </c>
      <c r="E154" s="1617">
        <v>0</v>
      </c>
      <c r="F154" s="1616"/>
      <c r="G154" s="215"/>
      <c r="H154" s="215"/>
      <c r="I154" s="215"/>
      <c r="J154" s="215"/>
    </row>
    <row r="155" spans="1:10" ht="14.1" customHeight="1" x14ac:dyDescent="0.25">
      <c r="A155" s="234" t="s">
        <v>696</v>
      </c>
      <c r="B155" s="235"/>
      <c r="C155" s="237"/>
      <c r="D155" s="239">
        <v>-1</v>
      </c>
      <c r="E155" s="1617"/>
      <c r="F155" s="1616"/>
      <c r="G155" s="215"/>
      <c r="H155" s="215"/>
      <c r="I155" s="215"/>
      <c r="J155" s="215"/>
    </row>
    <row r="156" spans="1:10" ht="14.1" customHeight="1" x14ac:dyDescent="0.25">
      <c r="A156" s="234" t="s">
        <v>697</v>
      </c>
      <c r="B156" s="235"/>
      <c r="C156" s="237"/>
      <c r="D156" s="239">
        <v>-1</v>
      </c>
      <c r="E156" s="1617"/>
      <c r="F156" s="1616"/>
      <c r="G156" s="215"/>
      <c r="H156" s="215"/>
      <c r="I156" s="215"/>
      <c r="J156" s="215"/>
    </row>
    <row r="157" spans="1:10" ht="14.1" customHeight="1" x14ac:dyDescent="0.25">
      <c r="A157" s="234" t="s">
        <v>22</v>
      </c>
      <c r="B157" s="235"/>
      <c r="C157" s="237"/>
      <c r="D157" s="239">
        <v>-1</v>
      </c>
      <c r="E157" s="1617"/>
      <c r="F157" s="1616"/>
      <c r="G157" s="215"/>
      <c r="H157" s="215"/>
      <c r="I157" s="215"/>
      <c r="J157" s="215"/>
    </row>
    <row r="158" spans="1:10" ht="14.1" customHeight="1" x14ac:dyDescent="0.25">
      <c r="A158" s="1626" t="s">
        <v>690</v>
      </c>
      <c r="B158" s="1627"/>
      <c r="C158" s="1627"/>
      <c r="D158" s="1627"/>
      <c r="E158" s="1627"/>
      <c r="F158" s="1627"/>
      <c r="G158" s="215"/>
      <c r="H158" s="215"/>
      <c r="I158" s="215"/>
      <c r="J158" s="215"/>
    </row>
    <row r="159" spans="1:10" ht="14.1" customHeight="1" x14ac:dyDescent="0.25">
      <c r="A159" s="221"/>
      <c r="B159" s="222">
        <v>2020</v>
      </c>
      <c r="C159" s="227">
        <v>2021</v>
      </c>
      <c r="D159" s="222">
        <v>2022</v>
      </c>
      <c r="E159" s="1611">
        <v>2023</v>
      </c>
      <c r="F159" s="1612"/>
      <c r="G159" s="215"/>
      <c r="H159" s="215"/>
      <c r="I159" s="215"/>
      <c r="J159" s="215"/>
    </row>
    <row r="160" spans="1:10" ht="14.1" customHeight="1" x14ac:dyDescent="0.25">
      <c r="A160" s="228"/>
      <c r="B160" s="225" t="s">
        <v>7</v>
      </c>
      <c r="C160" s="225" t="s">
        <v>8</v>
      </c>
      <c r="D160" s="225" t="s">
        <v>8</v>
      </c>
      <c r="E160" s="1613" t="s">
        <v>8</v>
      </c>
      <c r="F160" s="1614"/>
      <c r="G160" s="215"/>
      <c r="H160" s="215"/>
      <c r="I160" s="215"/>
      <c r="J160" s="215"/>
    </row>
    <row r="161" spans="1:10" ht="15.95" customHeight="1" x14ac:dyDescent="0.25">
      <c r="A161" s="224"/>
      <c r="B161" s="229"/>
      <c r="C161" s="229"/>
      <c r="D161" s="229"/>
      <c r="E161" s="229"/>
      <c r="F161" s="229"/>
      <c r="G161" s="230" t="s">
        <v>687</v>
      </c>
      <c r="H161" s="215"/>
      <c r="I161" s="215"/>
      <c r="J161" s="215"/>
    </row>
    <row r="162" spans="1:10" ht="14.1" customHeight="1" x14ac:dyDescent="0.25">
      <c r="A162" s="241" t="s">
        <v>698</v>
      </c>
      <c r="B162" s="242">
        <v>0</v>
      </c>
      <c r="C162" s="242">
        <v>0</v>
      </c>
      <c r="D162" s="242">
        <v>0</v>
      </c>
      <c r="E162" s="1623">
        <v>0</v>
      </c>
      <c r="F162" s="1624"/>
      <c r="G162" s="233"/>
      <c r="H162" s="215"/>
      <c r="I162" s="215"/>
      <c r="J162" s="215"/>
    </row>
    <row r="163" spans="1:10" ht="14.1" customHeight="1" x14ac:dyDescent="0.25">
      <c r="A163" s="241" t="s">
        <v>699</v>
      </c>
      <c r="B163" s="242">
        <v>0</v>
      </c>
      <c r="C163" s="242">
        <v>0</v>
      </c>
      <c r="D163" s="242">
        <v>0</v>
      </c>
      <c r="E163" s="1623">
        <v>0</v>
      </c>
      <c r="F163" s="1624"/>
      <c r="G163" s="215"/>
      <c r="H163" s="215"/>
      <c r="I163" s="215"/>
      <c r="J163" s="215"/>
    </row>
    <row r="164" spans="1:10" ht="14.1" customHeight="1" x14ac:dyDescent="0.25">
      <c r="A164" s="241" t="s">
        <v>700</v>
      </c>
      <c r="B164" s="242">
        <v>0</v>
      </c>
      <c r="C164" s="242">
        <v>0</v>
      </c>
      <c r="D164" s="242">
        <v>0</v>
      </c>
      <c r="E164" s="1623">
        <v>0</v>
      </c>
      <c r="F164" s="1624"/>
      <c r="G164" s="215"/>
      <c r="H164" s="215"/>
      <c r="I164" s="215"/>
      <c r="J164" s="215"/>
    </row>
    <row r="165" spans="1:10" ht="14.1" customHeight="1" x14ac:dyDescent="0.25">
      <c r="A165" s="241" t="s">
        <v>701</v>
      </c>
      <c r="B165" s="242">
        <v>0</v>
      </c>
      <c r="C165" s="242">
        <v>0</v>
      </c>
      <c r="D165" s="242">
        <v>0</v>
      </c>
      <c r="E165" s="1623">
        <v>0</v>
      </c>
      <c r="F165" s="1624"/>
      <c r="G165" s="215"/>
      <c r="H165" s="215"/>
      <c r="I165" s="215"/>
      <c r="J165" s="215"/>
    </row>
    <row r="166" spans="1:10" ht="14.1" customHeight="1" x14ac:dyDescent="0.25">
      <c r="A166" s="241" t="s">
        <v>702</v>
      </c>
      <c r="B166" s="242">
        <v>0</v>
      </c>
      <c r="C166" s="242">
        <v>0</v>
      </c>
      <c r="D166" s="242">
        <v>0</v>
      </c>
      <c r="E166" s="1623">
        <v>0</v>
      </c>
      <c r="F166" s="1624"/>
      <c r="G166" s="215"/>
      <c r="H166" s="215"/>
      <c r="I166" s="215"/>
      <c r="J166" s="215"/>
    </row>
    <row r="167" spans="1:10" ht="14.1" customHeight="1" x14ac:dyDescent="0.25">
      <c r="A167" s="241" t="s">
        <v>703</v>
      </c>
      <c r="B167" s="242">
        <v>0</v>
      </c>
      <c r="C167" s="242">
        <v>0</v>
      </c>
      <c r="D167" s="242">
        <v>0</v>
      </c>
      <c r="E167" s="1623">
        <v>0</v>
      </c>
      <c r="F167" s="1624"/>
      <c r="G167" s="215"/>
      <c r="H167" s="215"/>
      <c r="I167" s="215"/>
      <c r="J167" s="215"/>
    </row>
    <row r="168" spans="1:10" ht="14.1" customHeight="1" x14ac:dyDescent="0.25">
      <c r="A168" s="241" t="s">
        <v>704</v>
      </c>
      <c r="B168" s="242">
        <v>0</v>
      </c>
      <c r="C168" s="242">
        <v>0</v>
      </c>
      <c r="D168" s="242">
        <v>0</v>
      </c>
      <c r="E168" s="1623">
        <v>0</v>
      </c>
      <c r="F168" s="1624"/>
      <c r="G168" s="215"/>
      <c r="H168" s="215"/>
      <c r="I168" s="215"/>
      <c r="J168" s="215"/>
    </row>
    <row r="169" spans="1:10" ht="14.1" customHeight="1" x14ac:dyDescent="0.25">
      <c r="A169" s="241" t="s">
        <v>705</v>
      </c>
      <c r="B169" s="242">
        <v>0</v>
      </c>
      <c r="C169" s="242">
        <v>0</v>
      </c>
      <c r="D169" s="242">
        <v>0</v>
      </c>
      <c r="E169" s="1623">
        <v>0</v>
      </c>
      <c r="F169" s="1624"/>
      <c r="G169" s="215"/>
      <c r="H169" s="215"/>
      <c r="I169" s="215"/>
      <c r="J169" s="215"/>
    </row>
    <row r="170" spans="1:10" ht="14.1" customHeight="1" x14ac:dyDescent="0.25">
      <c r="A170" s="241" t="s">
        <v>706</v>
      </c>
      <c r="B170" s="242">
        <v>0</v>
      </c>
      <c r="C170" s="242">
        <v>0</v>
      </c>
      <c r="D170" s="242">
        <v>0</v>
      </c>
      <c r="E170" s="1623">
        <v>0</v>
      </c>
      <c r="F170" s="1624"/>
      <c r="G170" s="215"/>
      <c r="H170" s="215"/>
      <c r="I170" s="215"/>
      <c r="J170" s="215"/>
    </row>
    <row r="171" spans="1:10" ht="14.1" customHeight="1" x14ac:dyDescent="0.25">
      <c r="A171" s="241" t="s">
        <v>707</v>
      </c>
      <c r="B171" s="242">
        <v>0</v>
      </c>
      <c r="C171" s="242">
        <v>0</v>
      </c>
      <c r="D171" s="242">
        <v>0</v>
      </c>
      <c r="E171" s="1623">
        <v>0</v>
      </c>
      <c r="F171" s="1624"/>
      <c r="G171" s="215"/>
      <c r="H171" s="215"/>
      <c r="I171" s="215"/>
      <c r="J171" s="215"/>
    </row>
    <row r="172" spans="1:10" ht="14.1" customHeight="1" x14ac:dyDescent="0.25">
      <c r="A172" s="241" t="s">
        <v>708</v>
      </c>
      <c r="B172" s="242">
        <v>0</v>
      </c>
      <c r="C172" s="242">
        <v>0</v>
      </c>
      <c r="D172" s="242">
        <v>0</v>
      </c>
      <c r="E172" s="1623">
        <v>0</v>
      </c>
      <c r="F172" s="1624"/>
      <c r="G172" s="215"/>
      <c r="H172" s="215"/>
      <c r="I172" s="215"/>
      <c r="J172" s="215"/>
    </row>
    <row r="173" spans="1:10" ht="14.1" customHeight="1" x14ac:dyDescent="0.25">
      <c r="A173" s="241" t="s">
        <v>709</v>
      </c>
      <c r="B173" s="242">
        <v>0</v>
      </c>
      <c r="C173" s="242">
        <v>0</v>
      </c>
      <c r="D173" s="242">
        <v>0</v>
      </c>
      <c r="E173" s="1623">
        <v>0</v>
      </c>
      <c r="F173" s="1624"/>
      <c r="G173" s="215"/>
      <c r="H173" s="215"/>
      <c r="I173" s="215"/>
      <c r="J173" s="215"/>
    </row>
    <row r="174" spans="1:10" ht="14.1" customHeight="1" x14ac:dyDescent="0.25">
      <c r="A174" s="241" t="s">
        <v>710</v>
      </c>
      <c r="B174" s="242">
        <v>0</v>
      </c>
      <c r="C174" s="242">
        <v>0</v>
      </c>
      <c r="D174" s="242">
        <v>0</v>
      </c>
      <c r="E174" s="1623">
        <v>0</v>
      </c>
      <c r="F174" s="1624"/>
      <c r="G174" s="215"/>
      <c r="H174" s="215"/>
      <c r="I174" s="215"/>
      <c r="J174" s="215"/>
    </row>
    <row r="175" spans="1:10" ht="14.1" customHeight="1" x14ac:dyDescent="0.25">
      <c r="A175" s="241" t="s">
        <v>711</v>
      </c>
      <c r="B175" s="242">
        <v>0</v>
      </c>
      <c r="C175" s="242">
        <v>0</v>
      </c>
      <c r="D175" s="242">
        <v>0</v>
      </c>
      <c r="E175" s="1623">
        <v>0</v>
      </c>
      <c r="F175" s="1624"/>
      <c r="G175" s="215"/>
      <c r="H175" s="215"/>
      <c r="I175" s="215"/>
      <c r="J175" s="215"/>
    </row>
    <row r="176" spans="1:10" ht="14.1" customHeight="1" x14ac:dyDescent="0.25">
      <c r="A176" s="241" t="s">
        <v>712</v>
      </c>
      <c r="B176" s="242">
        <v>0</v>
      </c>
      <c r="C176" s="242">
        <v>0</v>
      </c>
      <c r="D176" s="242">
        <v>0</v>
      </c>
      <c r="E176" s="1623">
        <v>0</v>
      </c>
      <c r="F176" s="1624"/>
      <c r="G176" s="215"/>
      <c r="H176" s="215"/>
      <c r="I176" s="215"/>
      <c r="J176" s="215"/>
    </row>
    <row r="177" spans="1:10" ht="14.1" customHeight="1" x14ac:dyDescent="0.25">
      <c r="A177" s="241" t="s">
        <v>713</v>
      </c>
      <c r="B177" s="242">
        <v>0</v>
      </c>
      <c r="C177" s="242">
        <v>0</v>
      </c>
      <c r="D177" s="242">
        <v>0</v>
      </c>
      <c r="E177" s="1623">
        <v>0</v>
      </c>
      <c r="F177" s="1624"/>
      <c r="G177" s="215"/>
      <c r="H177" s="215"/>
      <c r="I177" s="215"/>
      <c r="J177" s="215"/>
    </row>
    <row r="178" spans="1:10" ht="14.1" customHeight="1" x14ac:dyDescent="0.25">
      <c r="A178" s="241" t="s">
        <v>714</v>
      </c>
      <c r="B178" s="242">
        <v>0</v>
      </c>
      <c r="C178" s="242">
        <v>40000000</v>
      </c>
      <c r="D178" s="242">
        <v>0</v>
      </c>
      <c r="E178" s="1623">
        <v>0</v>
      </c>
      <c r="F178" s="1624"/>
      <c r="G178" s="215"/>
      <c r="H178" s="215"/>
      <c r="I178" s="215"/>
      <c r="J178" s="215"/>
    </row>
    <row r="179" spans="1:10" ht="14.1" customHeight="1" x14ac:dyDescent="0.25">
      <c r="A179" s="241" t="s">
        <v>715</v>
      </c>
      <c r="B179" s="242">
        <v>0</v>
      </c>
      <c r="C179" s="242">
        <v>0</v>
      </c>
      <c r="D179" s="242">
        <v>0</v>
      </c>
      <c r="E179" s="1623">
        <v>0</v>
      </c>
      <c r="F179" s="1624"/>
      <c r="G179" s="215"/>
      <c r="H179" s="215"/>
      <c r="I179" s="215"/>
      <c r="J179" s="215"/>
    </row>
    <row r="180" spans="1:10" ht="14.1" customHeight="1" x14ac:dyDescent="0.25">
      <c r="A180" s="241" t="s">
        <v>716</v>
      </c>
      <c r="B180" s="242">
        <v>0</v>
      </c>
      <c r="C180" s="242">
        <v>0</v>
      </c>
      <c r="D180" s="242">
        <v>0</v>
      </c>
      <c r="E180" s="1623">
        <v>0</v>
      </c>
      <c r="F180" s="1624"/>
      <c r="G180" s="215"/>
      <c r="H180" s="215"/>
      <c r="I180" s="215"/>
      <c r="J180" s="215"/>
    </row>
    <row r="181" spans="1:10" ht="14.1" customHeight="1" x14ac:dyDescent="0.25">
      <c r="A181" s="241" t="s">
        <v>717</v>
      </c>
      <c r="B181" s="242">
        <v>0</v>
      </c>
      <c r="C181" s="242">
        <v>0</v>
      </c>
      <c r="D181" s="242">
        <v>0</v>
      </c>
      <c r="E181" s="1623">
        <v>0</v>
      </c>
      <c r="F181" s="1624"/>
      <c r="G181" s="215"/>
      <c r="H181" s="215"/>
      <c r="I181" s="215"/>
      <c r="J181" s="215"/>
    </row>
    <row r="182" spans="1:10" ht="14.1" customHeight="1" x14ac:dyDescent="0.25">
      <c r="A182" s="241" t="s">
        <v>718</v>
      </c>
      <c r="B182" s="242">
        <v>0</v>
      </c>
      <c r="C182" s="242">
        <v>0</v>
      </c>
      <c r="D182" s="242">
        <v>0</v>
      </c>
      <c r="E182" s="1623">
        <v>0</v>
      </c>
      <c r="F182" s="1624"/>
      <c r="G182" s="215"/>
      <c r="H182" s="215"/>
      <c r="I182" s="215"/>
      <c r="J182" s="215"/>
    </row>
    <row r="183" spans="1:10" ht="14.1" customHeight="1" x14ac:dyDescent="0.25">
      <c r="A183" s="241" t="s">
        <v>719</v>
      </c>
      <c r="B183" s="242">
        <v>0</v>
      </c>
      <c r="C183" s="242">
        <v>0</v>
      </c>
      <c r="D183" s="242">
        <v>0</v>
      </c>
      <c r="E183" s="1623">
        <v>0</v>
      </c>
      <c r="F183" s="1624"/>
      <c r="G183" s="215"/>
      <c r="H183" s="215"/>
      <c r="I183" s="215"/>
      <c r="J183" s="215"/>
    </row>
    <row r="184" spans="1:10" ht="14.1" customHeight="1" x14ac:dyDescent="0.25">
      <c r="A184" s="241" t="s">
        <v>720</v>
      </c>
      <c r="B184" s="242">
        <v>0</v>
      </c>
      <c r="C184" s="242">
        <v>0</v>
      </c>
      <c r="D184" s="242">
        <v>0</v>
      </c>
      <c r="E184" s="1623">
        <v>0</v>
      </c>
      <c r="F184" s="1624"/>
      <c r="G184" s="215"/>
      <c r="H184" s="215"/>
      <c r="I184" s="215"/>
      <c r="J184" s="215"/>
    </row>
    <row r="185" spans="1:10" ht="14.1" customHeight="1" x14ac:dyDescent="0.25">
      <c r="A185" s="241" t="s">
        <v>721</v>
      </c>
      <c r="B185" s="242">
        <v>0</v>
      </c>
      <c r="C185" s="242">
        <v>0</v>
      </c>
      <c r="D185" s="242">
        <v>0</v>
      </c>
      <c r="E185" s="1623">
        <v>0</v>
      </c>
      <c r="F185" s="1624"/>
      <c r="G185" s="215"/>
      <c r="H185" s="215"/>
      <c r="I185" s="215"/>
      <c r="J185" s="215"/>
    </row>
    <row r="186" spans="1:10" ht="14.1" customHeight="1" x14ac:dyDescent="0.25">
      <c r="A186" s="241" t="s">
        <v>722</v>
      </c>
      <c r="B186" s="242">
        <v>0</v>
      </c>
      <c r="C186" s="242">
        <v>0</v>
      </c>
      <c r="D186" s="242">
        <v>0</v>
      </c>
      <c r="E186" s="1623">
        <v>0</v>
      </c>
      <c r="F186" s="1624"/>
      <c r="G186" s="215"/>
      <c r="H186" s="215"/>
      <c r="I186" s="215"/>
      <c r="J186" s="215"/>
    </row>
    <row r="187" spans="1:10" ht="14.1" customHeight="1" x14ac:dyDescent="0.25">
      <c r="A187" s="241" t="s">
        <v>723</v>
      </c>
      <c r="B187" s="242">
        <v>0</v>
      </c>
      <c r="C187" s="242">
        <v>0</v>
      </c>
      <c r="D187" s="242">
        <v>0</v>
      </c>
      <c r="E187" s="1623">
        <v>0</v>
      </c>
      <c r="F187" s="1624"/>
      <c r="G187" s="215"/>
      <c r="H187" s="215"/>
      <c r="I187" s="215"/>
      <c r="J187" s="215"/>
    </row>
    <row r="188" spans="1:10" ht="14.1" customHeight="1" x14ac:dyDescent="0.25">
      <c r="A188" s="241" t="s">
        <v>724</v>
      </c>
      <c r="B188" s="242">
        <v>0</v>
      </c>
      <c r="C188" s="242">
        <v>0</v>
      </c>
      <c r="D188" s="242">
        <v>0</v>
      </c>
      <c r="E188" s="1623">
        <v>0</v>
      </c>
      <c r="F188" s="1624"/>
      <c r="G188" s="215"/>
      <c r="H188" s="215"/>
      <c r="I188" s="215"/>
      <c r="J188" s="215"/>
    </row>
    <row r="189" spans="1:10" ht="14.1" customHeight="1" x14ac:dyDescent="0.25">
      <c r="A189" s="241" t="s">
        <v>725</v>
      </c>
      <c r="B189" s="242">
        <v>0</v>
      </c>
      <c r="C189" s="242">
        <v>0</v>
      </c>
      <c r="D189" s="242">
        <v>0</v>
      </c>
      <c r="E189" s="1623">
        <v>0</v>
      </c>
      <c r="F189" s="1624"/>
      <c r="G189" s="215"/>
      <c r="H189" s="215"/>
      <c r="I189" s="215"/>
      <c r="J189" s="215"/>
    </row>
    <row r="190" spans="1:10" ht="14.1" customHeight="1" x14ac:dyDescent="0.25">
      <c r="A190" s="241" t="s">
        <v>726</v>
      </c>
      <c r="B190" s="242">
        <v>0</v>
      </c>
      <c r="C190" s="242">
        <v>0</v>
      </c>
      <c r="D190" s="242">
        <v>0</v>
      </c>
      <c r="E190" s="1623">
        <v>0</v>
      </c>
      <c r="F190" s="1624"/>
      <c r="G190" s="215"/>
      <c r="H190" s="215"/>
      <c r="I190" s="215"/>
      <c r="J190" s="215"/>
    </row>
    <row r="191" spans="1:10" ht="14.1" customHeight="1" x14ac:dyDescent="0.25">
      <c r="A191" s="241" t="s">
        <v>727</v>
      </c>
      <c r="B191" s="242">
        <v>0</v>
      </c>
      <c r="C191" s="242">
        <v>0</v>
      </c>
      <c r="D191" s="242">
        <v>0</v>
      </c>
      <c r="E191" s="1623">
        <v>0</v>
      </c>
      <c r="F191" s="1624"/>
      <c r="G191" s="215"/>
      <c r="H191" s="215"/>
      <c r="I191" s="215"/>
      <c r="J191" s="215"/>
    </row>
    <row r="192" spans="1:10" ht="14.1" customHeight="1" x14ac:dyDescent="0.25">
      <c r="A192" s="231" t="s">
        <v>192</v>
      </c>
      <c r="B192" s="242">
        <v>0</v>
      </c>
      <c r="C192" s="242">
        <v>40000000</v>
      </c>
      <c r="D192" s="242">
        <v>0</v>
      </c>
      <c r="E192" s="1623">
        <v>0</v>
      </c>
      <c r="F192" s="1624"/>
      <c r="G192" s="215"/>
      <c r="H192" s="215"/>
      <c r="I192" s="215"/>
      <c r="J192" s="215"/>
    </row>
    <row r="193" spans="1:10" ht="14.1" customHeight="1" x14ac:dyDescent="0.25">
      <c r="A193" s="219" t="s">
        <v>688</v>
      </c>
      <c r="B193" s="1621" t="s">
        <v>793</v>
      </c>
      <c r="C193" s="1622"/>
      <c r="D193" s="1622"/>
      <c r="E193" s="1622"/>
      <c r="F193" s="1622"/>
      <c r="G193" s="215"/>
      <c r="H193" s="215"/>
      <c r="I193" s="215"/>
      <c r="J193" s="215"/>
    </row>
    <row r="194" spans="1:10" ht="14.1" customHeight="1" x14ac:dyDescent="0.25">
      <c r="A194" s="220" t="s">
        <v>689</v>
      </c>
      <c r="B194" s="1609" t="s">
        <v>794</v>
      </c>
      <c r="C194" s="1610"/>
      <c r="D194" s="1610"/>
      <c r="E194" s="1610"/>
      <c r="F194" s="1610"/>
      <c r="G194" s="215"/>
      <c r="H194" s="215"/>
      <c r="I194" s="215"/>
      <c r="J194" s="215"/>
    </row>
    <row r="195" spans="1:10" ht="14.1" customHeight="1" x14ac:dyDescent="0.25">
      <c r="A195" s="220" t="s">
        <v>15</v>
      </c>
      <c r="B195" s="1609" t="s">
        <v>40</v>
      </c>
      <c r="C195" s="1610"/>
      <c r="D195" s="1610"/>
      <c r="E195" s="1610"/>
      <c r="F195" s="1610"/>
      <c r="G195" s="215"/>
      <c r="H195" s="215"/>
      <c r="I195" s="215"/>
      <c r="J195" s="215"/>
    </row>
    <row r="196" spans="1:10" ht="15" customHeight="1" x14ac:dyDescent="0.25">
      <c r="A196" s="221"/>
      <c r="B196" s="222">
        <v>2020</v>
      </c>
      <c r="C196" s="222">
        <v>2021</v>
      </c>
      <c r="D196" s="222">
        <v>2022</v>
      </c>
      <c r="E196" s="1611">
        <v>2023</v>
      </c>
      <c r="F196" s="1612"/>
      <c r="G196" s="215"/>
      <c r="H196" s="215"/>
      <c r="I196" s="215"/>
      <c r="J196" s="215"/>
    </row>
    <row r="197" spans="1:10" ht="15" customHeight="1" x14ac:dyDescent="0.25">
      <c r="A197" s="224"/>
      <c r="B197" s="225" t="s">
        <v>7</v>
      </c>
      <c r="C197" s="225" t="s">
        <v>8</v>
      </c>
      <c r="D197" s="225" t="s">
        <v>8</v>
      </c>
      <c r="E197" s="1613" t="s">
        <v>8</v>
      </c>
      <c r="F197" s="1614"/>
      <c r="G197" s="215"/>
      <c r="H197" s="215"/>
      <c r="I197" s="215"/>
      <c r="J197" s="215"/>
    </row>
    <row r="198" spans="1:10" ht="14.1" customHeight="1" x14ac:dyDescent="0.25">
      <c r="A198" s="234" t="s">
        <v>16</v>
      </c>
      <c r="B198" s="235">
        <v>1</v>
      </c>
      <c r="C198" s="235">
        <v>0</v>
      </c>
      <c r="D198" s="235">
        <v>0</v>
      </c>
      <c r="E198" s="1615">
        <v>0</v>
      </c>
      <c r="F198" s="1616"/>
      <c r="G198" s="215"/>
      <c r="H198" s="215"/>
      <c r="I198" s="215"/>
      <c r="J198" s="215"/>
    </row>
    <row r="199" spans="1:10" ht="14.1" customHeight="1" x14ac:dyDescent="0.25">
      <c r="A199" s="234" t="s">
        <v>17</v>
      </c>
      <c r="B199" s="235">
        <v>700000</v>
      </c>
      <c r="C199" s="235">
        <v>0</v>
      </c>
      <c r="D199" s="235">
        <v>0</v>
      </c>
      <c r="E199" s="1615">
        <v>0</v>
      </c>
      <c r="F199" s="1616"/>
      <c r="G199" s="215"/>
      <c r="H199" s="215"/>
      <c r="I199" s="215"/>
      <c r="J199" s="215"/>
    </row>
    <row r="200" spans="1:10" ht="14.1" customHeight="1" x14ac:dyDescent="0.25">
      <c r="A200" s="234" t="s">
        <v>18</v>
      </c>
      <c r="B200" s="235">
        <v>700000</v>
      </c>
      <c r="C200" s="237">
        <v>0</v>
      </c>
      <c r="D200" s="237">
        <v>0</v>
      </c>
      <c r="E200" s="1617">
        <v>0</v>
      </c>
      <c r="F200" s="1616"/>
      <c r="G200" s="215"/>
      <c r="H200" s="215"/>
      <c r="I200" s="215"/>
      <c r="J200" s="215"/>
    </row>
    <row r="201" spans="1:10" ht="14.1" customHeight="1" x14ac:dyDescent="0.25">
      <c r="A201" s="234" t="s">
        <v>696</v>
      </c>
      <c r="B201" s="235"/>
      <c r="C201" s="239">
        <v>-1</v>
      </c>
      <c r="D201" s="237"/>
      <c r="E201" s="1617"/>
      <c r="F201" s="1616"/>
      <c r="G201" s="215"/>
      <c r="H201" s="215"/>
      <c r="I201" s="215"/>
      <c r="J201" s="215"/>
    </row>
    <row r="202" spans="1:10" ht="14.1" customHeight="1" x14ac:dyDescent="0.25">
      <c r="A202" s="234" t="s">
        <v>697</v>
      </c>
      <c r="B202" s="235"/>
      <c r="C202" s="239">
        <v>-1</v>
      </c>
      <c r="D202" s="237"/>
      <c r="E202" s="1617"/>
      <c r="F202" s="1616"/>
      <c r="G202" s="215"/>
      <c r="H202" s="215"/>
      <c r="I202" s="215"/>
      <c r="J202" s="215"/>
    </row>
    <row r="203" spans="1:10" ht="14.1" customHeight="1" x14ac:dyDescent="0.25">
      <c r="A203" s="234" t="s">
        <v>22</v>
      </c>
      <c r="B203" s="235"/>
      <c r="C203" s="239">
        <v>-1</v>
      </c>
      <c r="D203" s="237"/>
      <c r="E203" s="1617"/>
      <c r="F203" s="1616"/>
      <c r="G203" s="215"/>
      <c r="H203" s="215"/>
      <c r="I203" s="215"/>
      <c r="J203" s="215"/>
    </row>
    <row r="204" spans="1:10" ht="14.1" customHeight="1" x14ac:dyDescent="0.25">
      <c r="A204" s="1626" t="s">
        <v>690</v>
      </c>
      <c r="B204" s="1627"/>
      <c r="C204" s="1627"/>
      <c r="D204" s="1627"/>
      <c r="E204" s="1627"/>
      <c r="F204" s="1627"/>
      <c r="G204" s="215"/>
      <c r="H204" s="215"/>
      <c r="I204" s="215"/>
      <c r="J204" s="215"/>
    </row>
    <row r="205" spans="1:10" ht="14.1" customHeight="1" x14ac:dyDescent="0.25">
      <c r="A205" s="221"/>
      <c r="B205" s="222">
        <v>2020</v>
      </c>
      <c r="C205" s="227">
        <v>2021</v>
      </c>
      <c r="D205" s="222">
        <v>2022</v>
      </c>
      <c r="E205" s="1611">
        <v>2023</v>
      </c>
      <c r="F205" s="1612"/>
      <c r="G205" s="215"/>
      <c r="H205" s="215"/>
      <c r="I205" s="215"/>
      <c r="J205" s="215"/>
    </row>
    <row r="206" spans="1:10" ht="14.1" customHeight="1" x14ac:dyDescent="0.25">
      <c r="A206" s="228"/>
      <c r="B206" s="225" t="s">
        <v>7</v>
      </c>
      <c r="C206" s="225" t="s">
        <v>8</v>
      </c>
      <c r="D206" s="225" t="s">
        <v>8</v>
      </c>
      <c r="E206" s="1613" t="s">
        <v>8</v>
      </c>
      <c r="F206" s="1614"/>
      <c r="G206" s="215"/>
      <c r="H206" s="215"/>
      <c r="I206" s="215"/>
      <c r="J206" s="215"/>
    </row>
    <row r="207" spans="1:10" ht="15.95" customHeight="1" x14ac:dyDescent="0.25">
      <c r="A207" s="224"/>
      <c r="B207" s="229"/>
      <c r="C207" s="229"/>
      <c r="D207" s="229"/>
      <c r="E207" s="229"/>
      <c r="F207" s="229"/>
      <c r="G207" s="230" t="s">
        <v>687</v>
      </c>
      <c r="H207" s="215"/>
      <c r="I207" s="215"/>
      <c r="J207" s="215"/>
    </row>
    <row r="208" spans="1:10" ht="14.1" customHeight="1" x14ac:dyDescent="0.25">
      <c r="A208" s="241" t="s">
        <v>698</v>
      </c>
      <c r="B208" s="242">
        <v>0</v>
      </c>
      <c r="C208" s="242">
        <v>0</v>
      </c>
      <c r="D208" s="242">
        <v>0</v>
      </c>
      <c r="E208" s="1623">
        <v>0</v>
      </c>
      <c r="F208" s="1624"/>
      <c r="G208" s="233"/>
      <c r="H208" s="215"/>
      <c r="I208" s="215"/>
      <c r="J208" s="215"/>
    </row>
    <row r="209" spans="1:10" ht="14.1" customHeight="1" x14ac:dyDescent="0.25">
      <c r="A209" s="241" t="s">
        <v>699</v>
      </c>
      <c r="B209" s="242">
        <v>0</v>
      </c>
      <c r="C209" s="242">
        <v>0</v>
      </c>
      <c r="D209" s="242">
        <v>0</v>
      </c>
      <c r="E209" s="1623">
        <v>0</v>
      </c>
      <c r="F209" s="1624"/>
      <c r="G209" s="215"/>
      <c r="H209" s="215"/>
      <c r="I209" s="215"/>
      <c r="J209" s="215"/>
    </row>
    <row r="210" spans="1:10" ht="14.1" customHeight="1" x14ac:dyDescent="0.25">
      <c r="A210" s="241" t="s">
        <v>700</v>
      </c>
      <c r="B210" s="242">
        <v>0</v>
      </c>
      <c r="C210" s="242">
        <v>0</v>
      </c>
      <c r="D210" s="242">
        <v>0</v>
      </c>
      <c r="E210" s="1623">
        <v>0</v>
      </c>
      <c r="F210" s="1624"/>
      <c r="G210" s="215"/>
      <c r="H210" s="215"/>
      <c r="I210" s="215"/>
      <c r="J210" s="215"/>
    </row>
    <row r="211" spans="1:10" ht="14.1" customHeight="1" x14ac:dyDescent="0.25">
      <c r="A211" s="241" t="s">
        <v>701</v>
      </c>
      <c r="B211" s="242">
        <v>0</v>
      </c>
      <c r="C211" s="242">
        <v>0</v>
      </c>
      <c r="D211" s="242">
        <v>0</v>
      </c>
      <c r="E211" s="1623">
        <v>0</v>
      </c>
      <c r="F211" s="1624"/>
      <c r="G211" s="215"/>
      <c r="H211" s="215"/>
      <c r="I211" s="215"/>
      <c r="J211" s="215"/>
    </row>
    <row r="212" spans="1:10" ht="14.1" customHeight="1" x14ac:dyDescent="0.25">
      <c r="A212" s="241" t="s">
        <v>702</v>
      </c>
      <c r="B212" s="242">
        <v>0</v>
      </c>
      <c r="C212" s="242">
        <v>0</v>
      </c>
      <c r="D212" s="242">
        <v>0</v>
      </c>
      <c r="E212" s="1623">
        <v>0</v>
      </c>
      <c r="F212" s="1624"/>
      <c r="G212" s="215"/>
      <c r="H212" s="215"/>
      <c r="I212" s="215"/>
      <c r="J212" s="215"/>
    </row>
    <row r="213" spans="1:10" ht="14.1" customHeight="1" x14ac:dyDescent="0.25">
      <c r="A213" s="241" t="s">
        <v>703</v>
      </c>
      <c r="B213" s="242">
        <v>0</v>
      </c>
      <c r="C213" s="242">
        <v>0</v>
      </c>
      <c r="D213" s="242">
        <v>0</v>
      </c>
      <c r="E213" s="1623">
        <v>0</v>
      </c>
      <c r="F213" s="1624"/>
      <c r="G213" s="215"/>
      <c r="H213" s="215"/>
      <c r="I213" s="215"/>
      <c r="J213" s="215"/>
    </row>
    <row r="214" spans="1:10" ht="14.1" customHeight="1" x14ac:dyDescent="0.25">
      <c r="A214" s="241" t="s">
        <v>704</v>
      </c>
      <c r="B214" s="242">
        <v>0</v>
      </c>
      <c r="C214" s="242">
        <v>0</v>
      </c>
      <c r="D214" s="242">
        <v>0</v>
      </c>
      <c r="E214" s="1623">
        <v>0</v>
      </c>
      <c r="F214" s="1624"/>
      <c r="G214" s="215"/>
      <c r="H214" s="215"/>
      <c r="I214" s="215"/>
      <c r="J214" s="215"/>
    </row>
    <row r="215" spans="1:10" ht="14.1" customHeight="1" x14ac:dyDescent="0.25">
      <c r="A215" s="241" t="s">
        <v>705</v>
      </c>
      <c r="B215" s="242">
        <v>0</v>
      </c>
      <c r="C215" s="242">
        <v>0</v>
      </c>
      <c r="D215" s="242">
        <v>0</v>
      </c>
      <c r="E215" s="1623">
        <v>0</v>
      </c>
      <c r="F215" s="1624"/>
      <c r="G215" s="215"/>
      <c r="H215" s="215"/>
      <c r="I215" s="215"/>
      <c r="J215" s="215"/>
    </row>
    <row r="216" spans="1:10" ht="14.1" customHeight="1" x14ac:dyDescent="0.25">
      <c r="A216" s="241" t="s">
        <v>706</v>
      </c>
      <c r="B216" s="242">
        <v>0</v>
      </c>
      <c r="C216" s="242">
        <v>0</v>
      </c>
      <c r="D216" s="242">
        <v>0</v>
      </c>
      <c r="E216" s="1623">
        <v>0</v>
      </c>
      <c r="F216" s="1624"/>
      <c r="G216" s="215"/>
      <c r="H216" s="215"/>
      <c r="I216" s="215"/>
      <c r="J216" s="215"/>
    </row>
    <row r="217" spans="1:10" ht="14.1" customHeight="1" x14ac:dyDescent="0.25">
      <c r="A217" s="241" t="s">
        <v>707</v>
      </c>
      <c r="B217" s="242">
        <v>0</v>
      </c>
      <c r="C217" s="242">
        <v>0</v>
      </c>
      <c r="D217" s="242">
        <v>0</v>
      </c>
      <c r="E217" s="1623">
        <v>0</v>
      </c>
      <c r="F217" s="1624"/>
      <c r="G217" s="215"/>
      <c r="H217" s="215"/>
      <c r="I217" s="215"/>
      <c r="J217" s="215"/>
    </row>
    <row r="218" spans="1:10" ht="14.1" customHeight="1" x14ac:dyDescent="0.25">
      <c r="A218" s="241" t="s">
        <v>708</v>
      </c>
      <c r="B218" s="242">
        <v>0</v>
      </c>
      <c r="C218" s="242">
        <v>0</v>
      </c>
      <c r="D218" s="242">
        <v>0</v>
      </c>
      <c r="E218" s="1623">
        <v>0</v>
      </c>
      <c r="F218" s="1624"/>
      <c r="G218" s="215"/>
      <c r="H218" s="215"/>
      <c r="I218" s="215"/>
      <c r="J218" s="215"/>
    </row>
    <row r="219" spans="1:10" ht="14.1" customHeight="1" x14ac:dyDescent="0.25">
      <c r="A219" s="241" t="s">
        <v>709</v>
      </c>
      <c r="B219" s="242">
        <v>0</v>
      </c>
      <c r="C219" s="242">
        <v>0</v>
      </c>
      <c r="D219" s="242">
        <v>0</v>
      </c>
      <c r="E219" s="1623">
        <v>0</v>
      </c>
      <c r="F219" s="1624"/>
      <c r="G219" s="215"/>
      <c r="H219" s="215"/>
      <c r="I219" s="215"/>
      <c r="J219" s="215"/>
    </row>
    <row r="220" spans="1:10" ht="14.1" customHeight="1" x14ac:dyDescent="0.25">
      <c r="A220" s="241" t="s">
        <v>710</v>
      </c>
      <c r="B220" s="242">
        <v>0</v>
      </c>
      <c r="C220" s="242">
        <v>0</v>
      </c>
      <c r="D220" s="242">
        <v>0</v>
      </c>
      <c r="E220" s="1623">
        <v>0</v>
      </c>
      <c r="F220" s="1624"/>
      <c r="G220" s="215"/>
      <c r="H220" s="215"/>
      <c r="I220" s="215"/>
      <c r="J220" s="215"/>
    </row>
    <row r="221" spans="1:10" ht="14.1" customHeight="1" x14ac:dyDescent="0.25">
      <c r="A221" s="241" t="s">
        <v>711</v>
      </c>
      <c r="B221" s="242">
        <v>0</v>
      </c>
      <c r="C221" s="242">
        <v>0</v>
      </c>
      <c r="D221" s="242">
        <v>0</v>
      </c>
      <c r="E221" s="1623">
        <v>0</v>
      </c>
      <c r="F221" s="1624"/>
      <c r="G221" s="215"/>
      <c r="H221" s="215"/>
      <c r="I221" s="215"/>
      <c r="J221" s="215"/>
    </row>
    <row r="222" spans="1:10" ht="14.1" customHeight="1" x14ac:dyDescent="0.25">
      <c r="A222" s="241" t="s">
        <v>712</v>
      </c>
      <c r="B222" s="242">
        <v>0</v>
      </c>
      <c r="C222" s="242">
        <v>0</v>
      </c>
      <c r="D222" s="242">
        <v>0</v>
      </c>
      <c r="E222" s="1623">
        <v>0</v>
      </c>
      <c r="F222" s="1624"/>
      <c r="G222" s="215"/>
      <c r="H222" s="215"/>
      <c r="I222" s="215"/>
      <c r="J222" s="215"/>
    </row>
    <row r="223" spans="1:10" ht="14.1" customHeight="1" x14ac:dyDescent="0.25">
      <c r="A223" s="241" t="s">
        <v>713</v>
      </c>
      <c r="B223" s="242">
        <v>0</v>
      </c>
      <c r="C223" s="242">
        <v>0</v>
      </c>
      <c r="D223" s="242">
        <v>0</v>
      </c>
      <c r="E223" s="1623">
        <v>0</v>
      </c>
      <c r="F223" s="1624"/>
      <c r="G223" s="215"/>
      <c r="H223" s="215"/>
      <c r="I223" s="215"/>
      <c r="J223" s="215"/>
    </row>
    <row r="224" spans="1:10" ht="14.1" customHeight="1" x14ac:dyDescent="0.25">
      <c r="A224" s="241" t="s">
        <v>714</v>
      </c>
      <c r="B224" s="242">
        <v>700000</v>
      </c>
      <c r="C224" s="242">
        <v>0</v>
      </c>
      <c r="D224" s="242">
        <v>0</v>
      </c>
      <c r="E224" s="1623">
        <v>0</v>
      </c>
      <c r="F224" s="1624"/>
      <c r="G224" s="215"/>
      <c r="H224" s="215"/>
      <c r="I224" s="215"/>
      <c r="J224" s="215"/>
    </row>
    <row r="225" spans="1:10" ht="14.1" customHeight="1" x14ac:dyDescent="0.25">
      <c r="A225" s="241" t="s">
        <v>716</v>
      </c>
      <c r="B225" s="242">
        <v>0</v>
      </c>
      <c r="C225" s="242">
        <v>0</v>
      </c>
      <c r="D225" s="242">
        <v>0</v>
      </c>
      <c r="E225" s="1623">
        <v>0</v>
      </c>
      <c r="F225" s="1624"/>
      <c r="G225" s="215"/>
      <c r="H225" s="215"/>
      <c r="I225" s="215"/>
      <c r="J225" s="215"/>
    </row>
    <row r="226" spans="1:10" ht="14.1" customHeight="1" x14ac:dyDescent="0.25">
      <c r="A226" s="241" t="s">
        <v>718</v>
      </c>
      <c r="B226" s="242">
        <v>0</v>
      </c>
      <c r="C226" s="242">
        <v>0</v>
      </c>
      <c r="D226" s="242">
        <v>0</v>
      </c>
      <c r="E226" s="1623">
        <v>0</v>
      </c>
      <c r="F226" s="1624"/>
      <c r="G226" s="215"/>
      <c r="H226" s="215"/>
      <c r="I226" s="215"/>
      <c r="J226" s="215"/>
    </row>
    <row r="227" spans="1:10" ht="14.1" customHeight="1" x14ac:dyDescent="0.25">
      <c r="A227" s="241" t="s">
        <v>719</v>
      </c>
      <c r="B227" s="242">
        <v>0</v>
      </c>
      <c r="C227" s="242">
        <v>0</v>
      </c>
      <c r="D227" s="242">
        <v>0</v>
      </c>
      <c r="E227" s="1623">
        <v>0</v>
      </c>
      <c r="F227" s="1624"/>
      <c r="G227" s="215"/>
      <c r="H227" s="215"/>
      <c r="I227" s="215"/>
      <c r="J227" s="215"/>
    </row>
    <row r="228" spans="1:10" ht="14.1" customHeight="1" x14ac:dyDescent="0.25">
      <c r="A228" s="241" t="s">
        <v>720</v>
      </c>
      <c r="B228" s="242">
        <v>0</v>
      </c>
      <c r="C228" s="242">
        <v>0</v>
      </c>
      <c r="D228" s="242">
        <v>0</v>
      </c>
      <c r="E228" s="1623">
        <v>0</v>
      </c>
      <c r="F228" s="1624"/>
      <c r="G228" s="215"/>
      <c r="H228" s="215"/>
      <c r="I228" s="215"/>
      <c r="J228" s="215"/>
    </row>
    <row r="229" spans="1:10" ht="14.1" customHeight="1" x14ac:dyDescent="0.25">
      <c r="A229" s="241" t="s">
        <v>721</v>
      </c>
      <c r="B229" s="242">
        <v>0</v>
      </c>
      <c r="C229" s="242">
        <v>0</v>
      </c>
      <c r="D229" s="242">
        <v>0</v>
      </c>
      <c r="E229" s="1623">
        <v>0</v>
      </c>
      <c r="F229" s="1624"/>
      <c r="G229" s="215"/>
      <c r="H229" s="215"/>
      <c r="I229" s="215"/>
      <c r="J229" s="215"/>
    </row>
    <row r="230" spans="1:10" ht="14.1" customHeight="1" x14ac:dyDescent="0.25">
      <c r="A230" s="241" t="s">
        <v>723</v>
      </c>
      <c r="B230" s="242">
        <v>0</v>
      </c>
      <c r="C230" s="242">
        <v>0</v>
      </c>
      <c r="D230" s="242">
        <v>0</v>
      </c>
      <c r="E230" s="1623">
        <v>0</v>
      </c>
      <c r="F230" s="1624"/>
      <c r="G230" s="215"/>
      <c r="H230" s="215"/>
      <c r="I230" s="215"/>
      <c r="J230" s="215"/>
    </row>
    <row r="231" spans="1:10" ht="14.1" customHeight="1" x14ac:dyDescent="0.25">
      <c r="A231" s="241" t="s">
        <v>724</v>
      </c>
      <c r="B231" s="242">
        <v>0</v>
      </c>
      <c r="C231" s="242">
        <v>0</v>
      </c>
      <c r="D231" s="242">
        <v>0</v>
      </c>
      <c r="E231" s="1623">
        <v>0</v>
      </c>
      <c r="F231" s="1624"/>
      <c r="G231" s="215"/>
      <c r="H231" s="215"/>
      <c r="I231" s="215"/>
      <c r="J231" s="215"/>
    </row>
    <row r="232" spans="1:10" ht="14.1" customHeight="1" x14ac:dyDescent="0.25">
      <c r="A232" s="241" t="s">
        <v>726</v>
      </c>
      <c r="B232" s="242">
        <v>0</v>
      </c>
      <c r="C232" s="242">
        <v>0</v>
      </c>
      <c r="D232" s="242">
        <v>0</v>
      </c>
      <c r="E232" s="1623">
        <v>0</v>
      </c>
      <c r="F232" s="1624"/>
      <c r="G232" s="215"/>
      <c r="H232" s="215"/>
      <c r="I232" s="215"/>
      <c r="J232" s="215"/>
    </row>
    <row r="233" spans="1:10" ht="14.1" customHeight="1" x14ac:dyDescent="0.25">
      <c r="A233" s="241" t="s">
        <v>727</v>
      </c>
      <c r="B233" s="242">
        <v>0</v>
      </c>
      <c r="C233" s="242">
        <v>0</v>
      </c>
      <c r="D233" s="242">
        <v>0</v>
      </c>
      <c r="E233" s="1623">
        <v>0</v>
      </c>
      <c r="F233" s="1624"/>
      <c r="G233" s="215"/>
      <c r="H233" s="215"/>
      <c r="I233" s="215"/>
      <c r="J233" s="215"/>
    </row>
    <row r="234" spans="1:10" ht="14.1" customHeight="1" x14ac:dyDescent="0.25">
      <c r="A234" s="231" t="s">
        <v>192</v>
      </c>
      <c r="B234" s="242">
        <v>700000</v>
      </c>
      <c r="C234" s="242">
        <v>0</v>
      </c>
      <c r="D234" s="242">
        <v>0</v>
      </c>
      <c r="E234" s="1623">
        <v>0</v>
      </c>
      <c r="F234" s="1624"/>
      <c r="G234" s="215"/>
      <c r="H234" s="215"/>
      <c r="I234" s="215"/>
      <c r="J234" s="215"/>
    </row>
    <row r="235" spans="1:10" ht="14.1" customHeight="1" x14ac:dyDescent="0.25">
      <c r="A235" s="219" t="s">
        <v>688</v>
      </c>
      <c r="B235" s="1621" t="s">
        <v>795</v>
      </c>
      <c r="C235" s="1622"/>
      <c r="D235" s="1622"/>
      <c r="E235" s="1622"/>
      <c r="F235" s="1622"/>
      <c r="G235" s="215"/>
      <c r="H235" s="215"/>
      <c r="I235" s="215"/>
      <c r="J235" s="215"/>
    </row>
    <row r="236" spans="1:10" ht="14.1" customHeight="1" x14ac:dyDescent="0.25">
      <c r="A236" s="220" t="s">
        <v>689</v>
      </c>
      <c r="B236" s="1609" t="s">
        <v>796</v>
      </c>
      <c r="C236" s="1610"/>
      <c r="D236" s="1610"/>
      <c r="E236" s="1610"/>
      <c r="F236" s="1610"/>
      <c r="G236" s="215"/>
      <c r="H236" s="215"/>
      <c r="I236" s="215"/>
      <c r="J236" s="215"/>
    </row>
    <row r="237" spans="1:10" ht="14.1" customHeight="1" x14ac:dyDescent="0.25">
      <c r="A237" s="220" t="s">
        <v>15</v>
      </c>
      <c r="B237" s="1609" t="s">
        <v>40</v>
      </c>
      <c r="C237" s="1610"/>
      <c r="D237" s="1610"/>
      <c r="E237" s="1610"/>
      <c r="F237" s="1610"/>
      <c r="G237" s="215"/>
      <c r="H237" s="215"/>
      <c r="I237" s="215"/>
      <c r="J237" s="215"/>
    </row>
    <row r="238" spans="1:10" ht="15" customHeight="1" x14ac:dyDescent="0.25">
      <c r="A238" s="221"/>
      <c r="B238" s="222">
        <v>2020</v>
      </c>
      <c r="C238" s="222">
        <v>2021</v>
      </c>
      <c r="D238" s="222">
        <v>2022</v>
      </c>
      <c r="E238" s="1611">
        <v>2023</v>
      </c>
      <c r="F238" s="1612"/>
      <c r="G238" s="215"/>
      <c r="H238" s="215"/>
      <c r="I238" s="215"/>
      <c r="J238" s="215"/>
    </row>
    <row r="239" spans="1:10" ht="15" customHeight="1" x14ac:dyDescent="0.25">
      <c r="A239" s="224"/>
      <c r="B239" s="225" t="s">
        <v>7</v>
      </c>
      <c r="C239" s="225" t="s">
        <v>8</v>
      </c>
      <c r="D239" s="225" t="s">
        <v>8</v>
      </c>
      <c r="E239" s="1613" t="s">
        <v>8</v>
      </c>
      <c r="F239" s="1614"/>
      <c r="G239" s="215"/>
      <c r="H239" s="215"/>
      <c r="I239" s="215"/>
      <c r="J239" s="215"/>
    </row>
    <row r="240" spans="1:10" ht="14.1" customHeight="1" x14ac:dyDescent="0.25">
      <c r="A240" s="234" t="s">
        <v>16</v>
      </c>
      <c r="B240" s="235">
        <v>1</v>
      </c>
      <c r="C240" s="235">
        <v>1</v>
      </c>
      <c r="D240" s="235">
        <v>1</v>
      </c>
      <c r="E240" s="1615">
        <v>1</v>
      </c>
      <c r="F240" s="1616"/>
      <c r="G240" s="215"/>
      <c r="H240" s="215"/>
      <c r="I240" s="215"/>
      <c r="J240" s="215"/>
    </row>
    <row r="241" spans="1:10" ht="14.1" customHeight="1" x14ac:dyDescent="0.25">
      <c r="A241" s="234" t="s">
        <v>17</v>
      </c>
      <c r="B241" s="235">
        <v>2720000</v>
      </c>
      <c r="C241" s="235">
        <v>0</v>
      </c>
      <c r="D241" s="235">
        <v>5000000</v>
      </c>
      <c r="E241" s="1615">
        <v>5000000</v>
      </c>
      <c r="F241" s="1616"/>
      <c r="G241" s="215"/>
      <c r="H241" s="215"/>
      <c r="I241" s="215"/>
      <c r="J241" s="215"/>
    </row>
    <row r="242" spans="1:10" ht="14.1" customHeight="1" x14ac:dyDescent="0.25">
      <c r="A242" s="234" t="s">
        <v>18</v>
      </c>
      <c r="B242" s="235">
        <v>2720000</v>
      </c>
      <c r="C242" s="237">
        <v>0</v>
      </c>
      <c r="D242" s="237">
        <v>5000000</v>
      </c>
      <c r="E242" s="1617">
        <v>5000000</v>
      </c>
      <c r="F242" s="1616"/>
      <c r="G242" s="215"/>
      <c r="H242" s="215"/>
      <c r="I242" s="215"/>
      <c r="J242" s="215"/>
    </row>
    <row r="243" spans="1:10" ht="14.1" customHeight="1" x14ac:dyDescent="0.25">
      <c r="A243" s="234" t="s">
        <v>696</v>
      </c>
      <c r="B243" s="235"/>
      <c r="C243" s="239">
        <v>0</v>
      </c>
      <c r="D243" s="239">
        <v>0</v>
      </c>
      <c r="E243" s="1625">
        <v>0</v>
      </c>
      <c r="F243" s="1616"/>
      <c r="G243" s="215"/>
      <c r="H243" s="215"/>
      <c r="I243" s="215"/>
      <c r="J243" s="215"/>
    </row>
    <row r="244" spans="1:10" ht="14.1" customHeight="1" x14ac:dyDescent="0.25">
      <c r="A244" s="234" t="s">
        <v>697</v>
      </c>
      <c r="B244" s="235"/>
      <c r="C244" s="239">
        <v>-1</v>
      </c>
      <c r="D244" s="239"/>
      <c r="E244" s="1625">
        <v>0</v>
      </c>
      <c r="F244" s="1616"/>
      <c r="G244" s="215"/>
      <c r="H244" s="215"/>
      <c r="I244" s="215"/>
      <c r="J244" s="215"/>
    </row>
    <row r="245" spans="1:10" ht="14.1" customHeight="1" x14ac:dyDescent="0.25">
      <c r="A245" s="234" t="s">
        <v>22</v>
      </c>
      <c r="B245" s="235"/>
      <c r="C245" s="239">
        <v>-1</v>
      </c>
      <c r="D245" s="239"/>
      <c r="E245" s="1625">
        <v>0</v>
      </c>
      <c r="F245" s="1616"/>
      <c r="G245" s="215"/>
      <c r="H245" s="215"/>
      <c r="I245" s="215"/>
      <c r="J245" s="215"/>
    </row>
    <row r="246" spans="1:10" ht="14.1" customHeight="1" x14ac:dyDescent="0.25">
      <c r="A246" s="1626" t="s">
        <v>690</v>
      </c>
      <c r="B246" s="1627"/>
      <c r="C246" s="1627"/>
      <c r="D246" s="1627"/>
      <c r="E246" s="1627"/>
      <c r="F246" s="1627"/>
      <c r="G246" s="215"/>
      <c r="H246" s="215"/>
      <c r="I246" s="215"/>
      <c r="J246" s="215"/>
    </row>
    <row r="247" spans="1:10" ht="14.1" customHeight="1" x14ac:dyDescent="0.25">
      <c r="A247" s="221"/>
      <c r="B247" s="222">
        <v>2020</v>
      </c>
      <c r="C247" s="227">
        <v>2021</v>
      </c>
      <c r="D247" s="222">
        <v>2022</v>
      </c>
      <c r="E247" s="1611">
        <v>2023</v>
      </c>
      <c r="F247" s="1612"/>
      <c r="G247" s="215"/>
      <c r="H247" s="215"/>
      <c r="I247" s="215"/>
      <c r="J247" s="215"/>
    </row>
    <row r="248" spans="1:10" ht="14.1" customHeight="1" x14ac:dyDescent="0.25">
      <c r="A248" s="228"/>
      <c r="B248" s="225" t="s">
        <v>7</v>
      </c>
      <c r="C248" s="225" t="s">
        <v>8</v>
      </c>
      <c r="D248" s="225" t="s">
        <v>8</v>
      </c>
      <c r="E248" s="1613" t="s">
        <v>8</v>
      </c>
      <c r="F248" s="1614"/>
      <c r="G248" s="215"/>
      <c r="H248" s="215"/>
      <c r="I248" s="215"/>
      <c r="J248" s="215"/>
    </row>
    <row r="249" spans="1:10" ht="15.95" customHeight="1" x14ac:dyDescent="0.25">
      <c r="A249" s="224"/>
      <c r="B249" s="229"/>
      <c r="C249" s="229"/>
      <c r="D249" s="229"/>
      <c r="E249" s="229"/>
      <c r="F249" s="229"/>
      <c r="G249" s="230" t="s">
        <v>687</v>
      </c>
      <c r="H249" s="215"/>
      <c r="I249" s="215"/>
      <c r="J249" s="215"/>
    </row>
    <row r="250" spans="1:10" ht="14.1" customHeight="1" x14ac:dyDescent="0.25">
      <c r="A250" s="241" t="s">
        <v>698</v>
      </c>
      <c r="B250" s="242">
        <v>0</v>
      </c>
      <c r="C250" s="242">
        <v>0</v>
      </c>
      <c r="D250" s="242">
        <v>0</v>
      </c>
      <c r="E250" s="1623">
        <v>0</v>
      </c>
      <c r="F250" s="1624"/>
      <c r="G250" s="233"/>
      <c r="H250" s="215"/>
      <c r="I250" s="215"/>
      <c r="J250" s="215"/>
    </row>
    <row r="251" spans="1:10" ht="14.1" customHeight="1" x14ac:dyDescent="0.25">
      <c r="A251" s="241" t="s">
        <v>699</v>
      </c>
      <c r="B251" s="242">
        <v>0</v>
      </c>
      <c r="C251" s="242">
        <v>0</v>
      </c>
      <c r="D251" s="242">
        <v>0</v>
      </c>
      <c r="E251" s="1623">
        <v>0</v>
      </c>
      <c r="F251" s="1624"/>
      <c r="G251" s="215"/>
      <c r="H251" s="215"/>
      <c r="I251" s="215"/>
      <c r="J251" s="215"/>
    </row>
    <row r="252" spans="1:10" ht="14.1" customHeight="1" x14ac:dyDescent="0.25">
      <c r="A252" s="241" t="s">
        <v>700</v>
      </c>
      <c r="B252" s="242">
        <v>0</v>
      </c>
      <c r="C252" s="242">
        <v>0</v>
      </c>
      <c r="D252" s="242">
        <v>0</v>
      </c>
      <c r="E252" s="1623">
        <v>0</v>
      </c>
      <c r="F252" s="1624"/>
      <c r="G252" s="215"/>
      <c r="H252" s="215"/>
      <c r="I252" s="215"/>
      <c r="J252" s="215"/>
    </row>
    <row r="253" spans="1:10" ht="14.1" customHeight="1" x14ac:dyDescent="0.25">
      <c r="A253" s="241" t="s">
        <v>701</v>
      </c>
      <c r="B253" s="242">
        <v>0</v>
      </c>
      <c r="C253" s="242">
        <v>0</v>
      </c>
      <c r="D253" s="242">
        <v>0</v>
      </c>
      <c r="E253" s="1623">
        <v>0</v>
      </c>
      <c r="F253" s="1624"/>
      <c r="G253" s="215"/>
      <c r="H253" s="215"/>
      <c r="I253" s="215"/>
      <c r="J253" s="215"/>
    </row>
    <row r="254" spans="1:10" ht="14.1" customHeight="1" x14ac:dyDescent="0.25">
      <c r="A254" s="241" t="s">
        <v>702</v>
      </c>
      <c r="B254" s="242">
        <v>0</v>
      </c>
      <c r="C254" s="242">
        <v>0</v>
      </c>
      <c r="D254" s="242">
        <v>0</v>
      </c>
      <c r="E254" s="1623">
        <v>0</v>
      </c>
      <c r="F254" s="1624"/>
      <c r="G254" s="215"/>
      <c r="H254" s="215"/>
      <c r="I254" s="215"/>
      <c r="J254" s="215"/>
    </row>
    <row r="255" spans="1:10" ht="14.1" customHeight="1" x14ac:dyDescent="0.25">
      <c r="A255" s="241" t="s">
        <v>703</v>
      </c>
      <c r="B255" s="242">
        <v>0</v>
      </c>
      <c r="C255" s="242">
        <v>0</v>
      </c>
      <c r="D255" s="242">
        <v>0</v>
      </c>
      <c r="E255" s="1623">
        <v>0</v>
      </c>
      <c r="F255" s="1624"/>
      <c r="G255" s="215"/>
      <c r="H255" s="215"/>
      <c r="I255" s="215"/>
      <c r="J255" s="215"/>
    </row>
    <row r="256" spans="1:10" ht="14.1" customHeight="1" x14ac:dyDescent="0.25">
      <c r="A256" s="241" t="s">
        <v>704</v>
      </c>
      <c r="B256" s="242">
        <v>0</v>
      </c>
      <c r="C256" s="242">
        <v>0</v>
      </c>
      <c r="D256" s="242">
        <v>0</v>
      </c>
      <c r="E256" s="1623">
        <v>0</v>
      </c>
      <c r="F256" s="1624"/>
      <c r="G256" s="215"/>
      <c r="H256" s="215"/>
      <c r="I256" s="215"/>
      <c r="J256" s="215"/>
    </row>
    <row r="257" spans="1:10" ht="14.1" customHeight="1" x14ac:dyDescent="0.25">
      <c r="A257" s="241" t="s">
        <v>705</v>
      </c>
      <c r="B257" s="242">
        <v>0</v>
      </c>
      <c r="C257" s="242">
        <v>0</v>
      </c>
      <c r="D257" s="242">
        <v>0</v>
      </c>
      <c r="E257" s="1623">
        <v>0</v>
      </c>
      <c r="F257" s="1624"/>
      <c r="G257" s="215"/>
      <c r="H257" s="215"/>
      <c r="I257" s="215"/>
      <c r="J257" s="215"/>
    </row>
    <row r="258" spans="1:10" ht="14.1" customHeight="1" x14ac:dyDescent="0.25">
      <c r="A258" s="241" t="s">
        <v>706</v>
      </c>
      <c r="B258" s="242">
        <v>0</v>
      </c>
      <c r="C258" s="242">
        <v>0</v>
      </c>
      <c r="D258" s="242">
        <v>0</v>
      </c>
      <c r="E258" s="1623">
        <v>0</v>
      </c>
      <c r="F258" s="1624"/>
      <c r="G258" s="215"/>
      <c r="H258" s="215"/>
      <c r="I258" s="215"/>
      <c r="J258" s="215"/>
    </row>
    <row r="259" spans="1:10" ht="14.1" customHeight="1" x14ac:dyDescent="0.25">
      <c r="A259" s="241" t="s">
        <v>707</v>
      </c>
      <c r="B259" s="242">
        <v>0</v>
      </c>
      <c r="C259" s="242">
        <v>0</v>
      </c>
      <c r="D259" s="242">
        <v>0</v>
      </c>
      <c r="E259" s="1623">
        <v>0</v>
      </c>
      <c r="F259" s="1624"/>
      <c r="G259" s="215"/>
      <c r="H259" s="215"/>
      <c r="I259" s="215"/>
      <c r="J259" s="215"/>
    </row>
    <row r="260" spans="1:10" ht="14.1" customHeight="1" x14ac:dyDescent="0.25">
      <c r="A260" s="241" t="s">
        <v>708</v>
      </c>
      <c r="B260" s="242">
        <v>0</v>
      </c>
      <c r="C260" s="242">
        <v>0</v>
      </c>
      <c r="D260" s="242">
        <v>0</v>
      </c>
      <c r="E260" s="1623">
        <v>0</v>
      </c>
      <c r="F260" s="1624"/>
      <c r="G260" s="215"/>
      <c r="H260" s="215"/>
      <c r="I260" s="215"/>
      <c r="J260" s="215"/>
    </row>
    <row r="261" spans="1:10" ht="14.1" customHeight="1" x14ac:dyDescent="0.25">
      <c r="A261" s="241" t="s">
        <v>709</v>
      </c>
      <c r="B261" s="242">
        <v>0</v>
      </c>
      <c r="C261" s="242">
        <v>0</v>
      </c>
      <c r="D261" s="242">
        <v>0</v>
      </c>
      <c r="E261" s="1623">
        <v>0</v>
      </c>
      <c r="F261" s="1624"/>
      <c r="G261" s="215"/>
      <c r="H261" s="215"/>
      <c r="I261" s="215"/>
      <c r="J261" s="215"/>
    </row>
    <row r="262" spans="1:10" ht="14.1" customHeight="1" x14ac:dyDescent="0.25">
      <c r="A262" s="241" t="s">
        <v>710</v>
      </c>
      <c r="B262" s="242">
        <v>0</v>
      </c>
      <c r="C262" s="242">
        <v>0</v>
      </c>
      <c r="D262" s="242">
        <v>0</v>
      </c>
      <c r="E262" s="1623">
        <v>0</v>
      </c>
      <c r="F262" s="1624"/>
      <c r="G262" s="215"/>
      <c r="H262" s="215"/>
      <c r="I262" s="215"/>
      <c r="J262" s="215"/>
    </row>
    <row r="263" spans="1:10" ht="14.1" customHeight="1" x14ac:dyDescent="0.25">
      <c r="A263" s="241" t="s">
        <v>711</v>
      </c>
      <c r="B263" s="242">
        <v>0</v>
      </c>
      <c r="C263" s="242">
        <v>0</v>
      </c>
      <c r="D263" s="242">
        <v>0</v>
      </c>
      <c r="E263" s="1623">
        <v>0</v>
      </c>
      <c r="F263" s="1624"/>
      <c r="G263" s="215"/>
      <c r="H263" s="215"/>
      <c r="I263" s="215"/>
      <c r="J263" s="215"/>
    </row>
    <row r="264" spans="1:10" ht="14.1" customHeight="1" x14ac:dyDescent="0.25">
      <c r="A264" s="241" t="s">
        <v>712</v>
      </c>
      <c r="B264" s="242">
        <v>0</v>
      </c>
      <c r="C264" s="242">
        <v>0</v>
      </c>
      <c r="D264" s="242">
        <v>0</v>
      </c>
      <c r="E264" s="1623">
        <v>0</v>
      </c>
      <c r="F264" s="1624"/>
      <c r="G264" s="215"/>
      <c r="H264" s="215"/>
      <c r="I264" s="215"/>
      <c r="J264" s="215"/>
    </row>
    <row r="265" spans="1:10" ht="14.1" customHeight="1" x14ac:dyDescent="0.25">
      <c r="A265" s="241" t="s">
        <v>713</v>
      </c>
      <c r="B265" s="242">
        <v>0</v>
      </c>
      <c r="C265" s="242">
        <v>0</v>
      </c>
      <c r="D265" s="242">
        <v>0</v>
      </c>
      <c r="E265" s="1623">
        <v>0</v>
      </c>
      <c r="F265" s="1624"/>
      <c r="G265" s="215"/>
      <c r="H265" s="215"/>
      <c r="I265" s="215"/>
      <c r="J265" s="215"/>
    </row>
    <row r="266" spans="1:10" ht="14.1" customHeight="1" x14ac:dyDescent="0.25">
      <c r="A266" s="241" t="s">
        <v>714</v>
      </c>
      <c r="B266" s="242">
        <v>2720000</v>
      </c>
      <c r="C266" s="242">
        <v>0</v>
      </c>
      <c r="D266" s="242">
        <v>5000000</v>
      </c>
      <c r="E266" s="1623">
        <v>5000000</v>
      </c>
      <c r="F266" s="1624"/>
      <c r="G266" s="215"/>
      <c r="H266" s="215"/>
      <c r="I266" s="215"/>
      <c r="J266" s="215"/>
    </row>
    <row r="267" spans="1:10" ht="14.1" customHeight="1" x14ac:dyDescent="0.25">
      <c r="A267" s="241" t="s">
        <v>715</v>
      </c>
      <c r="B267" s="242">
        <v>0</v>
      </c>
      <c r="C267" s="242">
        <v>0</v>
      </c>
      <c r="D267" s="242">
        <v>0</v>
      </c>
      <c r="E267" s="1623">
        <v>0</v>
      </c>
      <c r="F267" s="1624"/>
      <c r="G267" s="215"/>
      <c r="H267" s="215"/>
      <c r="I267" s="215"/>
      <c r="J267" s="215"/>
    </row>
    <row r="268" spans="1:10" ht="14.1" customHeight="1" x14ac:dyDescent="0.25">
      <c r="A268" s="241" t="s">
        <v>716</v>
      </c>
      <c r="B268" s="242">
        <v>0</v>
      </c>
      <c r="C268" s="242">
        <v>0</v>
      </c>
      <c r="D268" s="242">
        <v>0</v>
      </c>
      <c r="E268" s="1623">
        <v>0</v>
      </c>
      <c r="F268" s="1624"/>
      <c r="G268" s="215"/>
      <c r="H268" s="215"/>
      <c r="I268" s="215"/>
      <c r="J268" s="215"/>
    </row>
    <row r="269" spans="1:10" ht="14.1" customHeight="1" x14ac:dyDescent="0.25">
      <c r="A269" s="241" t="s">
        <v>717</v>
      </c>
      <c r="B269" s="242">
        <v>0</v>
      </c>
      <c r="C269" s="242">
        <v>0</v>
      </c>
      <c r="D269" s="242">
        <v>0</v>
      </c>
      <c r="E269" s="1623">
        <v>0</v>
      </c>
      <c r="F269" s="1624"/>
      <c r="G269" s="215"/>
      <c r="H269" s="215"/>
      <c r="I269" s="215"/>
      <c r="J269" s="215"/>
    </row>
    <row r="270" spans="1:10" ht="14.1" customHeight="1" x14ac:dyDescent="0.25">
      <c r="A270" s="241" t="s">
        <v>718</v>
      </c>
      <c r="B270" s="242">
        <v>0</v>
      </c>
      <c r="C270" s="242">
        <v>0</v>
      </c>
      <c r="D270" s="242">
        <v>0</v>
      </c>
      <c r="E270" s="1623">
        <v>0</v>
      </c>
      <c r="F270" s="1624"/>
      <c r="G270" s="215"/>
      <c r="H270" s="215"/>
      <c r="I270" s="215"/>
      <c r="J270" s="215"/>
    </row>
    <row r="271" spans="1:10" ht="14.1" customHeight="1" x14ac:dyDescent="0.25">
      <c r="A271" s="241" t="s">
        <v>719</v>
      </c>
      <c r="B271" s="242">
        <v>0</v>
      </c>
      <c r="C271" s="242">
        <v>0</v>
      </c>
      <c r="D271" s="242">
        <v>0</v>
      </c>
      <c r="E271" s="1623">
        <v>0</v>
      </c>
      <c r="F271" s="1624"/>
      <c r="G271" s="215"/>
      <c r="H271" s="215"/>
      <c r="I271" s="215"/>
      <c r="J271" s="215"/>
    </row>
    <row r="272" spans="1:10" ht="14.1" customHeight="1" x14ac:dyDescent="0.25">
      <c r="A272" s="241" t="s">
        <v>720</v>
      </c>
      <c r="B272" s="242">
        <v>0</v>
      </c>
      <c r="C272" s="242">
        <v>0</v>
      </c>
      <c r="D272" s="242">
        <v>0</v>
      </c>
      <c r="E272" s="1623">
        <v>0</v>
      </c>
      <c r="F272" s="1624"/>
      <c r="G272" s="215"/>
      <c r="H272" s="215"/>
      <c r="I272" s="215"/>
      <c r="J272" s="215"/>
    </row>
    <row r="273" spans="1:10" ht="14.1" customHeight="1" x14ac:dyDescent="0.25">
      <c r="A273" s="241" t="s">
        <v>721</v>
      </c>
      <c r="B273" s="242">
        <v>0</v>
      </c>
      <c r="C273" s="242">
        <v>0</v>
      </c>
      <c r="D273" s="242">
        <v>0</v>
      </c>
      <c r="E273" s="1623">
        <v>0</v>
      </c>
      <c r="F273" s="1624"/>
      <c r="G273" s="215"/>
      <c r="H273" s="215"/>
      <c r="I273" s="215"/>
      <c r="J273" s="215"/>
    </row>
    <row r="274" spans="1:10" ht="14.1" customHeight="1" x14ac:dyDescent="0.25">
      <c r="A274" s="241" t="s">
        <v>722</v>
      </c>
      <c r="B274" s="242">
        <v>0</v>
      </c>
      <c r="C274" s="242">
        <v>0</v>
      </c>
      <c r="D274" s="242">
        <v>0</v>
      </c>
      <c r="E274" s="1623">
        <v>0</v>
      </c>
      <c r="F274" s="1624"/>
      <c r="G274" s="215"/>
      <c r="H274" s="215"/>
      <c r="I274" s="215"/>
      <c r="J274" s="215"/>
    </row>
    <row r="275" spans="1:10" ht="14.1" customHeight="1" x14ac:dyDescent="0.25">
      <c r="A275" s="241" t="s">
        <v>723</v>
      </c>
      <c r="B275" s="242">
        <v>0</v>
      </c>
      <c r="C275" s="242">
        <v>0</v>
      </c>
      <c r="D275" s="242">
        <v>0</v>
      </c>
      <c r="E275" s="1623">
        <v>0</v>
      </c>
      <c r="F275" s="1624"/>
      <c r="G275" s="215"/>
      <c r="H275" s="215"/>
      <c r="I275" s="215"/>
      <c r="J275" s="215"/>
    </row>
    <row r="276" spans="1:10" ht="14.1" customHeight="1" x14ac:dyDescent="0.25">
      <c r="A276" s="241" t="s">
        <v>724</v>
      </c>
      <c r="B276" s="242">
        <v>0</v>
      </c>
      <c r="C276" s="242">
        <v>0</v>
      </c>
      <c r="D276" s="242">
        <v>0</v>
      </c>
      <c r="E276" s="1623">
        <v>0</v>
      </c>
      <c r="F276" s="1624"/>
      <c r="G276" s="215"/>
      <c r="H276" s="215"/>
      <c r="I276" s="215"/>
      <c r="J276" s="215"/>
    </row>
    <row r="277" spans="1:10" ht="14.1" customHeight="1" x14ac:dyDescent="0.25">
      <c r="A277" s="241" t="s">
        <v>725</v>
      </c>
      <c r="B277" s="242">
        <v>0</v>
      </c>
      <c r="C277" s="242">
        <v>0</v>
      </c>
      <c r="D277" s="242">
        <v>0</v>
      </c>
      <c r="E277" s="1623">
        <v>0</v>
      </c>
      <c r="F277" s="1624"/>
      <c r="G277" s="215"/>
      <c r="H277" s="215"/>
      <c r="I277" s="215"/>
      <c r="J277" s="215"/>
    </row>
    <row r="278" spans="1:10" ht="14.1" customHeight="1" x14ac:dyDescent="0.25">
      <c r="A278" s="241" t="s">
        <v>726</v>
      </c>
      <c r="B278" s="242">
        <v>0</v>
      </c>
      <c r="C278" s="242">
        <v>0</v>
      </c>
      <c r="D278" s="242">
        <v>0</v>
      </c>
      <c r="E278" s="1623">
        <v>0</v>
      </c>
      <c r="F278" s="1624"/>
      <c r="G278" s="215"/>
      <c r="H278" s="215"/>
      <c r="I278" s="215"/>
      <c r="J278" s="215"/>
    </row>
    <row r="279" spans="1:10" ht="14.1" customHeight="1" x14ac:dyDescent="0.25">
      <c r="A279" s="241" t="s">
        <v>727</v>
      </c>
      <c r="B279" s="242">
        <v>0</v>
      </c>
      <c r="C279" s="242">
        <v>0</v>
      </c>
      <c r="D279" s="242">
        <v>0</v>
      </c>
      <c r="E279" s="1623">
        <v>0</v>
      </c>
      <c r="F279" s="1624"/>
      <c r="G279" s="215"/>
      <c r="H279" s="215"/>
      <c r="I279" s="215"/>
      <c r="J279" s="215"/>
    </row>
    <row r="280" spans="1:10" ht="14.1" customHeight="1" x14ac:dyDescent="0.25">
      <c r="A280" s="231" t="s">
        <v>192</v>
      </c>
      <c r="B280" s="242">
        <v>2720000</v>
      </c>
      <c r="C280" s="242">
        <v>0</v>
      </c>
      <c r="D280" s="242">
        <v>5000000</v>
      </c>
      <c r="E280" s="1623">
        <v>5000000</v>
      </c>
      <c r="F280" s="1624"/>
      <c r="G280" s="215"/>
      <c r="H280" s="215"/>
      <c r="I280" s="215"/>
      <c r="J280" s="215"/>
    </row>
    <row r="281" spans="1:10" ht="14.1" customHeight="1" x14ac:dyDescent="0.25">
      <c r="A281" s="219" t="s">
        <v>688</v>
      </c>
      <c r="B281" s="1621" t="s">
        <v>797</v>
      </c>
      <c r="C281" s="1622"/>
      <c r="D281" s="1622"/>
      <c r="E281" s="1622"/>
      <c r="F281" s="1622"/>
      <c r="G281" s="215"/>
      <c r="H281" s="215"/>
      <c r="I281" s="215"/>
      <c r="J281" s="215"/>
    </row>
    <row r="282" spans="1:10" ht="14.1" customHeight="1" x14ac:dyDescent="0.25">
      <c r="A282" s="220" t="s">
        <v>689</v>
      </c>
      <c r="B282" s="1609" t="s">
        <v>798</v>
      </c>
      <c r="C282" s="1610"/>
      <c r="D282" s="1610"/>
      <c r="E282" s="1610"/>
      <c r="F282" s="1610"/>
      <c r="G282" s="215"/>
      <c r="H282" s="215"/>
      <c r="I282" s="215"/>
      <c r="J282" s="215"/>
    </row>
    <row r="283" spans="1:10" ht="14.1" customHeight="1" x14ac:dyDescent="0.25">
      <c r="A283" s="220" t="s">
        <v>15</v>
      </c>
      <c r="B283" s="1609" t="s">
        <v>40</v>
      </c>
      <c r="C283" s="1610"/>
      <c r="D283" s="1610"/>
      <c r="E283" s="1610"/>
      <c r="F283" s="1610"/>
      <c r="G283" s="215"/>
      <c r="H283" s="215"/>
      <c r="I283" s="215"/>
      <c r="J283" s="215"/>
    </row>
    <row r="284" spans="1:10" ht="15" customHeight="1" x14ac:dyDescent="0.25">
      <c r="A284" s="221"/>
      <c r="B284" s="222">
        <v>2020</v>
      </c>
      <c r="C284" s="222">
        <v>2021</v>
      </c>
      <c r="D284" s="222">
        <v>2022</v>
      </c>
      <c r="E284" s="1611">
        <v>2023</v>
      </c>
      <c r="F284" s="1612"/>
      <c r="G284" s="215"/>
      <c r="H284" s="215"/>
      <c r="I284" s="215"/>
      <c r="J284" s="215"/>
    </row>
    <row r="285" spans="1:10" ht="15" customHeight="1" x14ac:dyDescent="0.25">
      <c r="A285" s="224"/>
      <c r="B285" s="225" t="s">
        <v>7</v>
      </c>
      <c r="C285" s="225" t="s">
        <v>8</v>
      </c>
      <c r="D285" s="225" t="s">
        <v>8</v>
      </c>
      <c r="E285" s="1613" t="s">
        <v>8</v>
      </c>
      <c r="F285" s="1614"/>
      <c r="G285" s="215"/>
      <c r="H285" s="215"/>
      <c r="I285" s="215"/>
      <c r="J285" s="215"/>
    </row>
    <row r="286" spans="1:10" ht="14.1" customHeight="1" x14ac:dyDescent="0.25">
      <c r="A286" s="234" t="s">
        <v>16</v>
      </c>
      <c r="B286" s="235">
        <v>1</v>
      </c>
      <c r="C286" s="235">
        <v>0</v>
      </c>
      <c r="D286" s="235">
        <v>0</v>
      </c>
      <c r="E286" s="1615">
        <v>0</v>
      </c>
      <c r="F286" s="1616"/>
      <c r="G286" s="215"/>
      <c r="H286" s="215"/>
      <c r="I286" s="215"/>
      <c r="J286" s="215"/>
    </row>
    <row r="287" spans="1:10" ht="14.1" customHeight="1" x14ac:dyDescent="0.25">
      <c r="A287" s="234" t="s">
        <v>17</v>
      </c>
      <c r="B287" s="235">
        <v>950000</v>
      </c>
      <c r="C287" s="235">
        <v>0</v>
      </c>
      <c r="D287" s="235">
        <v>0</v>
      </c>
      <c r="E287" s="1615">
        <v>0</v>
      </c>
      <c r="F287" s="1616"/>
      <c r="G287" s="215"/>
      <c r="H287" s="215"/>
      <c r="I287" s="215"/>
      <c r="J287" s="215"/>
    </row>
    <row r="288" spans="1:10" ht="14.1" customHeight="1" x14ac:dyDescent="0.25">
      <c r="A288" s="234" t="s">
        <v>18</v>
      </c>
      <c r="B288" s="235">
        <v>950000</v>
      </c>
      <c r="C288" s="237">
        <v>0</v>
      </c>
      <c r="D288" s="237">
        <v>0</v>
      </c>
      <c r="E288" s="1617">
        <v>0</v>
      </c>
      <c r="F288" s="1616"/>
      <c r="G288" s="215"/>
      <c r="H288" s="215"/>
      <c r="I288" s="215"/>
      <c r="J288" s="215"/>
    </row>
    <row r="289" spans="1:10" ht="14.1" customHeight="1" x14ac:dyDescent="0.25">
      <c r="A289" s="234" t="s">
        <v>696</v>
      </c>
      <c r="B289" s="235"/>
      <c r="C289" s="239">
        <v>-1</v>
      </c>
      <c r="D289" s="237"/>
      <c r="E289" s="1617"/>
      <c r="F289" s="1616"/>
      <c r="G289" s="215"/>
      <c r="H289" s="215"/>
      <c r="I289" s="215"/>
      <c r="J289" s="215"/>
    </row>
    <row r="290" spans="1:10" ht="14.1" customHeight="1" x14ac:dyDescent="0.25">
      <c r="A290" s="234" t="s">
        <v>697</v>
      </c>
      <c r="B290" s="235"/>
      <c r="C290" s="239">
        <v>-1</v>
      </c>
      <c r="D290" s="237"/>
      <c r="E290" s="1617"/>
      <c r="F290" s="1616"/>
      <c r="G290" s="215"/>
      <c r="H290" s="215"/>
      <c r="I290" s="215"/>
      <c r="J290" s="215"/>
    </row>
    <row r="291" spans="1:10" ht="14.1" customHeight="1" x14ac:dyDescent="0.25">
      <c r="A291" s="234" t="s">
        <v>22</v>
      </c>
      <c r="B291" s="235"/>
      <c r="C291" s="239">
        <v>-1</v>
      </c>
      <c r="D291" s="237"/>
      <c r="E291" s="1617"/>
      <c r="F291" s="1616"/>
      <c r="G291" s="215"/>
      <c r="H291" s="215"/>
      <c r="I291" s="215"/>
      <c r="J291" s="215"/>
    </row>
    <row r="292" spans="1:10" ht="14.1" customHeight="1" x14ac:dyDescent="0.25">
      <c r="A292" s="1626" t="s">
        <v>690</v>
      </c>
      <c r="B292" s="1627"/>
      <c r="C292" s="1627"/>
      <c r="D292" s="1627"/>
      <c r="E292" s="1627"/>
      <c r="F292" s="1627"/>
      <c r="G292" s="215"/>
      <c r="H292" s="215"/>
      <c r="I292" s="215"/>
      <c r="J292" s="215"/>
    </row>
    <row r="293" spans="1:10" ht="14.1" customHeight="1" x14ac:dyDescent="0.25">
      <c r="A293" s="221"/>
      <c r="B293" s="222">
        <v>2020</v>
      </c>
      <c r="C293" s="227">
        <v>2021</v>
      </c>
      <c r="D293" s="222">
        <v>2022</v>
      </c>
      <c r="E293" s="1611">
        <v>2023</v>
      </c>
      <c r="F293" s="1612"/>
      <c r="G293" s="215"/>
      <c r="H293" s="215"/>
      <c r="I293" s="215"/>
      <c r="J293" s="215"/>
    </row>
    <row r="294" spans="1:10" ht="14.1" customHeight="1" x14ac:dyDescent="0.25">
      <c r="A294" s="228"/>
      <c r="B294" s="225" t="s">
        <v>7</v>
      </c>
      <c r="C294" s="225" t="s">
        <v>8</v>
      </c>
      <c r="D294" s="225" t="s">
        <v>8</v>
      </c>
      <c r="E294" s="1613" t="s">
        <v>8</v>
      </c>
      <c r="F294" s="1614"/>
      <c r="G294" s="215"/>
      <c r="H294" s="215"/>
      <c r="I294" s="215"/>
      <c r="J294" s="215"/>
    </row>
    <row r="295" spans="1:10" ht="15.95" customHeight="1" x14ac:dyDescent="0.25">
      <c r="A295" s="224"/>
      <c r="B295" s="229"/>
      <c r="C295" s="229"/>
      <c r="D295" s="229"/>
      <c r="E295" s="229"/>
      <c r="F295" s="229"/>
      <c r="G295" s="230" t="s">
        <v>687</v>
      </c>
      <c r="H295" s="215"/>
      <c r="I295" s="215"/>
      <c r="J295" s="215"/>
    </row>
    <row r="296" spans="1:10" ht="14.1" customHeight="1" x14ac:dyDescent="0.25">
      <c r="A296" s="241" t="s">
        <v>698</v>
      </c>
      <c r="B296" s="242">
        <v>0</v>
      </c>
      <c r="C296" s="242">
        <v>0</v>
      </c>
      <c r="D296" s="242">
        <v>0</v>
      </c>
      <c r="E296" s="1623">
        <v>0</v>
      </c>
      <c r="F296" s="1624"/>
      <c r="G296" s="233"/>
      <c r="H296" s="215"/>
      <c r="I296" s="215"/>
      <c r="J296" s="215"/>
    </row>
    <row r="297" spans="1:10" ht="14.1" customHeight="1" x14ac:dyDescent="0.25">
      <c r="A297" s="241" t="s">
        <v>699</v>
      </c>
      <c r="B297" s="242">
        <v>0</v>
      </c>
      <c r="C297" s="242">
        <v>0</v>
      </c>
      <c r="D297" s="242">
        <v>0</v>
      </c>
      <c r="E297" s="1623">
        <v>0</v>
      </c>
      <c r="F297" s="1624"/>
      <c r="G297" s="215"/>
      <c r="H297" s="215"/>
      <c r="I297" s="215"/>
      <c r="J297" s="215"/>
    </row>
    <row r="298" spans="1:10" ht="14.1" customHeight="1" x14ac:dyDescent="0.25">
      <c r="A298" s="241" t="s">
        <v>700</v>
      </c>
      <c r="B298" s="242">
        <v>0</v>
      </c>
      <c r="C298" s="242">
        <v>0</v>
      </c>
      <c r="D298" s="242">
        <v>0</v>
      </c>
      <c r="E298" s="1623">
        <v>0</v>
      </c>
      <c r="F298" s="1624"/>
      <c r="G298" s="215"/>
      <c r="H298" s="215"/>
      <c r="I298" s="215"/>
      <c r="J298" s="215"/>
    </row>
    <row r="299" spans="1:10" ht="14.1" customHeight="1" x14ac:dyDescent="0.25">
      <c r="A299" s="241" t="s">
        <v>701</v>
      </c>
      <c r="B299" s="242">
        <v>0</v>
      </c>
      <c r="C299" s="242">
        <v>0</v>
      </c>
      <c r="D299" s="242">
        <v>0</v>
      </c>
      <c r="E299" s="1623">
        <v>0</v>
      </c>
      <c r="F299" s="1624"/>
      <c r="G299" s="215"/>
      <c r="H299" s="215"/>
      <c r="I299" s="215"/>
      <c r="J299" s="215"/>
    </row>
    <row r="300" spans="1:10" ht="14.1" customHeight="1" x14ac:dyDescent="0.25">
      <c r="A300" s="241" t="s">
        <v>702</v>
      </c>
      <c r="B300" s="242">
        <v>0</v>
      </c>
      <c r="C300" s="242">
        <v>0</v>
      </c>
      <c r="D300" s="242">
        <v>0</v>
      </c>
      <c r="E300" s="1623">
        <v>0</v>
      </c>
      <c r="F300" s="1624"/>
      <c r="G300" s="215"/>
      <c r="H300" s="215"/>
      <c r="I300" s="215"/>
      <c r="J300" s="215"/>
    </row>
    <row r="301" spans="1:10" ht="14.1" customHeight="1" x14ac:dyDescent="0.25">
      <c r="A301" s="241" t="s">
        <v>703</v>
      </c>
      <c r="B301" s="242">
        <v>0</v>
      </c>
      <c r="C301" s="242">
        <v>0</v>
      </c>
      <c r="D301" s="242">
        <v>0</v>
      </c>
      <c r="E301" s="1623">
        <v>0</v>
      </c>
      <c r="F301" s="1624"/>
      <c r="G301" s="215"/>
      <c r="H301" s="215"/>
      <c r="I301" s="215"/>
      <c r="J301" s="215"/>
    </row>
    <row r="302" spans="1:10" ht="14.1" customHeight="1" x14ac:dyDescent="0.25">
      <c r="A302" s="241" t="s">
        <v>704</v>
      </c>
      <c r="B302" s="242">
        <v>0</v>
      </c>
      <c r="C302" s="242">
        <v>0</v>
      </c>
      <c r="D302" s="242">
        <v>0</v>
      </c>
      <c r="E302" s="1623">
        <v>0</v>
      </c>
      <c r="F302" s="1624"/>
      <c r="G302" s="215"/>
      <c r="H302" s="215"/>
      <c r="I302" s="215"/>
      <c r="J302" s="215"/>
    </row>
    <row r="303" spans="1:10" ht="14.1" customHeight="1" x14ac:dyDescent="0.25">
      <c r="A303" s="241" t="s">
        <v>705</v>
      </c>
      <c r="B303" s="242">
        <v>0</v>
      </c>
      <c r="C303" s="242">
        <v>0</v>
      </c>
      <c r="D303" s="242">
        <v>0</v>
      </c>
      <c r="E303" s="1623">
        <v>0</v>
      </c>
      <c r="F303" s="1624"/>
      <c r="G303" s="215"/>
      <c r="H303" s="215"/>
      <c r="I303" s="215"/>
      <c r="J303" s="215"/>
    </row>
    <row r="304" spans="1:10" ht="14.1" customHeight="1" x14ac:dyDescent="0.25">
      <c r="A304" s="241" t="s">
        <v>706</v>
      </c>
      <c r="B304" s="242">
        <v>0</v>
      </c>
      <c r="C304" s="242">
        <v>0</v>
      </c>
      <c r="D304" s="242">
        <v>0</v>
      </c>
      <c r="E304" s="1623">
        <v>0</v>
      </c>
      <c r="F304" s="1624"/>
      <c r="G304" s="215"/>
      <c r="H304" s="215"/>
      <c r="I304" s="215"/>
      <c r="J304" s="215"/>
    </row>
    <row r="305" spans="1:10" ht="14.1" customHeight="1" x14ac:dyDescent="0.25">
      <c r="A305" s="241" t="s">
        <v>707</v>
      </c>
      <c r="B305" s="242">
        <v>0</v>
      </c>
      <c r="C305" s="242">
        <v>0</v>
      </c>
      <c r="D305" s="242">
        <v>0</v>
      </c>
      <c r="E305" s="1623">
        <v>0</v>
      </c>
      <c r="F305" s="1624"/>
      <c r="G305" s="215"/>
      <c r="H305" s="215"/>
      <c r="I305" s="215"/>
      <c r="J305" s="215"/>
    </row>
    <row r="306" spans="1:10" ht="14.1" customHeight="1" x14ac:dyDescent="0.25">
      <c r="A306" s="241" t="s">
        <v>708</v>
      </c>
      <c r="B306" s="242">
        <v>0</v>
      </c>
      <c r="C306" s="242">
        <v>0</v>
      </c>
      <c r="D306" s="242">
        <v>0</v>
      </c>
      <c r="E306" s="1623">
        <v>0</v>
      </c>
      <c r="F306" s="1624"/>
      <c r="G306" s="215"/>
      <c r="H306" s="215"/>
      <c r="I306" s="215"/>
      <c r="J306" s="215"/>
    </row>
    <row r="307" spans="1:10" ht="14.1" customHeight="1" x14ac:dyDescent="0.25">
      <c r="A307" s="241" t="s">
        <v>709</v>
      </c>
      <c r="B307" s="242">
        <v>0</v>
      </c>
      <c r="C307" s="242">
        <v>0</v>
      </c>
      <c r="D307" s="242">
        <v>0</v>
      </c>
      <c r="E307" s="1623">
        <v>0</v>
      </c>
      <c r="F307" s="1624"/>
      <c r="G307" s="215"/>
      <c r="H307" s="215"/>
      <c r="I307" s="215"/>
      <c r="J307" s="215"/>
    </row>
    <row r="308" spans="1:10" ht="14.1" customHeight="1" x14ac:dyDescent="0.25">
      <c r="A308" s="241" t="s">
        <v>710</v>
      </c>
      <c r="B308" s="242">
        <v>0</v>
      </c>
      <c r="C308" s="242">
        <v>0</v>
      </c>
      <c r="D308" s="242">
        <v>0</v>
      </c>
      <c r="E308" s="1623">
        <v>0</v>
      </c>
      <c r="F308" s="1624"/>
      <c r="G308" s="215"/>
      <c r="H308" s="215"/>
      <c r="I308" s="215"/>
      <c r="J308" s="215"/>
    </row>
    <row r="309" spans="1:10" ht="14.1" customHeight="1" x14ac:dyDescent="0.25">
      <c r="A309" s="241" t="s">
        <v>711</v>
      </c>
      <c r="B309" s="242">
        <v>0</v>
      </c>
      <c r="C309" s="242">
        <v>0</v>
      </c>
      <c r="D309" s="242">
        <v>0</v>
      </c>
      <c r="E309" s="1623">
        <v>0</v>
      </c>
      <c r="F309" s="1624"/>
      <c r="G309" s="215"/>
      <c r="H309" s="215"/>
      <c r="I309" s="215"/>
      <c r="J309" s="215"/>
    </row>
    <row r="310" spans="1:10" ht="14.1" customHeight="1" x14ac:dyDescent="0.25">
      <c r="A310" s="241" t="s">
        <v>712</v>
      </c>
      <c r="B310" s="242">
        <v>0</v>
      </c>
      <c r="C310" s="242">
        <v>0</v>
      </c>
      <c r="D310" s="242">
        <v>0</v>
      </c>
      <c r="E310" s="1623">
        <v>0</v>
      </c>
      <c r="F310" s="1624"/>
      <c r="G310" s="215"/>
      <c r="H310" s="215"/>
      <c r="I310" s="215"/>
      <c r="J310" s="215"/>
    </row>
    <row r="311" spans="1:10" ht="14.1" customHeight="1" x14ac:dyDescent="0.25">
      <c r="A311" s="241" t="s">
        <v>713</v>
      </c>
      <c r="B311" s="242">
        <v>0</v>
      </c>
      <c r="C311" s="242">
        <v>0</v>
      </c>
      <c r="D311" s="242">
        <v>0</v>
      </c>
      <c r="E311" s="1623">
        <v>0</v>
      </c>
      <c r="F311" s="1624"/>
      <c r="G311" s="215"/>
      <c r="H311" s="215"/>
      <c r="I311" s="215"/>
      <c r="J311" s="215"/>
    </row>
    <row r="312" spans="1:10" ht="14.1" customHeight="1" x14ac:dyDescent="0.25">
      <c r="A312" s="241" t="s">
        <v>714</v>
      </c>
      <c r="B312" s="242">
        <v>950000</v>
      </c>
      <c r="C312" s="242">
        <v>0</v>
      </c>
      <c r="D312" s="242">
        <v>0</v>
      </c>
      <c r="E312" s="1623">
        <v>0</v>
      </c>
      <c r="F312" s="1624"/>
      <c r="G312" s="215"/>
      <c r="H312" s="215"/>
      <c r="I312" s="215"/>
      <c r="J312" s="215"/>
    </row>
    <row r="313" spans="1:10" ht="14.1" customHeight="1" x14ac:dyDescent="0.25">
      <c r="A313" s="241" t="s">
        <v>716</v>
      </c>
      <c r="B313" s="242">
        <v>0</v>
      </c>
      <c r="C313" s="242">
        <v>0</v>
      </c>
      <c r="D313" s="242">
        <v>0</v>
      </c>
      <c r="E313" s="1623">
        <v>0</v>
      </c>
      <c r="F313" s="1624"/>
      <c r="G313" s="215"/>
      <c r="H313" s="215"/>
      <c r="I313" s="215"/>
      <c r="J313" s="215"/>
    </row>
    <row r="314" spans="1:10" ht="14.1" customHeight="1" x14ac:dyDescent="0.25">
      <c r="A314" s="241" t="s">
        <v>718</v>
      </c>
      <c r="B314" s="242">
        <v>0</v>
      </c>
      <c r="C314" s="242">
        <v>0</v>
      </c>
      <c r="D314" s="242">
        <v>0</v>
      </c>
      <c r="E314" s="1623">
        <v>0</v>
      </c>
      <c r="F314" s="1624"/>
      <c r="G314" s="215"/>
      <c r="H314" s="215"/>
      <c r="I314" s="215"/>
      <c r="J314" s="215"/>
    </row>
    <row r="315" spans="1:10" ht="14.1" customHeight="1" x14ac:dyDescent="0.25">
      <c r="A315" s="241" t="s">
        <v>719</v>
      </c>
      <c r="B315" s="242">
        <v>0</v>
      </c>
      <c r="C315" s="242">
        <v>0</v>
      </c>
      <c r="D315" s="242">
        <v>0</v>
      </c>
      <c r="E315" s="1623">
        <v>0</v>
      </c>
      <c r="F315" s="1624"/>
      <c r="G315" s="215"/>
      <c r="H315" s="215"/>
      <c r="I315" s="215"/>
      <c r="J315" s="215"/>
    </row>
    <row r="316" spans="1:10" ht="14.1" customHeight="1" x14ac:dyDescent="0.25">
      <c r="A316" s="241" t="s">
        <v>720</v>
      </c>
      <c r="B316" s="242">
        <v>0</v>
      </c>
      <c r="C316" s="242">
        <v>0</v>
      </c>
      <c r="D316" s="242">
        <v>0</v>
      </c>
      <c r="E316" s="1623">
        <v>0</v>
      </c>
      <c r="F316" s="1624"/>
      <c r="G316" s="215"/>
      <c r="H316" s="215"/>
      <c r="I316" s="215"/>
      <c r="J316" s="215"/>
    </row>
    <row r="317" spans="1:10" ht="14.1" customHeight="1" x14ac:dyDescent="0.25">
      <c r="A317" s="241" t="s">
        <v>721</v>
      </c>
      <c r="B317" s="242">
        <v>0</v>
      </c>
      <c r="C317" s="242">
        <v>0</v>
      </c>
      <c r="D317" s="242">
        <v>0</v>
      </c>
      <c r="E317" s="1623">
        <v>0</v>
      </c>
      <c r="F317" s="1624"/>
      <c r="G317" s="215"/>
      <c r="H317" s="215"/>
      <c r="I317" s="215"/>
      <c r="J317" s="215"/>
    </row>
    <row r="318" spans="1:10" ht="14.1" customHeight="1" x14ac:dyDescent="0.25">
      <c r="A318" s="241" t="s">
        <v>723</v>
      </c>
      <c r="B318" s="242">
        <v>0</v>
      </c>
      <c r="C318" s="242">
        <v>0</v>
      </c>
      <c r="D318" s="242">
        <v>0</v>
      </c>
      <c r="E318" s="1623">
        <v>0</v>
      </c>
      <c r="F318" s="1624"/>
      <c r="G318" s="215"/>
      <c r="H318" s="215"/>
      <c r="I318" s="215"/>
      <c r="J318" s="215"/>
    </row>
    <row r="319" spans="1:10" ht="14.1" customHeight="1" x14ac:dyDescent="0.25">
      <c r="A319" s="241" t="s">
        <v>724</v>
      </c>
      <c r="B319" s="242">
        <v>0</v>
      </c>
      <c r="C319" s="242">
        <v>0</v>
      </c>
      <c r="D319" s="242">
        <v>0</v>
      </c>
      <c r="E319" s="1623">
        <v>0</v>
      </c>
      <c r="F319" s="1624"/>
      <c r="G319" s="215"/>
      <c r="H319" s="215"/>
      <c r="I319" s="215"/>
      <c r="J319" s="215"/>
    </row>
    <row r="320" spans="1:10" ht="14.1" customHeight="1" x14ac:dyDescent="0.25">
      <c r="A320" s="241" t="s">
        <v>726</v>
      </c>
      <c r="B320" s="242">
        <v>0</v>
      </c>
      <c r="C320" s="242">
        <v>0</v>
      </c>
      <c r="D320" s="242">
        <v>0</v>
      </c>
      <c r="E320" s="1623">
        <v>0</v>
      </c>
      <c r="F320" s="1624"/>
      <c r="G320" s="215"/>
      <c r="H320" s="215"/>
      <c r="I320" s="215"/>
      <c r="J320" s="215"/>
    </row>
    <row r="321" spans="1:10" ht="14.1" customHeight="1" x14ac:dyDescent="0.25">
      <c r="A321" s="241" t="s">
        <v>727</v>
      </c>
      <c r="B321" s="242">
        <v>0</v>
      </c>
      <c r="C321" s="242">
        <v>0</v>
      </c>
      <c r="D321" s="242">
        <v>0</v>
      </c>
      <c r="E321" s="1623">
        <v>0</v>
      </c>
      <c r="F321" s="1624"/>
      <c r="G321" s="215"/>
      <c r="H321" s="215"/>
      <c r="I321" s="215"/>
      <c r="J321" s="215"/>
    </row>
    <row r="322" spans="1:10" ht="14.1" customHeight="1" x14ac:dyDescent="0.25">
      <c r="A322" s="231" t="s">
        <v>192</v>
      </c>
      <c r="B322" s="242">
        <v>950000</v>
      </c>
      <c r="C322" s="242">
        <v>0</v>
      </c>
      <c r="D322" s="242">
        <v>0</v>
      </c>
      <c r="E322" s="1623">
        <v>0</v>
      </c>
      <c r="F322" s="1624"/>
      <c r="G322" s="215"/>
      <c r="H322" s="215"/>
      <c r="I322" s="215"/>
      <c r="J322" s="215"/>
    </row>
    <row r="323" spans="1:10" ht="14.1" customHeight="1" x14ac:dyDescent="0.25">
      <c r="A323" s="219" t="s">
        <v>688</v>
      </c>
      <c r="B323" s="1621" t="s">
        <v>799</v>
      </c>
      <c r="C323" s="1622"/>
      <c r="D323" s="1622"/>
      <c r="E323" s="1622"/>
      <c r="F323" s="1622"/>
      <c r="G323" s="215"/>
      <c r="H323" s="215"/>
      <c r="I323" s="215"/>
      <c r="J323" s="215"/>
    </row>
    <row r="324" spans="1:10" ht="14.1" customHeight="1" x14ac:dyDescent="0.25">
      <c r="A324" s="220" t="s">
        <v>689</v>
      </c>
      <c r="B324" s="1609" t="s">
        <v>687</v>
      </c>
      <c r="C324" s="1610"/>
      <c r="D324" s="1610"/>
      <c r="E324" s="1610"/>
      <c r="F324" s="1610"/>
      <c r="G324" s="215"/>
      <c r="H324" s="215"/>
      <c r="I324" s="215"/>
      <c r="J324" s="215"/>
    </row>
    <row r="325" spans="1:10" ht="14.1" customHeight="1" x14ac:dyDescent="0.25">
      <c r="A325" s="220" t="s">
        <v>15</v>
      </c>
      <c r="B325" s="1609" t="s">
        <v>800</v>
      </c>
      <c r="C325" s="1610"/>
      <c r="D325" s="1610"/>
      <c r="E325" s="1610"/>
      <c r="F325" s="1610"/>
      <c r="G325" s="215"/>
      <c r="H325" s="215"/>
      <c r="I325" s="215"/>
      <c r="J325" s="215"/>
    </row>
    <row r="326" spans="1:10" ht="15" customHeight="1" x14ac:dyDescent="0.25">
      <c r="A326" s="221"/>
      <c r="B326" s="222">
        <v>2020</v>
      </c>
      <c r="C326" s="222">
        <v>2021</v>
      </c>
      <c r="D326" s="222">
        <v>2022</v>
      </c>
      <c r="E326" s="1611">
        <v>2023</v>
      </c>
      <c r="F326" s="1612"/>
      <c r="G326" s="215"/>
      <c r="H326" s="215"/>
      <c r="I326" s="215"/>
      <c r="J326" s="215"/>
    </row>
    <row r="327" spans="1:10" ht="15" customHeight="1" x14ac:dyDescent="0.25">
      <c r="A327" s="224"/>
      <c r="B327" s="225" t="s">
        <v>7</v>
      </c>
      <c r="C327" s="225" t="s">
        <v>8</v>
      </c>
      <c r="D327" s="225" t="s">
        <v>8</v>
      </c>
      <c r="E327" s="1613" t="s">
        <v>8</v>
      </c>
      <c r="F327" s="1614"/>
      <c r="G327" s="215"/>
      <c r="H327" s="215"/>
      <c r="I327" s="215"/>
      <c r="J327" s="215"/>
    </row>
    <row r="328" spans="1:10" ht="14.1" customHeight="1" x14ac:dyDescent="0.25">
      <c r="A328" s="234" t="s">
        <v>16</v>
      </c>
      <c r="B328" s="235">
        <v>0</v>
      </c>
      <c r="C328" s="235">
        <v>1</v>
      </c>
      <c r="D328" s="235">
        <v>0</v>
      </c>
      <c r="E328" s="1615">
        <v>0</v>
      </c>
      <c r="F328" s="1616"/>
      <c r="G328" s="215"/>
      <c r="H328" s="215"/>
      <c r="I328" s="215"/>
      <c r="J328" s="215"/>
    </row>
    <row r="329" spans="1:10" ht="14.1" customHeight="1" x14ac:dyDescent="0.25">
      <c r="A329" s="234" t="s">
        <v>17</v>
      </c>
      <c r="B329" s="235">
        <v>0</v>
      </c>
      <c r="C329" s="235">
        <v>40000000</v>
      </c>
      <c r="D329" s="235">
        <v>0</v>
      </c>
      <c r="E329" s="1615">
        <v>0</v>
      </c>
      <c r="F329" s="1616"/>
      <c r="G329" s="215"/>
      <c r="H329" s="215"/>
      <c r="I329" s="215"/>
      <c r="J329" s="215"/>
    </row>
    <row r="330" spans="1:10" ht="14.1" customHeight="1" x14ac:dyDescent="0.25">
      <c r="A330" s="234" t="s">
        <v>18</v>
      </c>
      <c r="B330" s="235">
        <v>0</v>
      </c>
      <c r="C330" s="237">
        <v>40000000</v>
      </c>
      <c r="D330" s="237">
        <v>0</v>
      </c>
      <c r="E330" s="1617">
        <v>0</v>
      </c>
      <c r="F330" s="1616"/>
      <c r="G330" s="215"/>
      <c r="H330" s="215"/>
      <c r="I330" s="215"/>
      <c r="J330" s="215"/>
    </row>
    <row r="331" spans="1:10" ht="14.1" customHeight="1" x14ac:dyDescent="0.25">
      <c r="A331" s="234" t="s">
        <v>696</v>
      </c>
      <c r="B331" s="235"/>
      <c r="C331" s="237"/>
      <c r="D331" s="239">
        <v>-1</v>
      </c>
      <c r="E331" s="1617"/>
      <c r="F331" s="1616"/>
      <c r="G331" s="215"/>
      <c r="H331" s="215"/>
      <c r="I331" s="215"/>
      <c r="J331" s="215"/>
    </row>
    <row r="332" spans="1:10" ht="14.1" customHeight="1" x14ac:dyDescent="0.25">
      <c r="A332" s="234" t="s">
        <v>697</v>
      </c>
      <c r="B332" s="235"/>
      <c r="C332" s="237"/>
      <c r="D332" s="239">
        <v>-1</v>
      </c>
      <c r="E332" s="1617"/>
      <c r="F332" s="1616"/>
      <c r="G332" s="215"/>
      <c r="H332" s="215"/>
      <c r="I332" s="215"/>
      <c r="J332" s="215"/>
    </row>
    <row r="333" spans="1:10" ht="14.1" customHeight="1" x14ac:dyDescent="0.25">
      <c r="A333" s="234" t="s">
        <v>22</v>
      </c>
      <c r="B333" s="235"/>
      <c r="C333" s="237"/>
      <c r="D333" s="239">
        <v>-1</v>
      </c>
      <c r="E333" s="1617"/>
      <c r="F333" s="1616"/>
      <c r="G333" s="215"/>
      <c r="H333" s="215"/>
      <c r="I333" s="215"/>
      <c r="J333" s="215"/>
    </row>
    <row r="334" spans="1:10" ht="14.1" customHeight="1" x14ac:dyDescent="0.25">
      <c r="A334" s="1626" t="s">
        <v>690</v>
      </c>
      <c r="B334" s="1627"/>
      <c r="C334" s="1627"/>
      <c r="D334" s="1627"/>
      <c r="E334" s="1627"/>
      <c r="F334" s="1627"/>
      <c r="G334" s="215"/>
      <c r="H334" s="215"/>
      <c r="I334" s="215"/>
      <c r="J334" s="215"/>
    </row>
    <row r="335" spans="1:10" ht="14.1" customHeight="1" x14ac:dyDescent="0.25">
      <c r="A335" s="221"/>
      <c r="B335" s="222">
        <v>2020</v>
      </c>
      <c r="C335" s="227">
        <v>2021</v>
      </c>
      <c r="D335" s="222">
        <v>2022</v>
      </c>
      <c r="E335" s="1611">
        <v>2023</v>
      </c>
      <c r="F335" s="1612"/>
      <c r="G335" s="215"/>
      <c r="H335" s="215"/>
      <c r="I335" s="215"/>
      <c r="J335" s="215"/>
    </row>
    <row r="336" spans="1:10" ht="14.1" customHeight="1" x14ac:dyDescent="0.25">
      <c r="A336" s="228"/>
      <c r="B336" s="225" t="s">
        <v>7</v>
      </c>
      <c r="C336" s="225" t="s">
        <v>8</v>
      </c>
      <c r="D336" s="225" t="s">
        <v>8</v>
      </c>
      <c r="E336" s="1613" t="s">
        <v>8</v>
      </c>
      <c r="F336" s="1614"/>
      <c r="G336" s="215"/>
      <c r="H336" s="215"/>
      <c r="I336" s="215"/>
      <c r="J336" s="215"/>
    </row>
    <row r="337" spans="1:10" ht="15.95" customHeight="1" x14ac:dyDescent="0.25">
      <c r="A337" s="224"/>
      <c r="B337" s="229"/>
      <c r="C337" s="229"/>
      <c r="D337" s="229"/>
      <c r="E337" s="229"/>
      <c r="F337" s="229"/>
      <c r="G337" s="230" t="s">
        <v>687</v>
      </c>
      <c r="H337" s="215"/>
      <c r="I337" s="215"/>
      <c r="J337" s="215"/>
    </row>
    <row r="338" spans="1:10" ht="14.1" customHeight="1" x14ac:dyDescent="0.25">
      <c r="A338" s="241" t="s">
        <v>698</v>
      </c>
      <c r="B338" s="242">
        <v>0</v>
      </c>
      <c r="C338" s="242">
        <v>0</v>
      </c>
      <c r="D338" s="242">
        <v>0</v>
      </c>
      <c r="E338" s="1623">
        <v>0</v>
      </c>
      <c r="F338" s="1624"/>
      <c r="G338" s="233"/>
      <c r="H338" s="215"/>
      <c r="I338" s="215"/>
      <c r="J338" s="215"/>
    </row>
    <row r="339" spans="1:10" ht="14.1" customHeight="1" x14ac:dyDescent="0.25">
      <c r="A339" s="241" t="s">
        <v>699</v>
      </c>
      <c r="B339" s="242">
        <v>0</v>
      </c>
      <c r="C339" s="242">
        <v>0</v>
      </c>
      <c r="D339" s="242">
        <v>0</v>
      </c>
      <c r="E339" s="1623">
        <v>0</v>
      </c>
      <c r="F339" s="1624"/>
      <c r="G339" s="215"/>
      <c r="H339" s="215"/>
      <c r="I339" s="215"/>
      <c r="J339" s="215"/>
    </row>
    <row r="340" spans="1:10" ht="14.1" customHeight="1" x14ac:dyDescent="0.25">
      <c r="A340" s="241" t="s">
        <v>700</v>
      </c>
      <c r="B340" s="242">
        <v>0</v>
      </c>
      <c r="C340" s="242">
        <v>0</v>
      </c>
      <c r="D340" s="242">
        <v>0</v>
      </c>
      <c r="E340" s="1623">
        <v>0</v>
      </c>
      <c r="F340" s="1624"/>
      <c r="G340" s="215"/>
      <c r="H340" s="215"/>
      <c r="I340" s="215"/>
      <c r="J340" s="215"/>
    </row>
    <row r="341" spans="1:10" ht="14.1" customHeight="1" x14ac:dyDescent="0.25">
      <c r="A341" s="241" t="s">
        <v>701</v>
      </c>
      <c r="B341" s="242">
        <v>0</v>
      </c>
      <c r="C341" s="242">
        <v>0</v>
      </c>
      <c r="D341" s="242">
        <v>0</v>
      </c>
      <c r="E341" s="1623">
        <v>0</v>
      </c>
      <c r="F341" s="1624"/>
      <c r="G341" s="215"/>
      <c r="H341" s="215"/>
      <c r="I341" s="215"/>
      <c r="J341" s="215"/>
    </row>
    <row r="342" spans="1:10" ht="14.1" customHeight="1" x14ac:dyDescent="0.25">
      <c r="A342" s="241" t="s">
        <v>702</v>
      </c>
      <c r="B342" s="242">
        <v>0</v>
      </c>
      <c r="C342" s="242">
        <v>0</v>
      </c>
      <c r="D342" s="242">
        <v>0</v>
      </c>
      <c r="E342" s="1623">
        <v>0</v>
      </c>
      <c r="F342" s="1624"/>
      <c r="G342" s="215"/>
      <c r="H342" s="215"/>
      <c r="I342" s="215"/>
      <c r="J342" s="215"/>
    </row>
    <row r="343" spans="1:10" ht="14.1" customHeight="1" x14ac:dyDescent="0.25">
      <c r="A343" s="241" t="s">
        <v>703</v>
      </c>
      <c r="B343" s="242">
        <v>0</v>
      </c>
      <c r="C343" s="242">
        <v>0</v>
      </c>
      <c r="D343" s="242">
        <v>0</v>
      </c>
      <c r="E343" s="1623">
        <v>0</v>
      </c>
      <c r="F343" s="1624"/>
      <c r="G343" s="215"/>
      <c r="H343" s="215"/>
      <c r="I343" s="215"/>
      <c r="J343" s="215"/>
    </row>
    <row r="344" spans="1:10" ht="14.1" customHeight="1" x14ac:dyDescent="0.25">
      <c r="A344" s="241" t="s">
        <v>704</v>
      </c>
      <c r="B344" s="242">
        <v>0</v>
      </c>
      <c r="C344" s="242">
        <v>0</v>
      </c>
      <c r="D344" s="242">
        <v>0</v>
      </c>
      <c r="E344" s="1623">
        <v>0</v>
      </c>
      <c r="F344" s="1624"/>
      <c r="G344" s="215"/>
      <c r="H344" s="215"/>
      <c r="I344" s="215"/>
      <c r="J344" s="215"/>
    </row>
    <row r="345" spans="1:10" ht="14.1" customHeight="1" x14ac:dyDescent="0.25">
      <c r="A345" s="241" t="s">
        <v>705</v>
      </c>
      <c r="B345" s="242">
        <v>0</v>
      </c>
      <c r="C345" s="242">
        <v>0</v>
      </c>
      <c r="D345" s="242">
        <v>0</v>
      </c>
      <c r="E345" s="1623">
        <v>0</v>
      </c>
      <c r="F345" s="1624"/>
      <c r="G345" s="215"/>
      <c r="H345" s="215"/>
      <c r="I345" s="215"/>
      <c r="J345" s="215"/>
    </row>
    <row r="346" spans="1:10" ht="14.1" customHeight="1" x14ac:dyDescent="0.25">
      <c r="A346" s="241" t="s">
        <v>706</v>
      </c>
      <c r="B346" s="242">
        <v>0</v>
      </c>
      <c r="C346" s="242">
        <v>0</v>
      </c>
      <c r="D346" s="242">
        <v>0</v>
      </c>
      <c r="E346" s="1623">
        <v>0</v>
      </c>
      <c r="F346" s="1624"/>
      <c r="G346" s="215"/>
      <c r="H346" s="215"/>
      <c r="I346" s="215"/>
      <c r="J346" s="215"/>
    </row>
    <row r="347" spans="1:10" ht="14.1" customHeight="1" x14ac:dyDescent="0.25">
      <c r="A347" s="241" t="s">
        <v>707</v>
      </c>
      <c r="B347" s="242">
        <v>0</v>
      </c>
      <c r="C347" s="242">
        <v>0</v>
      </c>
      <c r="D347" s="242">
        <v>0</v>
      </c>
      <c r="E347" s="1623">
        <v>0</v>
      </c>
      <c r="F347" s="1624"/>
      <c r="G347" s="215"/>
      <c r="H347" s="215"/>
      <c r="I347" s="215"/>
      <c r="J347" s="215"/>
    </row>
    <row r="348" spans="1:10" ht="14.1" customHeight="1" x14ac:dyDescent="0.25">
      <c r="A348" s="241" t="s">
        <v>708</v>
      </c>
      <c r="B348" s="242">
        <v>0</v>
      </c>
      <c r="C348" s="242">
        <v>0</v>
      </c>
      <c r="D348" s="242">
        <v>0</v>
      </c>
      <c r="E348" s="1623">
        <v>0</v>
      </c>
      <c r="F348" s="1624"/>
      <c r="G348" s="215"/>
      <c r="H348" s="215"/>
      <c r="I348" s="215"/>
      <c r="J348" s="215"/>
    </row>
    <row r="349" spans="1:10" ht="14.1" customHeight="1" x14ac:dyDescent="0.25">
      <c r="A349" s="241" t="s">
        <v>709</v>
      </c>
      <c r="B349" s="242">
        <v>0</v>
      </c>
      <c r="C349" s="242">
        <v>0</v>
      </c>
      <c r="D349" s="242">
        <v>0</v>
      </c>
      <c r="E349" s="1623">
        <v>0</v>
      </c>
      <c r="F349" s="1624"/>
      <c r="G349" s="215"/>
      <c r="H349" s="215"/>
      <c r="I349" s="215"/>
      <c r="J349" s="215"/>
    </row>
    <row r="350" spans="1:10" ht="14.1" customHeight="1" x14ac:dyDescent="0.25">
      <c r="A350" s="241" t="s">
        <v>710</v>
      </c>
      <c r="B350" s="242">
        <v>0</v>
      </c>
      <c r="C350" s="242">
        <v>0</v>
      </c>
      <c r="D350" s="242">
        <v>0</v>
      </c>
      <c r="E350" s="1623">
        <v>0</v>
      </c>
      <c r="F350" s="1624"/>
      <c r="G350" s="215"/>
      <c r="H350" s="215"/>
      <c r="I350" s="215"/>
      <c r="J350" s="215"/>
    </row>
    <row r="351" spans="1:10" ht="14.1" customHeight="1" x14ac:dyDescent="0.25">
      <c r="A351" s="241" t="s">
        <v>711</v>
      </c>
      <c r="B351" s="242">
        <v>0</v>
      </c>
      <c r="C351" s="242">
        <v>0</v>
      </c>
      <c r="D351" s="242">
        <v>0</v>
      </c>
      <c r="E351" s="1623">
        <v>0</v>
      </c>
      <c r="F351" s="1624"/>
      <c r="G351" s="215"/>
      <c r="H351" s="215"/>
      <c r="I351" s="215"/>
      <c r="J351" s="215"/>
    </row>
    <row r="352" spans="1:10" ht="14.1" customHeight="1" x14ac:dyDescent="0.25">
      <c r="A352" s="241" t="s">
        <v>712</v>
      </c>
      <c r="B352" s="242">
        <v>0</v>
      </c>
      <c r="C352" s="242">
        <v>0</v>
      </c>
      <c r="D352" s="242">
        <v>0</v>
      </c>
      <c r="E352" s="1623">
        <v>0</v>
      </c>
      <c r="F352" s="1624"/>
      <c r="G352" s="215"/>
      <c r="H352" s="215"/>
      <c r="I352" s="215"/>
      <c r="J352" s="215"/>
    </row>
    <row r="353" spans="1:10" ht="14.1" customHeight="1" x14ac:dyDescent="0.25">
      <c r="A353" s="241" t="s">
        <v>713</v>
      </c>
      <c r="B353" s="242">
        <v>0</v>
      </c>
      <c r="C353" s="242">
        <v>0</v>
      </c>
      <c r="D353" s="242">
        <v>0</v>
      </c>
      <c r="E353" s="1623">
        <v>0</v>
      </c>
      <c r="F353" s="1624"/>
      <c r="G353" s="215"/>
      <c r="H353" s="215"/>
      <c r="I353" s="215"/>
      <c r="J353" s="215"/>
    </row>
    <row r="354" spans="1:10" ht="14.1" customHeight="1" x14ac:dyDescent="0.25">
      <c r="A354" s="241" t="s">
        <v>714</v>
      </c>
      <c r="B354" s="242">
        <v>0</v>
      </c>
      <c r="C354" s="242">
        <v>40000000</v>
      </c>
      <c r="D354" s="242">
        <v>0</v>
      </c>
      <c r="E354" s="1623">
        <v>0</v>
      </c>
      <c r="F354" s="1624"/>
      <c r="G354" s="215"/>
      <c r="H354" s="215"/>
      <c r="I354" s="215"/>
      <c r="J354" s="215"/>
    </row>
    <row r="355" spans="1:10" ht="14.1" customHeight="1" x14ac:dyDescent="0.25">
      <c r="A355" s="241" t="s">
        <v>715</v>
      </c>
      <c r="B355" s="242">
        <v>0</v>
      </c>
      <c r="C355" s="242">
        <v>0</v>
      </c>
      <c r="D355" s="242">
        <v>0</v>
      </c>
      <c r="E355" s="1623">
        <v>0</v>
      </c>
      <c r="F355" s="1624"/>
      <c r="G355" s="215"/>
      <c r="H355" s="215"/>
      <c r="I355" s="215"/>
      <c r="J355" s="215"/>
    </row>
    <row r="356" spans="1:10" ht="14.1" customHeight="1" x14ac:dyDescent="0.25">
      <c r="A356" s="241" t="s">
        <v>716</v>
      </c>
      <c r="B356" s="242">
        <v>0</v>
      </c>
      <c r="C356" s="242">
        <v>0</v>
      </c>
      <c r="D356" s="242">
        <v>0</v>
      </c>
      <c r="E356" s="1623">
        <v>0</v>
      </c>
      <c r="F356" s="1624"/>
      <c r="G356" s="215"/>
      <c r="H356" s="215"/>
      <c r="I356" s="215"/>
      <c r="J356" s="215"/>
    </row>
    <row r="357" spans="1:10" ht="14.1" customHeight="1" x14ac:dyDescent="0.25">
      <c r="A357" s="241" t="s">
        <v>717</v>
      </c>
      <c r="B357" s="242">
        <v>0</v>
      </c>
      <c r="C357" s="242">
        <v>0</v>
      </c>
      <c r="D357" s="242">
        <v>0</v>
      </c>
      <c r="E357" s="1623">
        <v>0</v>
      </c>
      <c r="F357" s="1624"/>
      <c r="G357" s="215"/>
      <c r="H357" s="215"/>
      <c r="I357" s="215"/>
      <c r="J357" s="215"/>
    </row>
    <row r="358" spans="1:10" ht="14.1" customHeight="1" x14ac:dyDescent="0.25">
      <c r="A358" s="241" t="s">
        <v>718</v>
      </c>
      <c r="B358" s="242">
        <v>0</v>
      </c>
      <c r="C358" s="242">
        <v>0</v>
      </c>
      <c r="D358" s="242">
        <v>0</v>
      </c>
      <c r="E358" s="1623">
        <v>0</v>
      </c>
      <c r="F358" s="1624"/>
      <c r="G358" s="215"/>
      <c r="H358" s="215"/>
      <c r="I358" s="215"/>
      <c r="J358" s="215"/>
    </row>
    <row r="359" spans="1:10" ht="14.1" customHeight="1" x14ac:dyDescent="0.25">
      <c r="A359" s="241" t="s">
        <v>719</v>
      </c>
      <c r="B359" s="242">
        <v>0</v>
      </c>
      <c r="C359" s="242">
        <v>0</v>
      </c>
      <c r="D359" s="242">
        <v>0</v>
      </c>
      <c r="E359" s="1623">
        <v>0</v>
      </c>
      <c r="F359" s="1624"/>
      <c r="G359" s="215"/>
      <c r="H359" s="215"/>
      <c r="I359" s="215"/>
      <c r="J359" s="215"/>
    </row>
    <row r="360" spans="1:10" ht="14.1" customHeight="1" x14ac:dyDescent="0.25">
      <c r="A360" s="241" t="s">
        <v>720</v>
      </c>
      <c r="B360" s="242">
        <v>0</v>
      </c>
      <c r="C360" s="242">
        <v>0</v>
      </c>
      <c r="D360" s="242">
        <v>0</v>
      </c>
      <c r="E360" s="1623">
        <v>0</v>
      </c>
      <c r="F360" s="1624"/>
      <c r="G360" s="215"/>
      <c r="H360" s="215"/>
      <c r="I360" s="215"/>
      <c r="J360" s="215"/>
    </row>
    <row r="361" spans="1:10" ht="14.1" customHeight="1" x14ac:dyDescent="0.25">
      <c r="A361" s="241" t="s">
        <v>721</v>
      </c>
      <c r="B361" s="242">
        <v>0</v>
      </c>
      <c r="C361" s="242">
        <v>0</v>
      </c>
      <c r="D361" s="242">
        <v>0</v>
      </c>
      <c r="E361" s="1623">
        <v>0</v>
      </c>
      <c r="F361" s="1624"/>
      <c r="G361" s="215"/>
      <c r="H361" s="215"/>
      <c r="I361" s="215"/>
      <c r="J361" s="215"/>
    </row>
    <row r="362" spans="1:10" ht="14.1" customHeight="1" x14ac:dyDescent="0.25">
      <c r="A362" s="241" t="s">
        <v>722</v>
      </c>
      <c r="B362" s="242">
        <v>0</v>
      </c>
      <c r="C362" s="242">
        <v>0</v>
      </c>
      <c r="D362" s="242">
        <v>0</v>
      </c>
      <c r="E362" s="1623">
        <v>0</v>
      </c>
      <c r="F362" s="1624"/>
      <c r="G362" s="215"/>
      <c r="H362" s="215"/>
      <c r="I362" s="215"/>
      <c r="J362" s="215"/>
    </row>
    <row r="363" spans="1:10" ht="14.1" customHeight="1" x14ac:dyDescent="0.25">
      <c r="A363" s="241" t="s">
        <v>723</v>
      </c>
      <c r="B363" s="242">
        <v>0</v>
      </c>
      <c r="C363" s="242">
        <v>0</v>
      </c>
      <c r="D363" s="242">
        <v>0</v>
      </c>
      <c r="E363" s="1623">
        <v>0</v>
      </c>
      <c r="F363" s="1624"/>
      <c r="G363" s="215"/>
      <c r="H363" s="215"/>
      <c r="I363" s="215"/>
      <c r="J363" s="215"/>
    </row>
    <row r="364" spans="1:10" ht="14.1" customHeight="1" x14ac:dyDescent="0.25">
      <c r="A364" s="241" t="s">
        <v>724</v>
      </c>
      <c r="B364" s="242">
        <v>0</v>
      </c>
      <c r="C364" s="242">
        <v>0</v>
      </c>
      <c r="D364" s="242">
        <v>0</v>
      </c>
      <c r="E364" s="1623">
        <v>0</v>
      </c>
      <c r="F364" s="1624"/>
      <c r="G364" s="215"/>
      <c r="H364" s="215"/>
      <c r="I364" s="215"/>
      <c r="J364" s="215"/>
    </row>
    <row r="365" spans="1:10" ht="14.1" customHeight="1" x14ac:dyDescent="0.25">
      <c r="A365" s="241" t="s">
        <v>725</v>
      </c>
      <c r="B365" s="242">
        <v>0</v>
      </c>
      <c r="C365" s="242">
        <v>0</v>
      </c>
      <c r="D365" s="242">
        <v>0</v>
      </c>
      <c r="E365" s="1623">
        <v>0</v>
      </c>
      <c r="F365" s="1624"/>
      <c r="G365" s="215"/>
      <c r="H365" s="215"/>
      <c r="I365" s="215"/>
      <c r="J365" s="215"/>
    </row>
    <row r="366" spans="1:10" ht="14.1" customHeight="1" x14ac:dyDescent="0.25">
      <c r="A366" s="241" t="s">
        <v>726</v>
      </c>
      <c r="B366" s="242">
        <v>0</v>
      </c>
      <c r="C366" s="242">
        <v>0</v>
      </c>
      <c r="D366" s="242">
        <v>0</v>
      </c>
      <c r="E366" s="1623">
        <v>0</v>
      </c>
      <c r="F366" s="1624"/>
      <c r="G366" s="215"/>
      <c r="H366" s="215"/>
      <c r="I366" s="215"/>
      <c r="J366" s="215"/>
    </row>
    <row r="367" spans="1:10" ht="14.1" customHeight="1" x14ac:dyDescent="0.25">
      <c r="A367" s="241" t="s">
        <v>727</v>
      </c>
      <c r="B367" s="242">
        <v>0</v>
      </c>
      <c r="C367" s="242">
        <v>0</v>
      </c>
      <c r="D367" s="242">
        <v>0</v>
      </c>
      <c r="E367" s="1623">
        <v>0</v>
      </c>
      <c r="F367" s="1624"/>
      <c r="G367" s="215"/>
      <c r="H367" s="215"/>
      <c r="I367" s="215"/>
      <c r="J367" s="215"/>
    </row>
    <row r="368" spans="1:10" ht="14.1" customHeight="1" x14ac:dyDescent="0.25">
      <c r="A368" s="231" t="s">
        <v>192</v>
      </c>
      <c r="B368" s="242">
        <v>0</v>
      </c>
      <c r="C368" s="242">
        <v>40000000</v>
      </c>
      <c r="D368" s="242">
        <v>0</v>
      </c>
      <c r="E368" s="1623">
        <v>0</v>
      </c>
      <c r="F368" s="1624"/>
      <c r="G368" s="215"/>
      <c r="H368" s="215"/>
      <c r="I368" s="215"/>
      <c r="J368" s="215"/>
    </row>
    <row r="369" spans="1:10" ht="15" customHeight="1" x14ac:dyDescent="0.25">
      <c r="A369" s="244" t="s">
        <v>687</v>
      </c>
      <c r="B369" s="245" t="s">
        <v>687</v>
      </c>
      <c r="C369" s="245" t="s">
        <v>687</v>
      </c>
      <c r="D369" s="245" t="s">
        <v>687</v>
      </c>
      <c r="E369" s="1628" t="s">
        <v>687</v>
      </c>
      <c r="F369" s="1629"/>
      <c r="G369" s="215"/>
      <c r="H369" s="215"/>
      <c r="I369" s="215"/>
      <c r="J369" s="215"/>
    </row>
    <row r="370" spans="1:10" ht="15" customHeight="1" x14ac:dyDescent="0.25">
      <c r="A370" s="217" t="s">
        <v>731</v>
      </c>
      <c r="B370" s="247">
        <v>5320000</v>
      </c>
      <c r="C370" s="247">
        <v>269000000</v>
      </c>
      <c r="D370" s="247">
        <v>190000000</v>
      </c>
      <c r="E370" s="1630">
        <v>191000000</v>
      </c>
      <c r="F370" s="1631"/>
      <c r="G370" s="215"/>
      <c r="H370" s="215"/>
      <c r="I370" s="215"/>
      <c r="J370" s="215"/>
    </row>
    <row r="371" spans="1:10" ht="15" customHeight="1" x14ac:dyDescent="0.25">
      <c r="A371" s="234" t="s">
        <v>698</v>
      </c>
      <c r="B371" s="235">
        <v>0</v>
      </c>
      <c r="C371" s="235">
        <v>120800000</v>
      </c>
      <c r="D371" s="235">
        <v>120800000</v>
      </c>
      <c r="E371" s="1615">
        <v>120800000</v>
      </c>
      <c r="F371" s="1616"/>
      <c r="G371" s="215"/>
      <c r="H371" s="215"/>
      <c r="I371" s="215"/>
      <c r="J371" s="215"/>
    </row>
    <row r="372" spans="1:10" ht="15" customHeight="1" x14ac:dyDescent="0.25">
      <c r="A372" s="234" t="s">
        <v>699</v>
      </c>
      <c r="B372" s="235">
        <v>0</v>
      </c>
      <c r="C372" s="235">
        <v>20200000</v>
      </c>
      <c r="D372" s="235">
        <v>20200000</v>
      </c>
      <c r="E372" s="1615">
        <v>20200000</v>
      </c>
      <c r="F372" s="1616"/>
      <c r="G372" s="215"/>
      <c r="H372" s="215"/>
      <c r="I372" s="215"/>
      <c r="J372" s="215"/>
    </row>
    <row r="373" spans="1:10" ht="15" customHeight="1" x14ac:dyDescent="0.25">
      <c r="A373" s="234" t="s">
        <v>700</v>
      </c>
      <c r="B373" s="235">
        <v>0</v>
      </c>
      <c r="C373" s="235">
        <v>37800000</v>
      </c>
      <c r="D373" s="235">
        <v>38800000</v>
      </c>
      <c r="E373" s="1615">
        <v>39800000</v>
      </c>
      <c r="F373" s="1616"/>
      <c r="G373" s="215"/>
      <c r="H373" s="215"/>
      <c r="I373" s="215"/>
      <c r="J373" s="215"/>
    </row>
    <row r="374" spans="1:10" ht="15" customHeight="1" x14ac:dyDescent="0.25">
      <c r="A374" s="234" t="s">
        <v>701</v>
      </c>
      <c r="B374" s="235">
        <v>0</v>
      </c>
      <c r="C374" s="235">
        <v>5000000</v>
      </c>
      <c r="D374" s="235">
        <v>5000000</v>
      </c>
      <c r="E374" s="1615">
        <v>5000000</v>
      </c>
      <c r="F374" s="1616"/>
      <c r="G374" s="215"/>
      <c r="H374" s="215"/>
      <c r="I374" s="215"/>
      <c r="J374" s="215"/>
    </row>
    <row r="375" spans="1:10" ht="15" customHeight="1" x14ac:dyDescent="0.25">
      <c r="A375" s="234" t="s">
        <v>702</v>
      </c>
      <c r="B375" s="235">
        <v>0</v>
      </c>
      <c r="C375" s="235">
        <v>0</v>
      </c>
      <c r="D375" s="235">
        <v>0</v>
      </c>
      <c r="E375" s="1615">
        <v>0</v>
      </c>
      <c r="F375" s="1616"/>
      <c r="G375" s="215"/>
      <c r="H375" s="215"/>
      <c r="I375" s="215"/>
      <c r="J375" s="215"/>
    </row>
    <row r="376" spans="1:10" ht="15" customHeight="1" x14ac:dyDescent="0.25">
      <c r="A376" s="234" t="s">
        <v>703</v>
      </c>
      <c r="B376" s="235">
        <v>0</v>
      </c>
      <c r="C376" s="235">
        <v>0</v>
      </c>
      <c r="D376" s="235">
        <v>0</v>
      </c>
      <c r="E376" s="1615">
        <v>0</v>
      </c>
      <c r="F376" s="1616"/>
      <c r="G376" s="215"/>
      <c r="H376" s="215"/>
      <c r="I376" s="215"/>
      <c r="J376" s="215"/>
    </row>
    <row r="377" spans="1:10" ht="20.100000000000001" customHeight="1" x14ac:dyDescent="0.25">
      <c r="A377" s="234" t="s">
        <v>732</v>
      </c>
      <c r="B377" s="249">
        <v>0</v>
      </c>
      <c r="C377" s="249">
        <v>0</v>
      </c>
      <c r="D377" s="249">
        <v>0</v>
      </c>
      <c r="E377" s="1632">
        <v>0</v>
      </c>
      <c r="F377" s="1633"/>
      <c r="G377" s="215"/>
      <c r="H377" s="215"/>
      <c r="I377" s="215"/>
      <c r="J377" s="215"/>
    </row>
    <row r="378" spans="1:10" ht="15" customHeight="1" x14ac:dyDescent="0.25">
      <c r="A378" s="234" t="s">
        <v>705</v>
      </c>
      <c r="B378" s="235">
        <v>0</v>
      </c>
      <c r="C378" s="235">
        <v>0</v>
      </c>
      <c r="D378" s="235">
        <v>0</v>
      </c>
      <c r="E378" s="1615">
        <v>0</v>
      </c>
      <c r="F378" s="1616"/>
      <c r="G378" s="215"/>
      <c r="H378" s="215"/>
      <c r="I378" s="215"/>
      <c r="J378" s="215"/>
    </row>
    <row r="379" spans="1:10" ht="15" customHeight="1" x14ac:dyDescent="0.25">
      <c r="A379" s="234" t="s">
        <v>706</v>
      </c>
      <c r="B379" s="235">
        <v>0</v>
      </c>
      <c r="C379" s="235">
        <v>200000</v>
      </c>
      <c r="D379" s="235">
        <v>200000</v>
      </c>
      <c r="E379" s="1615">
        <v>200000</v>
      </c>
      <c r="F379" s="1616"/>
      <c r="G379" s="215"/>
      <c r="H379" s="215"/>
      <c r="I379" s="215"/>
      <c r="J379" s="215"/>
    </row>
    <row r="380" spans="1:10" ht="15" customHeight="1" x14ac:dyDescent="0.25">
      <c r="A380" s="234" t="s">
        <v>707</v>
      </c>
      <c r="B380" s="235">
        <v>0</v>
      </c>
      <c r="C380" s="235">
        <v>0</v>
      </c>
      <c r="D380" s="235">
        <v>0</v>
      </c>
      <c r="E380" s="1615">
        <v>0</v>
      </c>
      <c r="F380" s="1616"/>
      <c r="G380" s="215"/>
      <c r="H380" s="215"/>
      <c r="I380" s="215"/>
      <c r="J380" s="215"/>
    </row>
    <row r="381" spans="1:10" ht="15" customHeight="1" x14ac:dyDescent="0.25">
      <c r="A381" s="234" t="s">
        <v>708</v>
      </c>
      <c r="B381" s="235">
        <v>0</v>
      </c>
      <c r="C381" s="235">
        <v>0</v>
      </c>
      <c r="D381" s="235">
        <v>0</v>
      </c>
      <c r="E381" s="1615">
        <v>0</v>
      </c>
      <c r="F381" s="1616"/>
      <c r="G381" s="215"/>
      <c r="H381" s="215"/>
      <c r="I381" s="215"/>
      <c r="J381" s="215"/>
    </row>
    <row r="382" spans="1:10" ht="15" customHeight="1" x14ac:dyDescent="0.25">
      <c r="A382" s="234" t="s">
        <v>709</v>
      </c>
      <c r="B382" s="235">
        <v>0</v>
      </c>
      <c r="C382" s="235">
        <v>0</v>
      </c>
      <c r="D382" s="235">
        <v>0</v>
      </c>
      <c r="E382" s="1615">
        <v>0</v>
      </c>
      <c r="F382" s="1616"/>
      <c r="G382" s="215"/>
      <c r="H382" s="215"/>
      <c r="I382" s="215"/>
      <c r="J382" s="215"/>
    </row>
    <row r="383" spans="1:10" ht="15" customHeight="1" x14ac:dyDescent="0.25">
      <c r="A383" s="234" t="s">
        <v>710</v>
      </c>
      <c r="B383" s="235">
        <v>0</v>
      </c>
      <c r="C383" s="235">
        <v>0</v>
      </c>
      <c r="D383" s="235">
        <v>0</v>
      </c>
      <c r="E383" s="1615">
        <v>0</v>
      </c>
      <c r="F383" s="1616"/>
      <c r="G383" s="215"/>
      <c r="H383" s="215"/>
      <c r="I383" s="215"/>
      <c r="J383" s="215"/>
    </row>
    <row r="384" spans="1:10" ht="20.100000000000001" customHeight="1" x14ac:dyDescent="0.25">
      <c r="A384" s="234" t="s">
        <v>733</v>
      </c>
      <c r="B384" s="249">
        <v>0</v>
      </c>
      <c r="C384" s="249">
        <v>0</v>
      </c>
      <c r="D384" s="249">
        <v>0</v>
      </c>
      <c r="E384" s="1632">
        <v>0</v>
      </c>
      <c r="F384" s="1633"/>
      <c r="G384" s="215"/>
      <c r="H384" s="215"/>
      <c r="I384" s="215"/>
      <c r="J384" s="215"/>
    </row>
    <row r="385" spans="1:10" ht="15" customHeight="1" x14ac:dyDescent="0.25">
      <c r="A385" s="234" t="s">
        <v>712</v>
      </c>
      <c r="B385" s="235">
        <v>0</v>
      </c>
      <c r="C385" s="235">
        <v>0</v>
      </c>
      <c r="D385" s="235">
        <v>0</v>
      </c>
      <c r="E385" s="1615">
        <v>0</v>
      </c>
      <c r="F385" s="1616"/>
      <c r="G385" s="215"/>
      <c r="H385" s="215"/>
      <c r="I385" s="215"/>
      <c r="J385" s="215"/>
    </row>
    <row r="386" spans="1:10" ht="15" customHeight="1" x14ac:dyDescent="0.25">
      <c r="A386" s="234" t="s">
        <v>713</v>
      </c>
      <c r="B386" s="235">
        <v>0</v>
      </c>
      <c r="C386" s="235">
        <v>0</v>
      </c>
      <c r="D386" s="235">
        <v>0</v>
      </c>
      <c r="E386" s="1615">
        <v>0</v>
      </c>
      <c r="F386" s="1616"/>
      <c r="G386" s="215"/>
      <c r="H386" s="215"/>
      <c r="I386" s="215"/>
      <c r="J386" s="215"/>
    </row>
    <row r="387" spans="1:10" ht="15" customHeight="1" x14ac:dyDescent="0.25">
      <c r="A387" s="234" t="s">
        <v>714</v>
      </c>
      <c r="B387" s="235">
        <v>5320000</v>
      </c>
      <c r="C387" s="235">
        <v>85000000</v>
      </c>
      <c r="D387" s="235">
        <v>5000000</v>
      </c>
      <c r="E387" s="1615">
        <v>5000000</v>
      </c>
      <c r="F387" s="1616"/>
      <c r="G387" s="215"/>
      <c r="H387" s="215"/>
      <c r="I387" s="215"/>
      <c r="J387" s="215"/>
    </row>
    <row r="388" spans="1:10" ht="20.100000000000001" customHeight="1" x14ac:dyDescent="0.25">
      <c r="A388" s="234" t="s">
        <v>734</v>
      </c>
      <c r="B388" s="249">
        <v>0</v>
      </c>
      <c r="C388" s="249">
        <v>0</v>
      </c>
      <c r="D388" s="249">
        <v>0</v>
      </c>
      <c r="E388" s="1632">
        <v>0</v>
      </c>
      <c r="F388" s="1633"/>
      <c r="G388" s="215"/>
      <c r="H388" s="215"/>
      <c r="I388" s="215"/>
      <c r="J388" s="215"/>
    </row>
    <row r="389" spans="1:10" ht="15" customHeight="1" x14ac:dyDescent="0.25">
      <c r="A389" s="234" t="s">
        <v>717</v>
      </c>
      <c r="B389" s="235">
        <v>0</v>
      </c>
      <c r="C389" s="235">
        <v>0</v>
      </c>
      <c r="D389" s="235">
        <v>0</v>
      </c>
      <c r="E389" s="1615">
        <v>0</v>
      </c>
      <c r="F389" s="1616"/>
      <c r="G389" s="215"/>
      <c r="H389" s="215"/>
      <c r="I389" s="215"/>
      <c r="J389" s="215"/>
    </row>
    <row r="390" spans="1:10" ht="20.100000000000001" customHeight="1" x14ac:dyDescent="0.25">
      <c r="A390" s="234" t="s">
        <v>735</v>
      </c>
      <c r="B390" s="249">
        <v>0</v>
      </c>
      <c r="C390" s="249">
        <v>0</v>
      </c>
      <c r="D390" s="249">
        <v>0</v>
      </c>
      <c r="E390" s="1632">
        <v>0</v>
      </c>
      <c r="F390" s="1633"/>
      <c r="G390" s="215"/>
      <c r="H390" s="215"/>
      <c r="I390" s="215"/>
      <c r="J390" s="215"/>
    </row>
    <row r="391" spans="1:10" ht="15" customHeight="1" x14ac:dyDescent="0.25">
      <c r="A391" s="234" t="s">
        <v>718</v>
      </c>
      <c r="B391" s="235">
        <v>0</v>
      </c>
      <c r="C391" s="235">
        <v>0</v>
      </c>
      <c r="D391" s="235">
        <v>0</v>
      </c>
      <c r="E391" s="1615">
        <v>0</v>
      </c>
      <c r="F391" s="1616"/>
      <c r="G391" s="215"/>
      <c r="H391" s="215"/>
      <c r="I391" s="215"/>
      <c r="J391" s="215"/>
    </row>
    <row r="392" spans="1:10" ht="15" customHeight="1" x14ac:dyDescent="0.25">
      <c r="A392" s="234" t="s">
        <v>719</v>
      </c>
      <c r="B392" s="235">
        <v>0</v>
      </c>
      <c r="C392" s="235">
        <v>0</v>
      </c>
      <c r="D392" s="235">
        <v>0</v>
      </c>
      <c r="E392" s="1615">
        <v>0</v>
      </c>
      <c r="F392" s="1616"/>
      <c r="G392" s="215"/>
      <c r="H392" s="215"/>
      <c r="I392" s="215"/>
      <c r="J392" s="215"/>
    </row>
    <row r="393" spans="1:10" ht="20.100000000000001" customHeight="1" x14ac:dyDescent="0.25">
      <c r="A393" s="234" t="s">
        <v>736</v>
      </c>
      <c r="B393" s="249">
        <v>0</v>
      </c>
      <c r="C393" s="249">
        <v>0</v>
      </c>
      <c r="D393" s="249">
        <v>0</v>
      </c>
      <c r="E393" s="1632">
        <v>0</v>
      </c>
      <c r="F393" s="1633"/>
      <c r="G393" s="215"/>
      <c r="H393" s="215"/>
      <c r="I393" s="215"/>
      <c r="J393" s="215"/>
    </row>
    <row r="394" spans="1:10" ht="15" customHeight="1" x14ac:dyDescent="0.25">
      <c r="A394" s="234" t="s">
        <v>721</v>
      </c>
      <c r="B394" s="235">
        <v>0</v>
      </c>
      <c r="C394" s="235">
        <v>0</v>
      </c>
      <c r="D394" s="235">
        <v>0</v>
      </c>
      <c r="E394" s="1615">
        <v>0</v>
      </c>
      <c r="F394" s="1616"/>
      <c r="G394" s="215"/>
      <c r="H394" s="215"/>
      <c r="I394" s="215"/>
      <c r="J394" s="215"/>
    </row>
    <row r="395" spans="1:10" ht="20.100000000000001" customHeight="1" x14ac:dyDescent="0.25">
      <c r="A395" s="234" t="s">
        <v>737</v>
      </c>
      <c r="B395" s="249">
        <v>0</v>
      </c>
      <c r="C395" s="249">
        <v>0</v>
      </c>
      <c r="D395" s="249">
        <v>0</v>
      </c>
      <c r="E395" s="1632">
        <v>0</v>
      </c>
      <c r="F395" s="1633"/>
      <c r="G395" s="215"/>
      <c r="H395" s="215"/>
      <c r="I395" s="215"/>
      <c r="J395" s="215"/>
    </row>
    <row r="396" spans="1:10" ht="15" customHeight="1" x14ac:dyDescent="0.25">
      <c r="A396" s="234" t="s">
        <v>723</v>
      </c>
      <c r="B396" s="235">
        <v>0</v>
      </c>
      <c r="C396" s="235">
        <v>0</v>
      </c>
      <c r="D396" s="235">
        <v>0</v>
      </c>
      <c r="E396" s="1615">
        <v>0</v>
      </c>
      <c r="F396" s="1616"/>
      <c r="G396" s="215"/>
      <c r="H396" s="215"/>
      <c r="I396" s="215"/>
      <c r="J396" s="215"/>
    </row>
    <row r="397" spans="1:10" ht="20.100000000000001" customHeight="1" x14ac:dyDescent="0.25">
      <c r="A397" s="234" t="s">
        <v>738</v>
      </c>
      <c r="B397" s="249">
        <v>0</v>
      </c>
      <c r="C397" s="249">
        <v>0</v>
      </c>
      <c r="D397" s="249">
        <v>0</v>
      </c>
      <c r="E397" s="1632">
        <v>0</v>
      </c>
      <c r="F397" s="1633"/>
      <c r="G397" s="215"/>
      <c r="H397" s="215"/>
      <c r="I397" s="215"/>
      <c r="J397" s="215"/>
    </row>
    <row r="398" spans="1:10" ht="15" customHeight="1" x14ac:dyDescent="0.25">
      <c r="A398" s="234" t="s">
        <v>725</v>
      </c>
      <c r="B398" s="235">
        <v>0</v>
      </c>
      <c r="C398" s="235">
        <v>0</v>
      </c>
      <c r="D398" s="235">
        <v>0</v>
      </c>
      <c r="E398" s="1615">
        <v>0</v>
      </c>
      <c r="F398" s="1616"/>
      <c r="G398" s="215"/>
      <c r="H398" s="215"/>
      <c r="I398" s="215"/>
      <c r="J398" s="215"/>
    </row>
    <row r="399" spans="1:10" ht="15" customHeight="1" x14ac:dyDescent="0.25">
      <c r="A399" s="234" t="s">
        <v>726</v>
      </c>
      <c r="B399" s="235">
        <v>0</v>
      </c>
      <c r="C399" s="235">
        <v>0</v>
      </c>
      <c r="D399" s="235">
        <v>0</v>
      </c>
      <c r="E399" s="1615">
        <v>0</v>
      </c>
      <c r="F399" s="1616"/>
      <c r="G399" s="215"/>
      <c r="H399" s="215"/>
      <c r="I399" s="215"/>
      <c r="J399" s="215"/>
    </row>
    <row r="400" spans="1:10" ht="15" customHeight="1" x14ac:dyDescent="0.25">
      <c r="A400" s="234" t="s">
        <v>727</v>
      </c>
      <c r="B400" s="235">
        <v>0</v>
      </c>
      <c r="C400" s="235">
        <v>0</v>
      </c>
      <c r="D400" s="235">
        <v>0</v>
      </c>
      <c r="E400" s="1615">
        <v>0</v>
      </c>
      <c r="F400" s="1616"/>
      <c r="G400" s="215"/>
      <c r="H400" s="215"/>
      <c r="I400" s="215"/>
      <c r="J400" s="215"/>
    </row>
  </sheetData>
  <mergeCells count="392">
    <mergeCell ref="E399:F399"/>
    <mergeCell ref="E400:F400"/>
    <mergeCell ref="E393:F393"/>
    <mergeCell ref="E394:F394"/>
    <mergeCell ref="E395:F395"/>
    <mergeCell ref="E396:F396"/>
    <mergeCell ref="E397:F397"/>
    <mergeCell ref="E398:F398"/>
    <mergeCell ref="E387:F387"/>
    <mergeCell ref="E388:F388"/>
    <mergeCell ref="E389:F389"/>
    <mergeCell ref="E390:F390"/>
    <mergeCell ref="E391:F391"/>
    <mergeCell ref="E392:F392"/>
    <mergeCell ref="E381:F381"/>
    <mergeCell ref="E382:F382"/>
    <mergeCell ref="E383:F383"/>
    <mergeCell ref="E384:F384"/>
    <mergeCell ref="E385:F385"/>
    <mergeCell ref="E386:F386"/>
    <mergeCell ref="E375:F375"/>
    <mergeCell ref="E376:F376"/>
    <mergeCell ref="E377:F377"/>
    <mergeCell ref="E378:F378"/>
    <mergeCell ref="E379:F379"/>
    <mergeCell ref="E380:F380"/>
    <mergeCell ref="E369:F369"/>
    <mergeCell ref="E370:F370"/>
    <mergeCell ref="E371:F371"/>
    <mergeCell ref="E372:F372"/>
    <mergeCell ref="E373:F373"/>
    <mergeCell ref="E374:F374"/>
    <mergeCell ref="E363:F363"/>
    <mergeCell ref="E364:F364"/>
    <mergeCell ref="E365:F365"/>
    <mergeCell ref="E366:F366"/>
    <mergeCell ref="E367:F367"/>
    <mergeCell ref="E368:F368"/>
    <mergeCell ref="E357:F357"/>
    <mergeCell ref="E358:F358"/>
    <mergeCell ref="E359:F359"/>
    <mergeCell ref="E360:F360"/>
    <mergeCell ref="E361:F361"/>
    <mergeCell ref="E362:F362"/>
    <mergeCell ref="E351:F351"/>
    <mergeCell ref="E352:F352"/>
    <mergeCell ref="E353:F353"/>
    <mergeCell ref="E354:F354"/>
    <mergeCell ref="E355:F355"/>
    <mergeCell ref="E356:F356"/>
    <mergeCell ref="E345:F345"/>
    <mergeCell ref="E346:F346"/>
    <mergeCell ref="E347:F347"/>
    <mergeCell ref="E348:F348"/>
    <mergeCell ref="E349:F349"/>
    <mergeCell ref="E350:F350"/>
    <mergeCell ref="E339:F339"/>
    <mergeCell ref="E340:F340"/>
    <mergeCell ref="E341:F341"/>
    <mergeCell ref="E342:F342"/>
    <mergeCell ref="E343:F343"/>
    <mergeCell ref="E344:F344"/>
    <mergeCell ref="E332:F332"/>
    <mergeCell ref="E333:F333"/>
    <mergeCell ref="A334:F334"/>
    <mergeCell ref="E335:F335"/>
    <mergeCell ref="E336:F336"/>
    <mergeCell ref="E338:F338"/>
    <mergeCell ref="E326:F326"/>
    <mergeCell ref="E327:F327"/>
    <mergeCell ref="E328:F328"/>
    <mergeCell ref="E329:F329"/>
    <mergeCell ref="E330:F330"/>
    <mergeCell ref="E331:F331"/>
    <mergeCell ref="E320:F320"/>
    <mergeCell ref="E321:F321"/>
    <mergeCell ref="E322:F322"/>
    <mergeCell ref="B323:F323"/>
    <mergeCell ref="B324:F324"/>
    <mergeCell ref="B325:F325"/>
    <mergeCell ref="E314:F314"/>
    <mergeCell ref="E315:F315"/>
    <mergeCell ref="E316:F316"/>
    <mergeCell ref="E317:F317"/>
    <mergeCell ref="E318:F318"/>
    <mergeCell ref="E319:F319"/>
    <mergeCell ref="E308:F308"/>
    <mergeCell ref="E309:F309"/>
    <mergeCell ref="E310:F310"/>
    <mergeCell ref="E311:F311"/>
    <mergeCell ref="E312:F312"/>
    <mergeCell ref="E313:F313"/>
    <mergeCell ref="E302:F302"/>
    <mergeCell ref="E303:F303"/>
    <mergeCell ref="E304:F304"/>
    <mergeCell ref="E305:F305"/>
    <mergeCell ref="E306:F306"/>
    <mergeCell ref="E307:F307"/>
    <mergeCell ref="E296:F296"/>
    <mergeCell ref="E297:F297"/>
    <mergeCell ref="E298:F298"/>
    <mergeCell ref="E299:F299"/>
    <mergeCell ref="E300:F300"/>
    <mergeCell ref="E301:F301"/>
    <mergeCell ref="E289:F289"/>
    <mergeCell ref="E290:F290"/>
    <mergeCell ref="E291:F291"/>
    <mergeCell ref="A292:F292"/>
    <mergeCell ref="E293:F293"/>
    <mergeCell ref="E294:F294"/>
    <mergeCell ref="B283:F283"/>
    <mergeCell ref="E284:F284"/>
    <mergeCell ref="E285:F285"/>
    <mergeCell ref="E286:F286"/>
    <mergeCell ref="E287:F287"/>
    <mergeCell ref="E288:F288"/>
    <mergeCell ref="E277:F277"/>
    <mergeCell ref="E278:F278"/>
    <mergeCell ref="E279:F279"/>
    <mergeCell ref="E280:F280"/>
    <mergeCell ref="B281:F281"/>
    <mergeCell ref="B282:F282"/>
    <mergeCell ref="E271:F271"/>
    <mergeCell ref="E272:F272"/>
    <mergeCell ref="E273:F273"/>
    <mergeCell ref="E274:F274"/>
    <mergeCell ref="E275:F275"/>
    <mergeCell ref="E276:F276"/>
    <mergeCell ref="E265:F265"/>
    <mergeCell ref="E266:F266"/>
    <mergeCell ref="E267:F267"/>
    <mergeCell ref="E268:F268"/>
    <mergeCell ref="E269:F269"/>
    <mergeCell ref="E270:F270"/>
    <mergeCell ref="E259:F259"/>
    <mergeCell ref="E260:F260"/>
    <mergeCell ref="E261:F261"/>
    <mergeCell ref="E262:F262"/>
    <mergeCell ref="E263:F263"/>
    <mergeCell ref="E264:F264"/>
    <mergeCell ref="E253:F253"/>
    <mergeCell ref="E254:F254"/>
    <mergeCell ref="E255:F255"/>
    <mergeCell ref="E256:F256"/>
    <mergeCell ref="E257:F257"/>
    <mergeCell ref="E258:F258"/>
    <mergeCell ref="A246:F246"/>
    <mergeCell ref="E247:F247"/>
    <mergeCell ref="E248:F248"/>
    <mergeCell ref="E250:F250"/>
    <mergeCell ref="E251:F251"/>
    <mergeCell ref="E252:F252"/>
    <mergeCell ref="E240:F240"/>
    <mergeCell ref="E241:F241"/>
    <mergeCell ref="E242:F242"/>
    <mergeCell ref="E243:F243"/>
    <mergeCell ref="E244:F244"/>
    <mergeCell ref="E245:F245"/>
    <mergeCell ref="E234:F234"/>
    <mergeCell ref="B235:F235"/>
    <mergeCell ref="B236:F236"/>
    <mergeCell ref="B237:F237"/>
    <mergeCell ref="E238:F238"/>
    <mergeCell ref="E239:F239"/>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16:F216"/>
    <mergeCell ref="E217:F217"/>
    <mergeCell ref="E218:F218"/>
    <mergeCell ref="E219:F219"/>
    <mergeCell ref="E220:F220"/>
    <mergeCell ref="E221:F221"/>
    <mergeCell ref="E210:F210"/>
    <mergeCell ref="E211:F211"/>
    <mergeCell ref="E212:F212"/>
    <mergeCell ref="E213:F213"/>
    <mergeCell ref="E214:F214"/>
    <mergeCell ref="E215:F215"/>
    <mergeCell ref="E203:F203"/>
    <mergeCell ref="A204:F204"/>
    <mergeCell ref="E205:F205"/>
    <mergeCell ref="E206:F206"/>
    <mergeCell ref="E208:F208"/>
    <mergeCell ref="E209:F209"/>
    <mergeCell ref="E197:F197"/>
    <mergeCell ref="E198:F198"/>
    <mergeCell ref="E199:F199"/>
    <mergeCell ref="E200:F200"/>
    <mergeCell ref="E201:F201"/>
    <mergeCell ref="E202:F202"/>
    <mergeCell ref="E191:F191"/>
    <mergeCell ref="E192:F192"/>
    <mergeCell ref="B193:F193"/>
    <mergeCell ref="B194:F194"/>
    <mergeCell ref="B195:F195"/>
    <mergeCell ref="E196:F196"/>
    <mergeCell ref="E185:F185"/>
    <mergeCell ref="E186:F186"/>
    <mergeCell ref="E187:F187"/>
    <mergeCell ref="E188:F188"/>
    <mergeCell ref="E189:F189"/>
    <mergeCell ref="E190:F190"/>
    <mergeCell ref="E179:F179"/>
    <mergeCell ref="E180:F180"/>
    <mergeCell ref="E181:F181"/>
    <mergeCell ref="E182:F182"/>
    <mergeCell ref="E183:F183"/>
    <mergeCell ref="E184:F184"/>
    <mergeCell ref="E173:F173"/>
    <mergeCell ref="E174:F174"/>
    <mergeCell ref="E175:F175"/>
    <mergeCell ref="E176:F176"/>
    <mergeCell ref="E177:F177"/>
    <mergeCell ref="E178:F178"/>
    <mergeCell ref="E167:F167"/>
    <mergeCell ref="E168:F168"/>
    <mergeCell ref="E169:F169"/>
    <mergeCell ref="E170:F170"/>
    <mergeCell ref="E171:F171"/>
    <mergeCell ref="E172:F172"/>
    <mergeCell ref="E160:F160"/>
    <mergeCell ref="E162:F162"/>
    <mergeCell ref="E163:F163"/>
    <mergeCell ref="E164:F164"/>
    <mergeCell ref="E165:F165"/>
    <mergeCell ref="E166:F166"/>
    <mergeCell ref="E154:F154"/>
    <mergeCell ref="E155:F155"/>
    <mergeCell ref="E156:F156"/>
    <mergeCell ref="E157:F157"/>
    <mergeCell ref="A158:F158"/>
    <mergeCell ref="E159:F159"/>
    <mergeCell ref="B148:F148"/>
    <mergeCell ref="B149:F149"/>
    <mergeCell ref="E150:F150"/>
    <mergeCell ref="E151:F151"/>
    <mergeCell ref="E152:F152"/>
    <mergeCell ref="E153:F153"/>
    <mergeCell ref="E142:F142"/>
    <mergeCell ref="E143:F143"/>
    <mergeCell ref="E144:F144"/>
    <mergeCell ref="E145:F145"/>
    <mergeCell ref="B146:F146"/>
    <mergeCell ref="B147:F147"/>
    <mergeCell ref="E136:F136"/>
    <mergeCell ref="E137:F137"/>
    <mergeCell ref="E138:F138"/>
    <mergeCell ref="E139:F139"/>
    <mergeCell ref="E140:F140"/>
    <mergeCell ref="E141:F141"/>
    <mergeCell ref="E130:F130"/>
    <mergeCell ref="E131:F131"/>
    <mergeCell ref="E132:F132"/>
    <mergeCell ref="E133:F133"/>
    <mergeCell ref="E134:F134"/>
    <mergeCell ref="E135:F135"/>
    <mergeCell ref="E124:F124"/>
    <mergeCell ref="E125:F125"/>
    <mergeCell ref="E126:F126"/>
    <mergeCell ref="E127:F127"/>
    <mergeCell ref="E128:F128"/>
    <mergeCell ref="E129:F129"/>
    <mergeCell ref="E117:F117"/>
    <mergeCell ref="E119:F119"/>
    <mergeCell ref="E120:F120"/>
    <mergeCell ref="E121:F121"/>
    <mergeCell ref="E122:F122"/>
    <mergeCell ref="E123:F123"/>
    <mergeCell ref="E111:F111"/>
    <mergeCell ref="E112:F112"/>
    <mergeCell ref="E113:F113"/>
    <mergeCell ref="E114:F114"/>
    <mergeCell ref="A115:F115"/>
    <mergeCell ref="E116:F116"/>
    <mergeCell ref="B105:F105"/>
    <mergeCell ref="B106:F106"/>
    <mergeCell ref="E107:F107"/>
    <mergeCell ref="E108:F108"/>
    <mergeCell ref="E109:F109"/>
    <mergeCell ref="E110:F110"/>
    <mergeCell ref="E99:F99"/>
    <mergeCell ref="E100:F100"/>
    <mergeCell ref="E101:F101"/>
    <mergeCell ref="E102:F102"/>
    <mergeCell ref="E103:F103"/>
    <mergeCell ref="B104:F104"/>
    <mergeCell ref="E93:F93"/>
    <mergeCell ref="E94:F94"/>
    <mergeCell ref="E95:F95"/>
    <mergeCell ref="E96:F96"/>
    <mergeCell ref="E97:F97"/>
    <mergeCell ref="E98:F98"/>
    <mergeCell ref="E87:F87"/>
    <mergeCell ref="E88:F88"/>
    <mergeCell ref="E89:F89"/>
    <mergeCell ref="E90:F90"/>
    <mergeCell ref="E91:F91"/>
    <mergeCell ref="E92:F92"/>
    <mergeCell ref="E81:F81"/>
    <mergeCell ref="E82:F82"/>
    <mergeCell ref="E83:F83"/>
    <mergeCell ref="E84:F84"/>
    <mergeCell ref="E85:F85"/>
    <mergeCell ref="E86:F86"/>
    <mergeCell ref="E74:F74"/>
    <mergeCell ref="E75:F75"/>
    <mergeCell ref="E77:F77"/>
    <mergeCell ref="E78:F78"/>
    <mergeCell ref="E79:F79"/>
    <mergeCell ref="E80:F80"/>
    <mergeCell ref="E68:F68"/>
    <mergeCell ref="E69:F69"/>
    <mergeCell ref="E70:F70"/>
    <mergeCell ref="E71:F71"/>
    <mergeCell ref="E72:F72"/>
    <mergeCell ref="A73:F73"/>
    <mergeCell ref="B62:F62"/>
    <mergeCell ref="B63:F63"/>
    <mergeCell ref="B64:F64"/>
    <mergeCell ref="E65:F65"/>
    <mergeCell ref="E66:F66"/>
    <mergeCell ref="E67:F67"/>
    <mergeCell ref="E56:F56"/>
    <mergeCell ref="E57:F57"/>
    <mergeCell ref="E58:F58"/>
    <mergeCell ref="E59:F59"/>
    <mergeCell ref="A60:F60"/>
    <mergeCell ref="B61:F61"/>
    <mergeCell ref="E50:F50"/>
    <mergeCell ref="E51:F51"/>
    <mergeCell ref="E52:F52"/>
    <mergeCell ref="E53:F53"/>
    <mergeCell ref="E54:F54"/>
    <mergeCell ref="E55:F55"/>
    <mergeCell ref="E44:F44"/>
    <mergeCell ref="E45:F45"/>
    <mergeCell ref="E46:F46"/>
    <mergeCell ref="E47:F47"/>
    <mergeCell ref="E48:F48"/>
    <mergeCell ref="E49:F49"/>
    <mergeCell ref="E38:F38"/>
    <mergeCell ref="E39:F39"/>
    <mergeCell ref="E40:F40"/>
    <mergeCell ref="E41:F41"/>
    <mergeCell ref="E42:F42"/>
    <mergeCell ref="E43:F43"/>
    <mergeCell ref="E32:F32"/>
    <mergeCell ref="E33:F33"/>
    <mergeCell ref="E34:F34"/>
    <mergeCell ref="E35:F35"/>
    <mergeCell ref="E36:F36"/>
    <mergeCell ref="E37:F37"/>
    <mergeCell ref="A25:F25"/>
    <mergeCell ref="E26:F26"/>
    <mergeCell ref="E27:F27"/>
    <mergeCell ref="E29:F29"/>
    <mergeCell ref="E30:F30"/>
    <mergeCell ref="E31:F31"/>
    <mergeCell ref="E19:F19"/>
    <mergeCell ref="E20:F20"/>
    <mergeCell ref="E21:F21"/>
    <mergeCell ref="E22:F22"/>
    <mergeCell ref="E23:F23"/>
    <mergeCell ref="E24:F24"/>
    <mergeCell ref="B16:F16"/>
    <mergeCell ref="E17:F17"/>
    <mergeCell ref="E18:F18"/>
    <mergeCell ref="B7:F7"/>
    <mergeCell ref="A8:F8"/>
    <mergeCell ref="A9:F9"/>
    <mergeCell ref="B10:F10"/>
    <mergeCell ref="B11:F11"/>
    <mergeCell ref="A12:F12"/>
    <mergeCell ref="A1:E1"/>
    <mergeCell ref="A2:F2"/>
    <mergeCell ref="B3:F3"/>
    <mergeCell ref="B4:F4"/>
    <mergeCell ref="B5:F5"/>
    <mergeCell ref="B6:F6"/>
    <mergeCell ref="B13:F13"/>
    <mergeCell ref="B14:F14"/>
    <mergeCell ref="B15:F15"/>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25"/>
  <sheetViews>
    <sheetView zoomScaleNormal="100" workbookViewId="0">
      <selection activeCell="I11" sqref="I11"/>
    </sheetView>
  </sheetViews>
  <sheetFormatPr defaultRowHeight="12.75" x14ac:dyDescent="0.2"/>
  <cols>
    <col min="1" max="1" width="38.42578125" style="1003" customWidth="1"/>
    <col min="2" max="2" width="15.7109375" style="1003" customWidth="1"/>
    <col min="3" max="3" width="16.28515625" style="1003" customWidth="1"/>
    <col min="4" max="4" width="16.7109375" style="1003" customWidth="1"/>
    <col min="5" max="5" width="14.42578125" style="1003" customWidth="1"/>
    <col min="6" max="15" width="9.140625" style="1003"/>
    <col min="16" max="16" width="9.140625" style="1003" customWidth="1"/>
    <col min="17" max="16384" width="9.140625" style="1003"/>
  </cols>
  <sheetData>
    <row r="1" spans="1:5" ht="15.75" x14ac:dyDescent="0.25">
      <c r="A1" s="1701" t="s">
        <v>1341</v>
      </c>
      <c r="B1" s="1701"/>
      <c r="C1" s="1701"/>
      <c r="D1" s="1701"/>
      <c r="E1" s="1701"/>
    </row>
    <row r="2" spans="1:5" ht="18" customHeight="1" x14ac:dyDescent="0.25">
      <c r="A2" s="1702" t="s">
        <v>842</v>
      </c>
      <c r="B2" s="1702"/>
      <c r="C2" s="1702"/>
      <c r="D2" s="1702"/>
      <c r="E2" s="1702"/>
    </row>
    <row r="3" spans="1:5" ht="18" customHeight="1" x14ac:dyDescent="0.25">
      <c r="A3" s="1703" t="s">
        <v>882</v>
      </c>
      <c r="B3" s="1703"/>
      <c r="C3" s="1703"/>
      <c r="D3" s="1703"/>
      <c r="E3" s="1703"/>
    </row>
    <row r="4" spans="1:5" ht="13.5" thickBot="1" x14ac:dyDescent="0.25"/>
    <row r="5" spans="1:5" ht="53.25" customHeight="1" thickBot="1" x14ac:dyDescent="0.25">
      <c r="A5" s="1004" t="s">
        <v>0</v>
      </c>
      <c r="B5" s="1704" t="s">
        <v>647</v>
      </c>
      <c r="C5" s="1705"/>
      <c r="D5" s="1705"/>
      <c r="E5" s="1706"/>
    </row>
    <row r="6" spans="1:5" ht="53.25" customHeight="1" thickBot="1" x14ac:dyDescent="0.25">
      <c r="A6" s="1004" t="s">
        <v>1</v>
      </c>
      <c r="B6" s="1707" t="s">
        <v>648</v>
      </c>
      <c r="C6" s="1708"/>
      <c r="D6" s="1708"/>
      <c r="E6" s="1709"/>
    </row>
    <row r="7" spans="1:5" ht="53.25" customHeight="1" thickBot="1" x14ac:dyDescent="0.25">
      <c r="A7" s="1004" t="s">
        <v>3</v>
      </c>
      <c r="B7" s="1646" t="s">
        <v>843</v>
      </c>
      <c r="C7" s="1647"/>
      <c r="D7" s="1647"/>
      <c r="E7" s="1648"/>
    </row>
    <row r="8" spans="1:5" ht="53.25" customHeight="1" thickBot="1" x14ac:dyDescent="0.3">
      <c r="A8" s="1689" t="s">
        <v>4</v>
      </c>
      <c r="B8" s="1690"/>
      <c r="C8" s="1690"/>
      <c r="D8" s="1690"/>
      <c r="E8" s="1691"/>
    </row>
    <row r="9" spans="1:5" ht="53.25" customHeight="1" x14ac:dyDescent="0.2">
      <c r="A9" s="1692" t="s">
        <v>649</v>
      </c>
      <c r="B9" s="1693"/>
      <c r="C9" s="1693"/>
      <c r="D9" s="1693"/>
      <c r="E9" s="1694"/>
    </row>
    <row r="10" spans="1:5" ht="53.25" customHeight="1" x14ac:dyDescent="0.2">
      <c r="A10" s="1695"/>
      <c r="B10" s="1696"/>
      <c r="C10" s="1696"/>
      <c r="D10" s="1696"/>
      <c r="E10" s="1697"/>
    </row>
    <row r="11" spans="1:5" ht="157.5" customHeight="1" thickBot="1" x14ac:dyDescent="0.25">
      <c r="A11" s="1698"/>
      <c r="B11" s="1699"/>
      <c r="C11" s="1699"/>
      <c r="D11" s="1699"/>
      <c r="E11" s="1700"/>
    </row>
    <row r="12" spans="1:5" ht="72" customHeight="1" thickBot="1" x14ac:dyDescent="0.25">
      <c r="A12" s="1005" t="s">
        <v>5</v>
      </c>
      <c r="B12" s="1675" t="s">
        <v>650</v>
      </c>
      <c r="C12" s="1687"/>
      <c r="D12" s="1687"/>
      <c r="E12" s="1688"/>
    </row>
    <row r="13" spans="1:5" ht="53.25" customHeight="1" x14ac:dyDescent="0.2">
      <c r="A13" s="1638" t="s">
        <v>6</v>
      </c>
      <c r="B13" s="1006">
        <v>2020</v>
      </c>
      <c r="C13" s="1006">
        <v>2021</v>
      </c>
      <c r="D13" s="1006">
        <v>2022</v>
      </c>
      <c r="E13" s="1006">
        <v>2023</v>
      </c>
    </row>
    <row r="14" spans="1:5" ht="53.25" customHeight="1" thickBot="1" x14ac:dyDescent="0.25">
      <c r="A14" s="1639"/>
      <c r="B14" s="1007" t="s">
        <v>7</v>
      </c>
      <c r="C14" s="1007" t="s">
        <v>8</v>
      </c>
      <c r="D14" s="1007" t="s">
        <v>8</v>
      </c>
      <c r="E14" s="1007" t="s">
        <v>8</v>
      </c>
    </row>
    <row r="15" spans="1:5" ht="141" customHeight="1" thickBot="1" x14ac:dyDescent="0.25">
      <c r="A15" s="1008" t="s">
        <v>651</v>
      </c>
      <c r="B15" s="1009" t="s">
        <v>64</v>
      </c>
      <c r="C15" s="1009" t="s">
        <v>112</v>
      </c>
      <c r="D15" s="1009" t="s">
        <v>112</v>
      </c>
      <c r="E15" s="1009" t="s">
        <v>112</v>
      </c>
    </row>
    <row r="16" spans="1:5" ht="121.5" customHeight="1" thickBot="1" x14ac:dyDescent="0.25">
      <c r="A16" s="1010" t="s">
        <v>652</v>
      </c>
      <c r="B16" s="1009" t="s">
        <v>64</v>
      </c>
      <c r="C16" s="1009" t="s">
        <v>112</v>
      </c>
      <c r="D16" s="1009" t="s">
        <v>112</v>
      </c>
      <c r="E16" s="1009" t="s">
        <v>112</v>
      </c>
    </row>
    <row r="17" spans="1:5" ht="89.25" customHeight="1" thickBot="1" x14ac:dyDescent="0.25">
      <c r="A17" s="1011" t="s">
        <v>9</v>
      </c>
      <c r="B17" s="1675" t="s">
        <v>653</v>
      </c>
      <c r="C17" s="1676"/>
      <c r="D17" s="1676"/>
      <c r="E17" s="1677"/>
    </row>
    <row r="18" spans="1:5" ht="53.25" customHeight="1" thickBot="1" x14ac:dyDescent="0.25">
      <c r="A18" s="1678" t="s">
        <v>10</v>
      </c>
      <c r="B18" s="1679"/>
      <c r="C18" s="1679"/>
      <c r="D18" s="1679"/>
      <c r="E18" s="1680"/>
    </row>
    <row r="19" spans="1:5" ht="53.25" customHeight="1" thickBot="1" x14ac:dyDescent="0.25">
      <c r="A19" s="1012" t="s">
        <v>654</v>
      </c>
      <c r="B19" s="1012"/>
      <c r="C19" s="1012" t="s">
        <v>112</v>
      </c>
      <c r="D19" s="1012" t="s">
        <v>112</v>
      </c>
      <c r="E19" s="1012" t="s">
        <v>112</v>
      </c>
    </row>
    <row r="20" spans="1:5" ht="92.25" customHeight="1" thickBot="1" x14ac:dyDescent="0.25">
      <c r="A20" s="1012" t="s">
        <v>655</v>
      </c>
      <c r="B20" s="1012"/>
      <c r="C20" s="1012" t="s">
        <v>112</v>
      </c>
      <c r="D20" s="1012" t="s">
        <v>112</v>
      </c>
      <c r="E20" s="1012" t="s">
        <v>112</v>
      </c>
    </row>
    <row r="21" spans="1:5" ht="114" customHeight="1" thickBot="1" x14ac:dyDescent="0.25">
      <c r="A21" s="1012" t="s">
        <v>656</v>
      </c>
      <c r="B21" s="1012"/>
      <c r="C21" s="1012" t="s">
        <v>112</v>
      </c>
      <c r="D21" s="1012" t="s">
        <v>112</v>
      </c>
      <c r="E21" s="1012" t="s">
        <v>112</v>
      </c>
    </row>
    <row r="22" spans="1:5" ht="119.25" customHeight="1" thickBot="1" x14ac:dyDescent="0.25">
      <c r="A22" s="1012" t="s">
        <v>657</v>
      </c>
      <c r="B22" s="1012"/>
      <c r="C22" s="1012" t="s">
        <v>112</v>
      </c>
      <c r="D22" s="1012" t="s">
        <v>112</v>
      </c>
      <c r="E22" s="1012" t="s">
        <v>112</v>
      </c>
    </row>
    <row r="23" spans="1:5" ht="79.5" customHeight="1" thickBot="1" x14ac:dyDescent="0.25">
      <c r="A23" s="1012" t="s">
        <v>658</v>
      </c>
      <c r="B23" s="1012"/>
      <c r="C23" s="1012" t="s">
        <v>112</v>
      </c>
      <c r="D23" s="1012" t="s">
        <v>112</v>
      </c>
      <c r="E23" s="1012" t="s">
        <v>112</v>
      </c>
    </row>
    <row r="24" spans="1:5" ht="53.25" customHeight="1" thickBot="1" x14ac:dyDescent="0.25">
      <c r="A24" s="1681" t="s">
        <v>11</v>
      </c>
      <c r="B24" s="1682"/>
      <c r="C24" s="1682"/>
      <c r="D24" s="1682"/>
      <c r="E24" s="1683"/>
    </row>
    <row r="25" spans="1:5" ht="53.25" customHeight="1" thickBot="1" x14ac:dyDescent="0.25">
      <c r="A25" s="1649" t="s">
        <v>12</v>
      </c>
      <c r="B25" s="1650"/>
      <c r="C25" s="1650"/>
      <c r="D25" s="1650"/>
      <c r="E25" s="1651"/>
    </row>
    <row r="26" spans="1:5" ht="53.25" customHeight="1" thickBot="1" x14ac:dyDescent="0.25">
      <c r="A26" s="1013" t="s">
        <v>13</v>
      </c>
      <c r="B26" s="1675" t="s">
        <v>1342</v>
      </c>
      <c r="C26" s="1687"/>
      <c r="D26" s="1687"/>
      <c r="E26" s="1688"/>
    </row>
    <row r="27" spans="1:5" ht="103.5" customHeight="1" thickBot="1" x14ac:dyDescent="0.25">
      <c r="A27" s="1010" t="s">
        <v>14</v>
      </c>
      <c r="B27" s="1672" t="s">
        <v>1343</v>
      </c>
      <c r="C27" s="1673"/>
      <c r="D27" s="1673"/>
      <c r="E27" s="1674"/>
    </row>
    <row r="28" spans="1:5" ht="53.25" customHeight="1" thickBot="1" x14ac:dyDescent="0.25">
      <c r="A28" s="1010" t="s">
        <v>15</v>
      </c>
      <c r="B28" s="1635" t="s">
        <v>659</v>
      </c>
      <c r="C28" s="1636"/>
      <c r="D28" s="1636"/>
      <c r="E28" s="1637"/>
    </row>
    <row r="29" spans="1:5" ht="53.25" customHeight="1" x14ac:dyDescent="0.2">
      <c r="A29" s="1638"/>
      <c r="B29" s="1006">
        <v>2020</v>
      </c>
      <c r="C29" s="1006">
        <v>2021</v>
      </c>
      <c r="D29" s="1006">
        <v>2022</v>
      </c>
      <c r="E29" s="1006">
        <v>2023</v>
      </c>
    </row>
    <row r="30" spans="1:5" ht="53.25" customHeight="1" thickBot="1" x14ac:dyDescent="0.25">
      <c r="A30" s="1639"/>
      <c r="B30" s="1014" t="s">
        <v>7</v>
      </c>
      <c r="C30" s="1014" t="s">
        <v>8</v>
      </c>
      <c r="D30" s="1014" t="s">
        <v>8</v>
      </c>
      <c r="E30" s="1014" t="s">
        <v>8</v>
      </c>
    </row>
    <row r="31" spans="1:5" ht="53.25" customHeight="1" thickBot="1" x14ac:dyDescent="0.25">
      <c r="A31" s="1010" t="s">
        <v>16</v>
      </c>
      <c r="B31" s="1015">
        <v>25</v>
      </c>
      <c r="C31" s="1015">
        <v>25</v>
      </c>
      <c r="D31" s="1015">
        <v>25</v>
      </c>
      <c r="E31" s="1015">
        <v>25</v>
      </c>
    </row>
    <row r="32" spans="1:5" ht="53.25" customHeight="1" thickBot="1" x14ac:dyDescent="0.25">
      <c r="A32" s="1010" t="s">
        <v>17</v>
      </c>
      <c r="B32" s="1015">
        <f>B61</f>
        <v>72600</v>
      </c>
      <c r="C32" s="1015">
        <f>C61</f>
        <v>84600</v>
      </c>
      <c r="D32" s="1015">
        <f>D61</f>
        <v>86100</v>
      </c>
      <c r="E32" s="1015">
        <f>E61</f>
        <v>90100</v>
      </c>
    </row>
    <row r="33" spans="1:5" ht="53.25" customHeight="1" thickBot="1" x14ac:dyDescent="0.25">
      <c r="A33" s="1010" t="s">
        <v>18</v>
      </c>
      <c r="B33" s="1015">
        <f>B32/B31</f>
        <v>2904</v>
      </c>
      <c r="C33" s="1015">
        <f>C32/C31</f>
        <v>3384</v>
      </c>
      <c r="D33" s="1015">
        <f>D32/D31</f>
        <v>3444</v>
      </c>
      <c r="E33" s="1015">
        <f>E32/E31</f>
        <v>3604</v>
      </c>
    </row>
    <row r="34" spans="1:5" ht="53.25" customHeight="1" thickBot="1" x14ac:dyDescent="0.25">
      <c r="A34" s="1010" t="s">
        <v>19</v>
      </c>
      <c r="B34" s="1016" t="s">
        <v>20</v>
      </c>
      <c r="C34" s="1017">
        <f>C31/B31-1</f>
        <v>0</v>
      </c>
      <c r="D34" s="1017">
        <f t="shared" ref="D34:E36" si="0">D31/C31-1</f>
        <v>0</v>
      </c>
      <c r="E34" s="1017">
        <f t="shared" si="0"/>
        <v>0</v>
      </c>
    </row>
    <row r="35" spans="1:5" ht="53.25" customHeight="1" thickBot="1" x14ac:dyDescent="0.25">
      <c r="A35" s="1010" t="s">
        <v>21</v>
      </c>
      <c r="B35" s="1016" t="s">
        <v>20</v>
      </c>
      <c r="C35" s="1017">
        <f>C32/B32-1</f>
        <v>0.165289256198347</v>
      </c>
      <c r="D35" s="1017">
        <f t="shared" si="0"/>
        <v>1.7730496453900679E-2</v>
      </c>
      <c r="E35" s="1017">
        <f t="shared" si="0"/>
        <v>4.6457607433217252E-2</v>
      </c>
    </row>
    <row r="36" spans="1:5" ht="53.25" customHeight="1" thickBot="1" x14ac:dyDescent="0.25">
      <c r="A36" s="1010" t="s">
        <v>22</v>
      </c>
      <c r="B36" s="1016" t="s">
        <v>20</v>
      </c>
      <c r="C36" s="1017">
        <f>C33/B33-1</f>
        <v>0.165289256198347</v>
      </c>
      <c r="D36" s="1017">
        <f t="shared" si="0"/>
        <v>1.7730496453900679E-2</v>
      </c>
      <c r="E36" s="1017">
        <f t="shared" si="0"/>
        <v>4.6457607433217252E-2</v>
      </c>
    </row>
    <row r="37" spans="1:5" ht="53.25" customHeight="1" thickBot="1" x14ac:dyDescent="0.25">
      <c r="A37" s="1640" t="s">
        <v>515</v>
      </c>
      <c r="B37" s="1641"/>
      <c r="C37" s="1641"/>
      <c r="D37" s="1641"/>
      <c r="E37" s="1642"/>
    </row>
    <row r="38" spans="1:5" ht="53.25" customHeight="1" x14ac:dyDescent="0.2">
      <c r="A38" s="1638"/>
      <c r="B38" s="1006">
        <v>2020</v>
      </c>
      <c r="C38" s="1006">
        <v>2021</v>
      </c>
      <c r="D38" s="1006">
        <v>2022</v>
      </c>
      <c r="E38" s="1006">
        <v>2023</v>
      </c>
    </row>
    <row r="39" spans="1:5" ht="53.25" customHeight="1" thickBot="1" x14ac:dyDescent="0.25">
      <c r="A39" s="1639"/>
      <c r="B39" s="1014" t="s">
        <v>7</v>
      </c>
      <c r="C39" s="1014" t="s">
        <v>8</v>
      </c>
      <c r="D39" s="1014" t="s">
        <v>8</v>
      </c>
      <c r="E39" s="1014" t="s">
        <v>8</v>
      </c>
    </row>
    <row r="40" spans="1:5" ht="53.25" customHeight="1" thickBot="1" x14ac:dyDescent="0.25">
      <c r="A40" s="1018" t="s">
        <v>23</v>
      </c>
      <c r="B40" s="1019">
        <f>B41</f>
        <v>23000</v>
      </c>
      <c r="C40" s="1019">
        <f>SUM(C41:C42)</f>
        <v>30000</v>
      </c>
      <c r="D40" s="1019">
        <f>SUM(D41:D42)</f>
        <v>30000</v>
      </c>
      <c r="E40" s="1019">
        <v>30000</v>
      </c>
    </row>
    <row r="41" spans="1:5" ht="53.25" customHeight="1" thickBot="1" x14ac:dyDescent="0.25">
      <c r="A41" s="1020" t="s">
        <v>175</v>
      </c>
      <c r="B41" s="1021">
        <v>23000</v>
      </c>
      <c r="C41" s="1022">
        <v>30000</v>
      </c>
      <c r="D41" s="1022">
        <v>30000</v>
      </c>
      <c r="E41" s="1022">
        <v>30000</v>
      </c>
    </row>
    <row r="42" spans="1:5" ht="53.25" customHeight="1" thickBot="1" x14ac:dyDescent="0.25">
      <c r="A42" s="1020" t="s">
        <v>176</v>
      </c>
      <c r="B42" s="1021"/>
      <c r="C42" s="1021"/>
      <c r="D42" s="1021"/>
      <c r="E42" s="1021"/>
    </row>
    <row r="43" spans="1:5" ht="53.25" customHeight="1" thickBot="1" x14ac:dyDescent="0.25">
      <c r="A43" s="1018" t="s">
        <v>24</v>
      </c>
      <c r="B43" s="1019">
        <f>B44</f>
        <v>3500</v>
      </c>
      <c r="C43" s="1019">
        <f>SUM(C44:C45)</f>
        <v>4500</v>
      </c>
      <c r="D43" s="1019">
        <f>SUM(D44:D45)</f>
        <v>4500</v>
      </c>
      <c r="E43" s="1019">
        <v>4500</v>
      </c>
    </row>
    <row r="44" spans="1:5" ht="53.25" customHeight="1" thickBot="1" x14ac:dyDescent="0.25">
      <c r="A44" s="1020" t="s">
        <v>175</v>
      </c>
      <c r="B44" s="1023">
        <v>3500</v>
      </c>
      <c r="C44" s="1019">
        <v>4500</v>
      </c>
      <c r="D44" s="1019">
        <v>4500</v>
      </c>
      <c r="E44" s="1019">
        <v>4500</v>
      </c>
    </row>
    <row r="45" spans="1:5" ht="53.25" customHeight="1" thickBot="1" x14ac:dyDescent="0.25">
      <c r="A45" s="1020" t="s">
        <v>176</v>
      </c>
      <c r="B45" s="1023"/>
      <c r="C45" s="1019"/>
      <c r="D45" s="1019"/>
      <c r="E45" s="1019"/>
    </row>
    <row r="46" spans="1:5" ht="53.25" customHeight="1" thickBot="1" x14ac:dyDescent="0.25">
      <c r="A46" s="1024" t="s">
        <v>25</v>
      </c>
      <c r="B46" s="1025">
        <f>SUM(B47:B48)</f>
        <v>19600</v>
      </c>
      <c r="C46" s="1025">
        <f>SUM(C47:C48)</f>
        <v>20100</v>
      </c>
      <c r="D46" s="1025">
        <f>SUM(D47:D48)</f>
        <v>21600</v>
      </c>
      <c r="E46" s="1025">
        <f>SUM(E47:E48)</f>
        <v>25600</v>
      </c>
    </row>
    <row r="47" spans="1:5" ht="53.25" customHeight="1" thickBot="1" x14ac:dyDescent="0.25">
      <c r="A47" s="1020" t="s">
        <v>175</v>
      </c>
      <c r="B47" s="1023">
        <v>18550</v>
      </c>
      <c r="C47" s="1019">
        <v>19600</v>
      </c>
      <c r="D47" s="1019">
        <v>21050</v>
      </c>
      <c r="E47" s="1019">
        <v>25050</v>
      </c>
    </row>
    <row r="48" spans="1:5" ht="53.25" customHeight="1" thickBot="1" x14ac:dyDescent="0.25">
      <c r="A48" s="1020" t="s">
        <v>176</v>
      </c>
      <c r="B48" s="1023">
        <v>1050</v>
      </c>
      <c r="C48" s="1019">
        <v>500</v>
      </c>
      <c r="D48" s="1019">
        <v>550</v>
      </c>
      <c r="E48" s="1019">
        <v>550</v>
      </c>
    </row>
    <row r="49" spans="1:5" ht="53.25" customHeight="1" thickBot="1" x14ac:dyDescent="0.25">
      <c r="A49" s="1018" t="s">
        <v>26</v>
      </c>
      <c r="B49" s="1023">
        <f>SUM(B50:B51)</f>
        <v>0</v>
      </c>
      <c r="C49" s="1023">
        <f>SUM(C50:C51)</f>
        <v>0</v>
      </c>
      <c r="D49" s="1023">
        <f>SUM(D50:D51)</f>
        <v>0</v>
      </c>
      <c r="E49" s="1023">
        <f>SUM(E50:E51)</f>
        <v>0</v>
      </c>
    </row>
    <row r="50" spans="1:5" ht="53.25" customHeight="1" thickBot="1" x14ac:dyDescent="0.25">
      <c r="A50" s="1020" t="s">
        <v>175</v>
      </c>
      <c r="B50" s="1023"/>
      <c r="C50" s="1019"/>
      <c r="D50" s="1019"/>
      <c r="E50" s="1019"/>
    </row>
    <row r="51" spans="1:5" ht="53.25" customHeight="1" thickBot="1" x14ac:dyDescent="0.25">
      <c r="A51" s="1020" t="s">
        <v>176</v>
      </c>
      <c r="B51" s="1023"/>
      <c r="C51" s="1019"/>
      <c r="D51" s="1019"/>
      <c r="E51" s="1019"/>
    </row>
    <row r="52" spans="1:5" ht="53.25" customHeight="1" thickBot="1" x14ac:dyDescent="0.25">
      <c r="A52" s="1018" t="s">
        <v>27</v>
      </c>
      <c r="B52" s="1023">
        <f>SUM(B53:B54)</f>
        <v>0</v>
      </c>
      <c r="C52" s="1023">
        <f>SUM(C53:C54)</f>
        <v>0</v>
      </c>
      <c r="D52" s="1023">
        <f>SUM(D53:D54)</f>
        <v>0</v>
      </c>
      <c r="E52" s="1023">
        <f>SUM(E53:E54)</f>
        <v>0</v>
      </c>
    </row>
    <row r="53" spans="1:5" ht="53.25" customHeight="1" thickBot="1" x14ac:dyDescent="0.25">
      <c r="A53" s="1020" t="s">
        <v>175</v>
      </c>
      <c r="B53" s="1023"/>
      <c r="C53" s="1019"/>
      <c r="D53" s="1019"/>
      <c r="E53" s="1019"/>
    </row>
    <row r="54" spans="1:5" ht="53.25" customHeight="1" thickBot="1" x14ac:dyDescent="0.25">
      <c r="A54" s="1020" t="s">
        <v>176</v>
      </c>
      <c r="B54" s="1023"/>
      <c r="C54" s="1019"/>
      <c r="D54" s="1019"/>
      <c r="E54" s="1019"/>
    </row>
    <row r="55" spans="1:5" ht="53.25" customHeight="1" thickBot="1" x14ac:dyDescent="0.25">
      <c r="A55" s="1018" t="s">
        <v>28</v>
      </c>
      <c r="B55" s="1019">
        <f>SUM(B56:B57)</f>
        <v>0</v>
      </c>
      <c r="C55" s="1019">
        <f>SUM(C56:C57)</f>
        <v>0</v>
      </c>
      <c r="D55" s="1019">
        <f>SUM(D56:D57)</f>
        <v>0</v>
      </c>
      <c r="E55" s="1019">
        <f>SUM(E56:E57)</f>
        <v>0</v>
      </c>
    </row>
    <row r="56" spans="1:5" ht="53.25" customHeight="1" thickBot="1" x14ac:dyDescent="0.25">
      <c r="A56" s="1020" t="s">
        <v>175</v>
      </c>
      <c r="B56" s="1023"/>
      <c r="C56" s="1019"/>
      <c r="D56" s="1019"/>
      <c r="E56" s="1019"/>
    </row>
    <row r="57" spans="1:5" ht="53.25" customHeight="1" thickBot="1" x14ac:dyDescent="0.25">
      <c r="A57" s="1020" t="s">
        <v>176</v>
      </c>
      <c r="B57" s="1023"/>
      <c r="C57" s="1019"/>
      <c r="D57" s="1019"/>
      <c r="E57" s="1019"/>
    </row>
    <row r="58" spans="1:5" ht="53.25" customHeight="1" thickBot="1" x14ac:dyDescent="0.25">
      <c r="A58" s="1018" t="s">
        <v>29</v>
      </c>
      <c r="B58" s="1019">
        <f>B59</f>
        <v>26500</v>
      </c>
      <c r="C58" s="1019">
        <f>SUM(C59:C60)</f>
        <v>30000</v>
      </c>
      <c r="D58" s="1019">
        <f>SUM(D59:D60)</f>
        <v>30000</v>
      </c>
      <c r="E58" s="1019">
        <f>SUM(E59:E60)</f>
        <v>30000</v>
      </c>
    </row>
    <row r="59" spans="1:5" ht="53.25" customHeight="1" thickBot="1" x14ac:dyDescent="0.25">
      <c r="A59" s="1020" t="s">
        <v>175</v>
      </c>
      <c r="B59" s="1019">
        <v>26500</v>
      </c>
      <c r="C59" s="1026">
        <v>30000</v>
      </c>
      <c r="D59" s="1026">
        <v>30000</v>
      </c>
      <c r="E59" s="1026">
        <v>30000</v>
      </c>
    </row>
    <row r="60" spans="1:5" ht="53.25" customHeight="1" thickBot="1" x14ac:dyDescent="0.25">
      <c r="A60" s="1020" t="s">
        <v>176</v>
      </c>
      <c r="B60" s="1027"/>
      <c r="C60" s="1028"/>
      <c r="D60" s="1026"/>
      <c r="E60" s="1026"/>
    </row>
    <row r="61" spans="1:5" ht="53.25" customHeight="1" thickBot="1" x14ac:dyDescent="0.25">
      <c r="A61" s="1029" t="s">
        <v>30</v>
      </c>
      <c r="B61" s="1023">
        <f>B58+B55+B52+B49+B46+B43+B40</f>
        <v>72600</v>
      </c>
      <c r="C61" s="1023">
        <f>C58+C55+C52+C49+C46+C43+C40</f>
        <v>84600</v>
      </c>
      <c r="D61" s="1023">
        <f>D58+D55+D52+D49+D46+D43+D40</f>
        <v>86100</v>
      </c>
      <c r="E61" s="1023">
        <f>E58+E55+E52+E49+E46+E43+E40</f>
        <v>90100</v>
      </c>
    </row>
    <row r="62" spans="1:5" ht="53.25" customHeight="1" thickBot="1" x14ac:dyDescent="0.25">
      <c r="A62" s="1030" t="s">
        <v>31</v>
      </c>
      <c r="B62" s="1031">
        <f>IF(B61-B32=0,0,"Error")</f>
        <v>0</v>
      </c>
      <c r="C62" s="1031">
        <f>IF(C61-C32=0,0,"Error")</f>
        <v>0</v>
      </c>
      <c r="D62" s="1031">
        <f>IF(D61-D32=0,0,"Error")</f>
        <v>0</v>
      </c>
      <c r="E62" s="1031">
        <f>IF(E61-E32=0,0,"Error")</f>
        <v>0</v>
      </c>
    </row>
    <row r="63" spans="1:5" ht="76.5" customHeight="1" thickBot="1" x14ac:dyDescent="0.25">
      <c r="A63" s="1032" t="s">
        <v>516</v>
      </c>
      <c r="B63" s="1684" t="s">
        <v>660</v>
      </c>
      <c r="C63" s="1685"/>
      <c r="D63" s="1685"/>
      <c r="E63" s="1686"/>
    </row>
    <row r="64" spans="1:5" ht="226.5" customHeight="1" thickBot="1" x14ac:dyDescent="0.25">
      <c r="A64" s="1010" t="s">
        <v>14</v>
      </c>
      <c r="B64" s="1669" t="s">
        <v>661</v>
      </c>
      <c r="C64" s="1670"/>
      <c r="D64" s="1670"/>
      <c r="E64" s="1671"/>
    </row>
    <row r="65" spans="1:5" ht="69.75" customHeight="1" thickBot="1" x14ac:dyDescent="0.25">
      <c r="A65" s="1010" t="s">
        <v>15</v>
      </c>
      <c r="B65" s="1669" t="s">
        <v>662</v>
      </c>
      <c r="C65" s="1670"/>
      <c r="D65" s="1670"/>
      <c r="E65" s="1671"/>
    </row>
    <row r="66" spans="1:5" ht="53.25" customHeight="1" x14ac:dyDescent="0.2">
      <c r="A66" s="1638"/>
      <c r="B66" s="1006">
        <v>2020</v>
      </c>
      <c r="C66" s="1006">
        <v>2021</v>
      </c>
      <c r="D66" s="1006">
        <v>2022</v>
      </c>
      <c r="E66" s="1006">
        <v>2023</v>
      </c>
    </row>
    <row r="67" spans="1:5" ht="53.25" customHeight="1" thickBot="1" x14ac:dyDescent="0.25">
      <c r="A67" s="1639"/>
      <c r="B67" s="1014" t="s">
        <v>7</v>
      </c>
      <c r="C67" s="1014" t="s">
        <v>8</v>
      </c>
      <c r="D67" s="1014" t="s">
        <v>8</v>
      </c>
      <c r="E67" s="1014" t="s">
        <v>8</v>
      </c>
    </row>
    <row r="68" spans="1:5" ht="53.25" customHeight="1" thickBot="1" x14ac:dyDescent="0.25">
      <c r="A68" s="1010" t="s">
        <v>16</v>
      </c>
      <c r="B68" s="1010">
        <v>10</v>
      </c>
      <c r="C68" s="1016">
        <v>12</v>
      </c>
      <c r="D68" s="1016">
        <v>12</v>
      </c>
      <c r="E68" s="1016">
        <v>12</v>
      </c>
    </row>
    <row r="69" spans="1:5" ht="53.25" customHeight="1" thickBot="1" x14ac:dyDescent="0.25">
      <c r="A69" s="1010" t="s">
        <v>17</v>
      </c>
      <c r="B69" s="1015">
        <f>B98</f>
        <v>2900</v>
      </c>
      <c r="C69" s="1015">
        <v>2900</v>
      </c>
      <c r="D69" s="1015">
        <f>D98</f>
        <v>2900</v>
      </c>
      <c r="E69" s="1015">
        <v>2900</v>
      </c>
    </row>
    <row r="70" spans="1:5" ht="53.25" customHeight="1" thickBot="1" x14ac:dyDescent="0.25">
      <c r="A70" s="1010" t="s">
        <v>18</v>
      </c>
      <c r="B70" s="1015">
        <f>B69/B68</f>
        <v>290</v>
      </c>
      <c r="C70" s="1015">
        <f>C69/C68</f>
        <v>241.66666666666666</v>
      </c>
      <c r="D70" s="1015">
        <f>D69/D68</f>
        <v>241.66666666666666</v>
      </c>
      <c r="E70" s="1015">
        <f>E69/E68</f>
        <v>241.66666666666666</v>
      </c>
    </row>
    <row r="71" spans="1:5" ht="53.25" customHeight="1" thickBot="1" x14ac:dyDescent="0.25">
      <c r="A71" s="1010" t="s">
        <v>19</v>
      </c>
      <c r="B71" s="1016"/>
      <c r="C71" s="1017">
        <f t="shared" ref="C71:E73" si="1">C68/B68-1</f>
        <v>0.19999999999999996</v>
      </c>
      <c r="D71" s="1017">
        <f t="shared" si="1"/>
        <v>0</v>
      </c>
      <c r="E71" s="1017">
        <f t="shared" si="1"/>
        <v>0</v>
      </c>
    </row>
    <row r="72" spans="1:5" ht="53.25" customHeight="1" thickBot="1" x14ac:dyDescent="0.25">
      <c r="A72" s="1010" t="s">
        <v>21</v>
      </c>
      <c r="B72" s="1016"/>
      <c r="C72" s="1017">
        <f t="shared" si="1"/>
        <v>0</v>
      </c>
      <c r="D72" s="1017">
        <f t="shared" si="1"/>
        <v>0</v>
      </c>
      <c r="E72" s="1017">
        <f t="shared" si="1"/>
        <v>0</v>
      </c>
    </row>
    <row r="73" spans="1:5" ht="53.25" customHeight="1" thickBot="1" x14ac:dyDescent="0.25">
      <c r="A73" s="1010" t="s">
        <v>22</v>
      </c>
      <c r="B73" s="1016"/>
      <c r="C73" s="1017">
        <f t="shared" si="1"/>
        <v>-0.16666666666666674</v>
      </c>
      <c r="D73" s="1017">
        <f t="shared" si="1"/>
        <v>0</v>
      </c>
      <c r="E73" s="1017">
        <f t="shared" si="1"/>
        <v>0</v>
      </c>
    </row>
    <row r="74" spans="1:5" ht="53.25" customHeight="1" thickBot="1" x14ac:dyDescent="0.25">
      <c r="A74" s="1640" t="s">
        <v>517</v>
      </c>
      <c r="B74" s="1641"/>
      <c r="C74" s="1641"/>
      <c r="D74" s="1641"/>
      <c r="E74" s="1642"/>
    </row>
    <row r="75" spans="1:5" ht="53.25" customHeight="1" x14ac:dyDescent="0.2">
      <c r="A75" s="1638"/>
      <c r="B75" s="1006">
        <v>2020</v>
      </c>
      <c r="C75" s="1006">
        <v>2021</v>
      </c>
      <c r="D75" s="1006">
        <v>2022</v>
      </c>
      <c r="E75" s="1006">
        <v>2023</v>
      </c>
    </row>
    <row r="76" spans="1:5" ht="53.25" customHeight="1" thickBot="1" x14ac:dyDescent="0.25">
      <c r="A76" s="1639"/>
      <c r="B76" s="1014" t="s">
        <v>7</v>
      </c>
      <c r="C76" s="1014" t="s">
        <v>8</v>
      </c>
      <c r="D76" s="1014" t="s">
        <v>8</v>
      </c>
      <c r="E76" s="1014" t="s">
        <v>8</v>
      </c>
    </row>
    <row r="77" spans="1:5" ht="53.25" customHeight="1" thickBot="1" x14ac:dyDescent="0.25">
      <c r="A77" s="1018" t="s">
        <v>23</v>
      </c>
      <c r="B77" s="1019">
        <v>0</v>
      </c>
      <c r="C77" s="1019">
        <v>0</v>
      </c>
      <c r="D77" s="1019">
        <v>0</v>
      </c>
      <c r="E77" s="1019">
        <v>0</v>
      </c>
    </row>
    <row r="78" spans="1:5" ht="53.25" customHeight="1" thickBot="1" x14ac:dyDescent="0.25">
      <c r="A78" s="1020" t="s">
        <v>175</v>
      </c>
      <c r="B78" s="1019">
        <v>0</v>
      </c>
      <c r="C78" s="1019">
        <v>0</v>
      </c>
      <c r="D78" s="1019">
        <v>0</v>
      </c>
      <c r="E78" s="1019">
        <v>0</v>
      </c>
    </row>
    <row r="79" spans="1:5" ht="53.25" customHeight="1" thickBot="1" x14ac:dyDescent="0.25">
      <c r="A79" s="1020" t="s">
        <v>176</v>
      </c>
      <c r="B79" s="1019">
        <v>0</v>
      </c>
      <c r="C79" s="1019">
        <v>0</v>
      </c>
      <c r="D79" s="1019">
        <v>0</v>
      </c>
      <c r="E79" s="1019">
        <v>0</v>
      </c>
    </row>
    <row r="80" spans="1:5" ht="53.25" customHeight="1" thickBot="1" x14ac:dyDescent="0.25">
      <c r="A80" s="1018" t="s">
        <v>24</v>
      </c>
      <c r="B80" s="1019">
        <v>0</v>
      </c>
      <c r="C80" s="1019">
        <v>0</v>
      </c>
      <c r="D80" s="1019">
        <v>0</v>
      </c>
      <c r="E80" s="1019">
        <v>0</v>
      </c>
    </row>
    <row r="81" spans="1:5" ht="53.25" customHeight="1" thickBot="1" x14ac:dyDescent="0.25">
      <c r="A81" s="1020" t="s">
        <v>175</v>
      </c>
      <c r="B81" s="1019">
        <v>0</v>
      </c>
      <c r="C81" s="1019">
        <v>0</v>
      </c>
      <c r="D81" s="1019">
        <v>0</v>
      </c>
      <c r="E81" s="1019">
        <v>0</v>
      </c>
    </row>
    <row r="82" spans="1:5" ht="53.25" customHeight="1" thickBot="1" x14ac:dyDescent="0.25">
      <c r="A82" s="1020" t="s">
        <v>176</v>
      </c>
      <c r="B82" s="1019">
        <v>0</v>
      </c>
      <c r="C82" s="1019">
        <v>0</v>
      </c>
      <c r="D82" s="1019">
        <v>0</v>
      </c>
      <c r="E82" s="1019">
        <v>0</v>
      </c>
    </row>
    <row r="83" spans="1:5" ht="53.25" customHeight="1" thickBot="1" x14ac:dyDescent="0.25">
      <c r="A83" s="1018" t="s">
        <v>25</v>
      </c>
      <c r="B83" s="1025">
        <f>B84</f>
        <v>1500</v>
      </c>
      <c r="C83" s="1025">
        <f>C84</f>
        <v>1500</v>
      </c>
      <c r="D83" s="1025">
        <f>D84</f>
        <v>1500</v>
      </c>
      <c r="E83" s="1025">
        <f>E84</f>
        <v>1500</v>
      </c>
    </row>
    <row r="84" spans="1:5" ht="53.25" customHeight="1" thickBot="1" x14ac:dyDescent="0.25">
      <c r="A84" s="1020" t="s">
        <v>175</v>
      </c>
      <c r="B84" s="1023">
        <v>1500</v>
      </c>
      <c r="C84" s="1023">
        <v>1500</v>
      </c>
      <c r="D84" s="1023">
        <v>1500</v>
      </c>
      <c r="E84" s="1023">
        <v>1500</v>
      </c>
    </row>
    <row r="85" spans="1:5" ht="53.25" customHeight="1" thickBot="1" x14ac:dyDescent="0.25">
      <c r="A85" s="1020" t="s">
        <v>176</v>
      </c>
      <c r="B85" s="1019">
        <v>0</v>
      </c>
      <c r="C85" s="1019">
        <v>0</v>
      </c>
      <c r="D85" s="1019">
        <v>0</v>
      </c>
      <c r="E85" s="1019">
        <v>0</v>
      </c>
    </row>
    <row r="86" spans="1:5" ht="53.25" customHeight="1" thickBot="1" x14ac:dyDescent="0.25">
      <c r="A86" s="1018" t="s">
        <v>26</v>
      </c>
      <c r="B86" s="1019">
        <v>0</v>
      </c>
      <c r="C86" s="1019">
        <v>0</v>
      </c>
      <c r="D86" s="1019">
        <v>0</v>
      </c>
      <c r="E86" s="1019">
        <v>0</v>
      </c>
    </row>
    <row r="87" spans="1:5" ht="53.25" customHeight="1" thickBot="1" x14ac:dyDescent="0.25">
      <c r="A87" s="1020" t="s">
        <v>175</v>
      </c>
      <c r="B87" s="1019">
        <v>0</v>
      </c>
      <c r="C87" s="1019">
        <v>0</v>
      </c>
      <c r="D87" s="1019">
        <v>0</v>
      </c>
      <c r="E87" s="1019">
        <v>0</v>
      </c>
    </row>
    <row r="88" spans="1:5" ht="53.25" customHeight="1" thickBot="1" x14ac:dyDescent="0.25">
      <c r="A88" s="1020" t="s">
        <v>176</v>
      </c>
      <c r="B88" s="1019">
        <v>0</v>
      </c>
      <c r="C88" s="1019">
        <v>0</v>
      </c>
      <c r="D88" s="1019">
        <v>0</v>
      </c>
      <c r="E88" s="1019">
        <v>0</v>
      </c>
    </row>
    <row r="89" spans="1:5" ht="53.25" customHeight="1" thickBot="1" x14ac:dyDescent="0.25">
      <c r="A89" s="1018" t="s">
        <v>27</v>
      </c>
      <c r="B89" s="1025">
        <v>1000</v>
      </c>
      <c r="C89" s="1033">
        <v>1000</v>
      </c>
      <c r="D89" s="1025">
        <v>1000</v>
      </c>
      <c r="E89" s="1025">
        <v>1000</v>
      </c>
    </row>
    <row r="90" spans="1:5" ht="53.25" customHeight="1" thickBot="1" x14ac:dyDescent="0.25">
      <c r="A90" s="1020" t="s">
        <v>175</v>
      </c>
      <c r="B90" s="1023">
        <v>1000</v>
      </c>
      <c r="C90" s="1019">
        <v>1000</v>
      </c>
      <c r="D90" s="1023">
        <v>1000</v>
      </c>
      <c r="E90" s="1023">
        <v>1000</v>
      </c>
    </row>
    <row r="91" spans="1:5" ht="53.25" customHeight="1" thickBot="1" x14ac:dyDescent="0.25">
      <c r="A91" s="1020" t="s">
        <v>176</v>
      </c>
      <c r="B91" s="1019">
        <v>0</v>
      </c>
      <c r="C91" s="1019">
        <v>0</v>
      </c>
      <c r="D91" s="1019">
        <v>0</v>
      </c>
      <c r="E91" s="1019">
        <v>0</v>
      </c>
    </row>
    <row r="92" spans="1:5" ht="53.25" customHeight="1" thickBot="1" x14ac:dyDescent="0.25">
      <c r="A92" s="1018" t="s">
        <v>28</v>
      </c>
      <c r="B92" s="1025">
        <v>400</v>
      </c>
      <c r="C92" s="1033">
        <v>400</v>
      </c>
      <c r="D92" s="1025">
        <v>400</v>
      </c>
      <c r="E92" s="1033">
        <v>400</v>
      </c>
    </row>
    <row r="93" spans="1:5" ht="53.25" customHeight="1" thickBot="1" x14ac:dyDescent="0.25">
      <c r="A93" s="1020" t="s">
        <v>175</v>
      </c>
      <c r="B93" s="1023">
        <v>400</v>
      </c>
      <c r="C93" s="1019">
        <v>400</v>
      </c>
      <c r="D93" s="1023">
        <v>400</v>
      </c>
      <c r="E93" s="1019">
        <v>400</v>
      </c>
    </row>
    <row r="94" spans="1:5" ht="53.25" customHeight="1" thickBot="1" x14ac:dyDescent="0.25">
      <c r="A94" s="1020" t="s">
        <v>176</v>
      </c>
      <c r="B94" s="1019">
        <v>0</v>
      </c>
      <c r="C94" s="1019">
        <v>0</v>
      </c>
      <c r="D94" s="1019">
        <v>0</v>
      </c>
      <c r="E94" s="1019">
        <v>0</v>
      </c>
    </row>
    <row r="95" spans="1:5" ht="53.25" customHeight="1" thickBot="1" x14ac:dyDescent="0.25">
      <c r="A95" s="1018" t="s">
        <v>29</v>
      </c>
      <c r="B95" s="1019">
        <v>0</v>
      </c>
      <c r="C95" s="1019">
        <v>0</v>
      </c>
      <c r="D95" s="1019">
        <v>0</v>
      </c>
      <c r="E95" s="1019">
        <v>0</v>
      </c>
    </row>
    <row r="96" spans="1:5" ht="53.25" customHeight="1" thickBot="1" x14ac:dyDescent="0.25">
      <c r="A96" s="1020" t="s">
        <v>175</v>
      </c>
      <c r="B96" s="1019">
        <v>0</v>
      </c>
      <c r="C96" s="1019">
        <v>0</v>
      </c>
      <c r="D96" s="1019">
        <v>0</v>
      </c>
      <c r="E96" s="1019">
        <v>0</v>
      </c>
    </row>
    <row r="97" spans="1:5" ht="53.25" customHeight="1" thickBot="1" x14ac:dyDescent="0.25">
      <c r="A97" s="1020" t="s">
        <v>176</v>
      </c>
      <c r="B97" s="1019">
        <v>0</v>
      </c>
      <c r="C97" s="1019">
        <v>0</v>
      </c>
      <c r="D97" s="1019">
        <v>0</v>
      </c>
      <c r="E97" s="1019">
        <v>0</v>
      </c>
    </row>
    <row r="98" spans="1:5" ht="53.25" customHeight="1" thickBot="1" x14ac:dyDescent="0.25">
      <c r="A98" s="1034" t="s">
        <v>51</v>
      </c>
      <c r="B98" s="1023">
        <f>B92+B89+B83</f>
        <v>2900</v>
      </c>
      <c r="C98" s="1023">
        <f>C92+C89+C83</f>
        <v>2900</v>
      </c>
      <c r="D98" s="1023">
        <f>D92+D89+D83</f>
        <v>2900</v>
      </c>
      <c r="E98" s="1023">
        <f>E92+E89+E83</f>
        <v>2900</v>
      </c>
    </row>
    <row r="99" spans="1:5" ht="53.25" customHeight="1" thickBot="1" x14ac:dyDescent="0.25">
      <c r="A99" s="1030" t="s">
        <v>31</v>
      </c>
      <c r="B99" s="1031">
        <f>IF(B98-B69=0,0,"Error")</f>
        <v>0</v>
      </c>
      <c r="C99" s="1031">
        <f>IF(C98-C69=0,0,"Error")</f>
        <v>0</v>
      </c>
      <c r="D99" s="1031">
        <f>IF(D98-D69=0,0,"Error")</f>
        <v>0</v>
      </c>
      <c r="E99" s="1031">
        <f>IF(E98-E69=0,0,"Error")</f>
        <v>0</v>
      </c>
    </row>
    <row r="100" spans="1:5" ht="171.75" customHeight="1" thickBot="1" x14ac:dyDescent="0.25">
      <c r="A100" s="1011" t="s">
        <v>47</v>
      </c>
      <c r="B100" s="1675" t="s">
        <v>663</v>
      </c>
      <c r="C100" s="1676"/>
      <c r="D100" s="1676"/>
      <c r="E100" s="1677"/>
    </row>
    <row r="101" spans="1:5" ht="53.25" customHeight="1" thickBot="1" x14ac:dyDescent="0.25">
      <c r="A101" s="1678" t="s">
        <v>48</v>
      </c>
      <c r="B101" s="1679"/>
      <c r="C101" s="1679"/>
      <c r="D101" s="1679"/>
      <c r="E101" s="1680"/>
    </row>
    <row r="102" spans="1:5" ht="108" customHeight="1" thickBot="1" x14ac:dyDescent="0.25">
      <c r="A102" s="1035" t="s">
        <v>664</v>
      </c>
      <c r="B102" s="1012"/>
      <c r="C102" s="1012"/>
      <c r="D102" s="1012"/>
      <c r="E102" s="1012"/>
    </row>
    <row r="103" spans="1:5" ht="53.25" customHeight="1" thickBot="1" x14ac:dyDescent="0.25">
      <c r="A103" s="1035" t="s">
        <v>1344</v>
      </c>
      <c r="B103" s="1012"/>
      <c r="C103" s="1012"/>
      <c r="D103" s="1012"/>
      <c r="E103" s="1012"/>
    </row>
    <row r="104" spans="1:5" ht="53.25" customHeight="1" thickBot="1" x14ac:dyDescent="0.25">
      <c r="A104" s="1035" t="s">
        <v>665</v>
      </c>
      <c r="B104" s="1012"/>
      <c r="C104" s="1012"/>
      <c r="D104" s="1012"/>
      <c r="E104" s="1012"/>
    </row>
    <row r="105" spans="1:5" ht="53.25" customHeight="1" thickBot="1" x14ac:dyDescent="0.25">
      <c r="A105" s="1681" t="s">
        <v>49</v>
      </c>
      <c r="B105" s="1682"/>
      <c r="C105" s="1682"/>
      <c r="D105" s="1682"/>
      <c r="E105" s="1683"/>
    </row>
    <row r="106" spans="1:5" ht="53.25" customHeight="1" thickBot="1" x14ac:dyDescent="0.25">
      <c r="A106" s="1649" t="s">
        <v>12</v>
      </c>
      <c r="B106" s="1650"/>
      <c r="C106" s="1650"/>
      <c r="D106" s="1650"/>
      <c r="E106" s="1651"/>
    </row>
    <row r="107" spans="1:5" s="1036" customFormat="1" ht="53.25" customHeight="1" thickBot="1" x14ac:dyDescent="0.25">
      <c r="A107" s="1008" t="s">
        <v>1345</v>
      </c>
      <c r="B107" s="1635" t="s">
        <v>666</v>
      </c>
      <c r="C107" s="1636"/>
      <c r="D107" s="1636"/>
      <c r="E107" s="1637"/>
    </row>
    <row r="108" spans="1:5" s="1036" customFormat="1" ht="107.25" customHeight="1" thickBot="1" x14ac:dyDescent="0.25">
      <c r="A108" s="1010" t="s">
        <v>14</v>
      </c>
      <c r="B108" s="1672" t="s">
        <v>667</v>
      </c>
      <c r="C108" s="1673"/>
      <c r="D108" s="1673"/>
      <c r="E108" s="1674"/>
    </row>
    <row r="109" spans="1:5" s="1036" customFormat="1" ht="53.25" customHeight="1" thickBot="1" x14ac:dyDescent="0.25">
      <c r="A109" s="1010" t="s">
        <v>15</v>
      </c>
      <c r="B109" s="1635"/>
      <c r="C109" s="1636"/>
      <c r="D109" s="1636"/>
      <c r="E109" s="1637"/>
    </row>
    <row r="110" spans="1:5" s="1036" customFormat="1" ht="53.25" customHeight="1" x14ac:dyDescent="0.2">
      <c r="A110" s="1638"/>
      <c r="B110" s="1006">
        <v>2020</v>
      </c>
      <c r="C110" s="1006">
        <v>2021</v>
      </c>
      <c r="D110" s="1006">
        <v>2022</v>
      </c>
      <c r="E110" s="1006">
        <v>2023</v>
      </c>
    </row>
    <row r="111" spans="1:5" s="1036" customFormat="1" ht="53.25" customHeight="1" thickBot="1" x14ac:dyDescent="0.25">
      <c r="A111" s="1639"/>
      <c r="B111" s="1014" t="s">
        <v>7</v>
      </c>
      <c r="C111" s="1014" t="s">
        <v>8</v>
      </c>
      <c r="D111" s="1014" t="s">
        <v>8</v>
      </c>
      <c r="E111" s="1014" t="s">
        <v>8</v>
      </c>
    </row>
    <row r="112" spans="1:5" s="1036" customFormat="1" ht="53.25" customHeight="1" thickBot="1" x14ac:dyDescent="0.25">
      <c r="A112" s="1010" t="s">
        <v>16</v>
      </c>
      <c r="B112" s="1015">
        <v>34</v>
      </c>
      <c r="C112" s="1015">
        <v>34</v>
      </c>
      <c r="D112" s="1015">
        <v>34</v>
      </c>
      <c r="E112" s="1015">
        <v>34</v>
      </c>
    </row>
    <row r="113" spans="1:5" s="1036" customFormat="1" ht="53.25" customHeight="1" thickBot="1" x14ac:dyDescent="0.25">
      <c r="A113" s="1010" t="s">
        <v>17</v>
      </c>
      <c r="B113" s="1015">
        <v>16410</v>
      </c>
      <c r="C113" s="1015">
        <v>17000</v>
      </c>
      <c r="D113" s="1015">
        <v>17000</v>
      </c>
      <c r="E113" s="1015">
        <v>17000</v>
      </c>
    </row>
    <row r="114" spans="1:5" s="1036" customFormat="1" ht="53.25" customHeight="1" thickBot="1" x14ac:dyDescent="0.25">
      <c r="A114" s="1010" t="s">
        <v>18</v>
      </c>
      <c r="B114" s="1015">
        <f>B113/B112</f>
        <v>482.64705882352939</v>
      </c>
      <c r="C114" s="1015">
        <f>C113/C112</f>
        <v>500</v>
      </c>
      <c r="D114" s="1015">
        <f>D113/D112</f>
        <v>500</v>
      </c>
      <c r="E114" s="1015">
        <f>E113/E112</f>
        <v>500</v>
      </c>
    </row>
    <row r="115" spans="1:5" s="1036" customFormat="1" ht="53.25" customHeight="1" thickBot="1" x14ac:dyDescent="0.25">
      <c r="A115" s="1010" t="s">
        <v>19</v>
      </c>
      <c r="B115" s="1016"/>
      <c r="C115" s="1017">
        <f t="shared" ref="C115:E117" si="2">C112/B112-1</f>
        <v>0</v>
      </c>
      <c r="D115" s="1017">
        <f t="shared" si="2"/>
        <v>0</v>
      </c>
      <c r="E115" s="1017">
        <f t="shared" si="2"/>
        <v>0</v>
      </c>
    </row>
    <row r="116" spans="1:5" s="1036" customFormat="1" ht="53.25" customHeight="1" thickBot="1" x14ac:dyDescent="0.25">
      <c r="A116" s="1010" t="s">
        <v>21</v>
      </c>
      <c r="B116" s="1016"/>
      <c r="C116" s="1017">
        <f t="shared" si="2"/>
        <v>3.5953686776355909E-2</v>
      </c>
      <c r="D116" s="1017">
        <f t="shared" si="2"/>
        <v>0</v>
      </c>
      <c r="E116" s="1017">
        <f t="shared" si="2"/>
        <v>0</v>
      </c>
    </row>
    <row r="117" spans="1:5" s="1036" customFormat="1" ht="53.25" customHeight="1" thickBot="1" x14ac:dyDescent="0.25">
      <c r="A117" s="1010" t="s">
        <v>22</v>
      </c>
      <c r="B117" s="1016"/>
      <c r="C117" s="1017">
        <f t="shared" si="2"/>
        <v>3.5953686776355909E-2</v>
      </c>
      <c r="D117" s="1017">
        <f t="shared" si="2"/>
        <v>0</v>
      </c>
      <c r="E117" s="1017">
        <f t="shared" si="2"/>
        <v>0</v>
      </c>
    </row>
    <row r="118" spans="1:5" s="1036" customFormat="1" ht="53.25" customHeight="1" thickBot="1" x14ac:dyDescent="0.25">
      <c r="A118" s="1661" t="s">
        <v>517</v>
      </c>
      <c r="B118" s="1662"/>
      <c r="C118" s="1662"/>
      <c r="D118" s="1662"/>
      <c r="E118" s="1663"/>
    </row>
    <row r="119" spans="1:5" s="1036" customFormat="1" ht="53.25" customHeight="1" x14ac:dyDescent="0.2">
      <c r="A119" s="1638"/>
      <c r="B119" s="1006">
        <v>2020</v>
      </c>
      <c r="C119" s="1006">
        <v>2021</v>
      </c>
      <c r="D119" s="1006">
        <v>2022</v>
      </c>
      <c r="E119" s="1006">
        <v>2023</v>
      </c>
    </row>
    <row r="120" spans="1:5" s="1036" customFormat="1" ht="53.25" customHeight="1" thickBot="1" x14ac:dyDescent="0.25">
      <c r="A120" s="1639"/>
      <c r="B120" s="1014" t="s">
        <v>7</v>
      </c>
      <c r="C120" s="1014" t="s">
        <v>8</v>
      </c>
      <c r="D120" s="1014" t="s">
        <v>8</v>
      </c>
      <c r="E120" s="1014" t="s">
        <v>8</v>
      </c>
    </row>
    <row r="121" spans="1:5" s="1036" customFormat="1" ht="53.25" customHeight="1" thickBot="1" x14ac:dyDescent="0.25">
      <c r="A121" s="1037" t="s">
        <v>23</v>
      </c>
      <c r="B121" s="1038">
        <v>0</v>
      </c>
      <c r="C121" s="1038">
        <v>0</v>
      </c>
      <c r="D121" s="1038">
        <v>0</v>
      </c>
      <c r="E121" s="1038">
        <v>0</v>
      </c>
    </row>
    <row r="122" spans="1:5" s="1036" customFormat="1" ht="53.25" customHeight="1" thickBot="1" x14ac:dyDescent="0.25">
      <c r="A122" s="1039" t="s">
        <v>175</v>
      </c>
      <c r="B122" s="1038">
        <v>0</v>
      </c>
      <c r="C122" s="1038">
        <v>0</v>
      </c>
      <c r="D122" s="1038">
        <v>0</v>
      </c>
      <c r="E122" s="1038">
        <v>0</v>
      </c>
    </row>
    <row r="123" spans="1:5" s="1036" customFormat="1" ht="53.25" customHeight="1" thickBot="1" x14ac:dyDescent="0.25">
      <c r="A123" s="1039" t="s">
        <v>176</v>
      </c>
      <c r="B123" s="1038">
        <v>0</v>
      </c>
      <c r="C123" s="1038">
        <v>0</v>
      </c>
      <c r="D123" s="1038">
        <v>0</v>
      </c>
      <c r="E123" s="1038">
        <v>0</v>
      </c>
    </row>
    <row r="124" spans="1:5" s="1036" customFormat="1" ht="53.25" customHeight="1" thickBot="1" x14ac:dyDescent="0.25">
      <c r="A124" s="1037" t="s">
        <v>24</v>
      </c>
      <c r="B124" s="1038">
        <v>0</v>
      </c>
      <c r="C124" s="1038">
        <v>0</v>
      </c>
      <c r="D124" s="1038">
        <v>0</v>
      </c>
      <c r="E124" s="1038">
        <v>0</v>
      </c>
    </row>
    <row r="125" spans="1:5" s="1036" customFormat="1" ht="53.25" customHeight="1" thickBot="1" x14ac:dyDescent="0.25">
      <c r="A125" s="1039" t="s">
        <v>175</v>
      </c>
      <c r="B125" s="1038">
        <v>0</v>
      </c>
      <c r="C125" s="1038">
        <v>0</v>
      </c>
      <c r="D125" s="1038">
        <v>0</v>
      </c>
      <c r="E125" s="1038">
        <v>0</v>
      </c>
    </row>
    <row r="126" spans="1:5" s="1036" customFormat="1" ht="53.25" customHeight="1" thickBot="1" x14ac:dyDescent="0.25">
      <c r="A126" s="1039" t="s">
        <v>176</v>
      </c>
      <c r="B126" s="1038">
        <v>0</v>
      </c>
      <c r="C126" s="1038">
        <v>0</v>
      </c>
      <c r="D126" s="1038">
        <v>0</v>
      </c>
      <c r="E126" s="1038">
        <v>0</v>
      </c>
    </row>
    <row r="127" spans="1:5" s="1036" customFormat="1" ht="53.25" customHeight="1" thickBot="1" x14ac:dyDescent="0.25">
      <c r="A127" s="1040" t="s">
        <v>25</v>
      </c>
      <c r="B127" s="1041">
        <f>B128</f>
        <v>16410</v>
      </c>
      <c r="C127" s="1041">
        <f>C128</f>
        <v>17000</v>
      </c>
      <c r="D127" s="1041">
        <f>D128</f>
        <v>17000</v>
      </c>
      <c r="E127" s="1041">
        <f>E128</f>
        <v>17000</v>
      </c>
    </row>
    <row r="128" spans="1:5" s="1036" customFormat="1" ht="53.25" customHeight="1" thickBot="1" x14ac:dyDescent="0.25">
      <c r="A128" s="1039" t="s">
        <v>175</v>
      </c>
      <c r="B128" s="1042">
        <v>16410</v>
      </c>
      <c r="C128" s="1042">
        <v>17000</v>
      </c>
      <c r="D128" s="1042">
        <v>17000</v>
      </c>
      <c r="E128" s="1042">
        <v>17000</v>
      </c>
    </row>
    <row r="129" spans="1:5" s="1036" customFormat="1" ht="53.25" customHeight="1" thickBot="1" x14ac:dyDescent="0.25">
      <c r="A129" s="1039" t="s">
        <v>176</v>
      </c>
      <c r="B129" s="1042">
        <v>0</v>
      </c>
      <c r="C129" s="1038">
        <v>0</v>
      </c>
      <c r="D129" s="1038">
        <v>0</v>
      </c>
      <c r="E129" s="1038">
        <v>0</v>
      </c>
    </row>
    <row r="130" spans="1:5" s="1036" customFormat="1" ht="53.25" customHeight="1" thickBot="1" x14ac:dyDescent="0.25">
      <c r="A130" s="1037" t="s">
        <v>26</v>
      </c>
      <c r="B130" s="1042">
        <v>0</v>
      </c>
      <c r="C130" s="1038">
        <v>0</v>
      </c>
      <c r="D130" s="1038">
        <v>0</v>
      </c>
      <c r="E130" s="1038">
        <v>0</v>
      </c>
    </row>
    <row r="131" spans="1:5" s="1036" customFormat="1" ht="53.25" customHeight="1" thickBot="1" x14ac:dyDescent="0.25">
      <c r="A131" s="1039" t="s">
        <v>175</v>
      </c>
      <c r="B131" s="1042">
        <v>0</v>
      </c>
      <c r="C131" s="1038">
        <v>0</v>
      </c>
      <c r="D131" s="1038">
        <v>0</v>
      </c>
      <c r="E131" s="1038">
        <v>0</v>
      </c>
    </row>
    <row r="132" spans="1:5" s="1036" customFormat="1" ht="53.25" customHeight="1" thickBot="1" x14ac:dyDescent="0.25">
      <c r="A132" s="1039" t="s">
        <v>176</v>
      </c>
      <c r="B132" s="1042">
        <v>0</v>
      </c>
      <c r="C132" s="1038">
        <v>0</v>
      </c>
      <c r="D132" s="1038">
        <v>0</v>
      </c>
      <c r="E132" s="1038">
        <v>0</v>
      </c>
    </row>
    <row r="133" spans="1:5" s="1036" customFormat="1" ht="53.25" customHeight="1" thickBot="1" x14ac:dyDescent="0.25">
      <c r="A133" s="1037" t="s">
        <v>27</v>
      </c>
      <c r="B133" s="1042">
        <v>0</v>
      </c>
      <c r="C133" s="1038">
        <v>0</v>
      </c>
      <c r="D133" s="1038">
        <v>0</v>
      </c>
      <c r="E133" s="1038">
        <v>0</v>
      </c>
    </row>
    <row r="134" spans="1:5" s="1036" customFormat="1" ht="53.25" customHeight="1" thickBot="1" x14ac:dyDescent="0.25">
      <c r="A134" s="1039" t="s">
        <v>175</v>
      </c>
      <c r="B134" s="1042">
        <v>0</v>
      </c>
      <c r="C134" s="1038">
        <v>0</v>
      </c>
      <c r="D134" s="1038">
        <v>0</v>
      </c>
      <c r="E134" s="1038">
        <v>0</v>
      </c>
    </row>
    <row r="135" spans="1:5" s="1036" customFormat="1" ht="53.25" customHeight="1" thickBot="1" x14ac:dyDescent="0.25">
      <c r="A135" s="1039" t="s">
        <v>176</v>
      </c>
      <c r="B135" s="1042">
        <v>0</v>
      </c>
      <c r="C135" s="1038">
        <v>0</v>
      </c>
      <c r="D135" s="1038">
        <v>0</v>
      </c>
      <c r="E135" s="1038">
        <v>0</v>
      </c>
    </row>
    <row r="136" spans="1:5" s="1036" customFormat="1" ht="53.25" customHeight="1" thickBot="1" x14ac:dyDescent="0.25">
      <c r="A136" s="1037" t="s">
        <v>28</v>
      </c>
      <c r="B136" s="1042">
        <v>0</v>
      </c>
      <c r="C136" s="1038">
        <v>0</v>
      </c>
      <c r="D136" s="1038">
        <v>0</v>
      </c>
      <c r="E136" s="1038">
        <v>0</v>
      </c>
    </row>
    <row r="137" spans="1:5" s="1036" customFormat="1" ht="53.25" customHeight="1" thickBot="1" x14ac:dyDescent="0.25">
      <c r="A137" s="1039" t="s">
        <v>175</v>
      </c>
      <c r="B137" s="1042">
        <v>0</v>
      </c>
      <c r="C137" s="1038">
        <v>0</v>
      </c>
      <c r="D137" s="1038">
        <v>0</v>
      </c>
      <c r="E137" s="1038">
        <v>0</v>
      </c>
    </row>
    <row r="138" spans="1:5" s="1036" customFormat="1" ht="53.25" customHeight="1" thickBot="1" x14ac:dyDescent="0.25">
      <c r="A138" s="1039" t="s">
        <v>176</v>
      </c>
      <c r="B138" s="1042">
        <v>0</v>
      </c>
      <c r="C138" s="1038">
        <v>0</v>
      </c>
      <c r="D138" s="1038">
        <v>0</v>
      </c>
      <c r="E138" s="1038">
        <v>0</v>
      </c>
    </row>
    <row r="139" spans="1:5" s="1036" customFormat="1" ht="53.25" customHeight="1" thickBot="1" x14ac:dyDescent="0.25">
      <c r="A139" s="1037" t="s">
        <v>29</v>
      </c>
      <c r="B139" s="1042">
        <v>0</v>
      </c>
      <c r="C139" s="1038">
        <v>0</v>
      </c>
      <c r="D139" s="1038">
        <v>0</v>
      </c>
      <c r="E139" s="1038">
        <v>0</v>
      </c>
    </row>
    <row r="140" spans="1:5" s="1036" customFormat="1" ht="53.25" customHeight="1" thickBot="1" x14ac:dyDescent="0.25">
      <c r="A140" s="1039" t="s">
        <v>175</v>
      </c>
      <c r="B140" s="1042">
        <v>0</v>
      </c>
      <c r="C140" s="1038">
        <v>0</v>
      </c>
      <c r="D140" s="1038">
        <v>0</v>
      </c>
      <c r="E140" s="1038">
        <v>0</v>
      </c>
    </row>
    <row r="141" spans="1:5" s="1036" customFormat="1" ht="53.25" customHeight="1" thickBot="1" x14ac:dyDescent="0.25">
      <c r="A141" s="1039" t="s">
        <v>176</v>
      </c>
      <c r="B141" s="1042">
        <v>0</v>
      </c>
      <c r="C141" s="1038">
        <v>0</v>
      </c>
      <c r="D141" s="1038">
        <v>0</v>
      </c>
      <c r="E141" s="1038">
        <v>0</v>
      </c>
    </row>
    <row r="142" spans="1:5" s="1036" customFormat="1" ht="53.25" customHeight="1" thickBot="1" x14ac:dyDescent="0.25">
      <c r="A142" s="1043" t="s">
        <v>51</v>
      </c>
      <c r="B142" s="1042">
        <f>B127</f>
        <v>16410</v>
      </c>
      <c r="C142" s="1042">
        <f>C127</f>
        <v>17000</v>
      </c>
      <c r="D142" s="1042">
        <f>D127</f>
        <v>17000</v>
      </c>
      <c r="E142" s="1042">
        <f>E127</f>
        <v>17000</v>
      </c>
    </row>
    <row r="143" spans="1:5" s="1036" customFormat="1" ht="53.25" customHeight="1" thickBot="1" x14ac:dyDescent="0.25">
      <c r="A143" s="1044" t="s">
        <v>31</v>
      </c>
      <c r="B143" s="1045">
        <f>IF(B142-B113=0,0,"Error")</f>
        <v>0</v>
      </c>
      <c r="C143" s="1045">
        <f>IF(C142-C113=0,0,"Error")</f>
        <v>0</v>
      </c>
      <c r="D143" s="1045">
        <f>IF(D142-D113=0,0,"Error")</f>
        <v>0</v>
      </c>
      <c r="E143" s="1045">
        <f>IF(E142-E113=0,0,"Error")</f>
        <v>0</v>
      </c>
    </row>
    <row r="144" spans="1:5" s="1036" customFormat="1" ht="53.25" customHeight="1" thickBot="1" x14ac:dyDescent="0.25">
      <c r="A144" s="1008" t="s">
        <v>1346</v>
      </c>
      <c r="B144" s="1669" t="s">
        <v>668</v>
      </c>
      <c r="C144" s="1670"/>
      <c r="D144" s="1670"/>
      <c r="E144" s="1671"/>
    </row>
    <row r="145" spans="1:5" s="1036" customFormat="1" ht="53.25" customHeight="1" thickBot="1" x14ac:dyDescent="0.25">
      <c r="A145" s="1010" t="s">
        <v>14</v>
      </c>
      <c r="B145" s="1669" t="s">
        <v>669</v>
      </c>
      <c r="C145" s="1670"/>
      <c r="D145" s="1670"/>
      <c r="E145" s="1671"/>
    </row>
    <row r="146" spans="1:5" s="1036" customFormat="1" ht="53.25" customHeight="1" thickBot="1" x14ac:dyDescent="0.25">
      <c r="A146" s="1010" t="s">
        <v>15</v>
      </c>
      <c r="B146" s="1669" t="s">
        <v>670</v>
      </c>
      <c r="C146" s="1670"/>
      <c r="D146" s="1670"/>
      <c r="E146" s="1671"/>
    </row>
    <row r="147" spans="1:5" s="1036" customFormat="1" ht="53.25" customHeight="1" x14ac:dyDescent="0.2">
      <c r="A147" s="1638"/>
      <c r="B147" s="1006">
        <v>2020</v>
      </c>
      <c r="C147" s="1006">
        <v>2021</v>
      </c>
      <c r="D147" s="1006">
        <v>2022</v>
      </c>
      <c r="E147" s="1006">
        <v>2023</v>
      </c>
    </row>
    <row r="148" spans="1:5" s="1036" customFormat="1" ht="53.25" customHeight="1" thickBot="1" x14ac:dyDescent="0.25">
      <c r="A148" s="1639"/>
      <c r="B148" s="1014" t="s">
        <v>7</v>
      </c>
      <c r="C148" s="1014" t="s">
        <v>8</v>
      </c>
      <c r="D148" s="1014" t="s">
        <v>8</v>
      </c>
      <c r="E148" s="1014" t="s">
        <v>8</v>
      </c>
    </row>
    <row r="149" spans="1:5" s="1036" customFormat="1" ht="53.25" customHeight="1" thickBot="1" x14ac:dyDescent="0.25">
      <c r="A149" s="1010" t="s">
        <v>16</v>
      </c>
      <c r="B149" s="1015">
        <v>1</v>
      </c>
      <c r="C149" s="1015">
        <v>4</v>
      </c>
      <c r="D149" s="1015">
        <v>4</v>
      </c>
      <c r="E149" s="1015">
        <v>4</v>
      </c>
    </row>
    <row r="150" spans="1:5" s="1036" customFormat="1" ht="53.25" customHeight="1" thickBot="1" x14ac:dyDescent="0.25">
      <c r="A150" s="1010" t="s">
        <v>17</v>
      </c>
      <c r="B150" s="1015">
        <v>90</v>
      </c>
      <c r="C150" s="1015">
        <v>1500</v>
      </c>
      <c r="D150" s="1015">
        <v>1500</v>
      </c>
      <c r="E150" s="1015">
        <v>1500</v>
      </c>
    </row>
    <row r="151" spans="1:5" s="1036" customFormat="1" ht="53.25" customHeight="1" thickBot="1" x14ac:dyDescent="0.25">
      <c r="A151" s="1010" t="s">
        <v>18</v>
      </c>
      <c r="B151" s="1015">
        <f>B150/B149</f>
        <v>90</v>
      </c>
      <c r="C151" s="1015">
        <f>C150/C149</f>
        <v>375</v>
      </c>
      <c r="D151" s="1015">
        <f>D150/D149</f>
        <v>375</v>
      </c>
      <c r="E151" s="1015">
        <f>E150/E149</f>
        <v>375</v>
      </c>
    </row>
    <row r="152" spans="1:5" s="1036" customFormat="1" ht="53.25" customHeight="1" thickBot="1" x14ac:dyDescent="0.25">
      <c r="A152" s="1010" t="s">
        <v>19</v>
      </c>
      <c r="B152" s="1016"/>
      <c r="C152" s="1017">
        <f t="shared" ref="C152:E154" si="3">C149/B149-1</f>
        <v>3</v>
      </c>
      <c r="D152" s="1017">
        <f t="shared" si="3"/>
        <v>0</v>
      </c>
      <c r="E152" s="1017">
        <f t="shared" si="3"/>
        <v>0</v>
      </c>
    </row>
    <row r="153" spans="1:5" s="1036" customFormat="1" ht="53.25" customHeight="1" thickBot="1" x14ac:dyDescent="0.25">
      <c r="A153" s="1010" t="s">
        <v>21</v>
      </c>
      <c r="B153" s="1016"/>
      <c r="C153" s="1017">
        <f t="shared" si="3"/>
        <v>15.666666666666668</v>
      </c>
      <c r="D153" s="1017">
        <f t="shared" si="3"/>
        <v>0</v>
      </c>
      <c r="E153" s="1017">
        <f t="shared" si="3"/>
        <v>0</v>
      </c>
    </row>
    <row r="154" spans="1:5" s="1036" customFormat="1" ht="53.25" customHeight="1" thickBot="1" x14ac:dyDescent="0.25">
      <c r="A154" s="1010" t="s">
        <v>22</v>
      </c>
      <c r="B154" s="1016"/>
      <c r="C154" s="1017">
        <f t="shared" si="3"/>
        <v>3.166666666666667</v>
      </c>
      <c r="D154" s="1017">
        <f t="shared" si="3"/>
        <v>0</v>
      </c>
      <c r="E154" s="1017">
        <f t="shared" si="3"/>
        <v>0</v>
      </c>
    </row>
    <row r="155" spans="1:5" s="1036" customFormat="1" ht="53.25" customHeight="1" thickBot="1" x14ac:dyDescent="0.25">
      <c r="A155" s="1661" t="s">
        <v>517</v>
      </c>
      <c r="B155" s="1662"/>
      <c r="C155" s="1662"/>
      <c r="D155" s="1662"/>
      <c r="E155" s="1663"/>
    </row>
    <row r="156" spans="1:5" s="1036" customFormat="1" ht="53.25" customHeight="1" x14ac:dyDescent="0.2">
      <c r="A156" s="1638"/>
      <c r="B156" s="1006">
        <v>2020</v>
      </c>
      <c r="C156" s="1006">
        <v>2021</v>
      </c>
      <c r="D156" s="1006">
        <v>2022</v>
      </c>
      <c r="E156" s="1006">
        <v>2023</v>
      </c>
    </row>
    <row r="157" spans="1:5" s="1036" customFormat="1" ht="53.25" customHeight="1" thickBot="1" x14ac:dyDescent="0.25">
      <c r="A157" s="1639"/>
      <c r="B157" s="1014" t="s">
        <v>7</v>
      </c>
      <c r="C157" s="1014" t="s">
        <v>8</v>
      </c>
      <c r="D157" s="1014" t="s">
        <v>8</v>
      </c>
      <c r="E157" s="1014" t="s">
        <v>8</v>
      </c>
    </row>
    <row r="158" spans="1:5" s="1036" customFormat="1" ht="53.25" customHeight="1" thickBot="1" x14ac:dyDescent="0.25">
      <c r="A158" s="1037" t="s">
        <v>23</v>
      </c>
      <c r="B158" s="1038">
        <v>0</v>
      </c>
      <c r="C158" s="1038">
        <v>0</v>
      </c>
      <c r="D158" s="1038">
        <v>0</v>
      </c>
      <c r="E158" s="1038">
        <v>0</v>
      </c>
    </row>
    <row r="159" spans="1:5" s="1036" customFormat="1" ht="53.25" customHeight="1" thickBot="1" x14ac:dyDescent="0.25">
      <c r="A159" s="1039" t="s">
        <v>175</v>
      </c>
      <c r="B159" s="1038">
        <v>0</v>
      </c>
      <c r="C159" s="1038">
        <v>0</v>
      </c>
      <c r="D159" s="1038">
        <v>0</v>
      </c>
      <c r="E159" s="1038">
        <v>0</v>
      </c>
    </row>
    <row r="160" spans="1:5" s="1036" customFormat="1" ht="53.25" customHeight="1" thickBot="1" x14ac:dyDescent="0.25">
      <c r="A160" s="1039" t="s">
        <v>176</v>
      </c>
      <c r="B160" s="1038">
        <v>0</v>
      </c>
      <c r="C160" s="1038">
        <v>0</v>
      </c>
      <c r="D160" s="1038">
        <v>0</v>
      </c>
      <c r="E160" s="1038">
        <v>0</v>
      </c>
    </row>
    <row r="161" spans="1:5" s="1036" customFormat="1" ht="53.25" customHeight="1" thickBot="1" x14ac:dyDescent="0.25">
      <c r="A161" s="1037" t="s">
        <v>24</v>
      </c>
      <c r="B161" s="1038">
        <v>0</v>
      </c>
      <c r="C161" s="1038">
        <v>0</v>
      </c>
      <c r="D161" s="1038">
        <v>0</v>
      </c>
      <c r="E161" s="1038">
        <v>0</v>
      </c>
    </row>
    <row r="162" spans="1:5" s="1036" customFormat="1" ht="53.25" customHeight="1" thickBot="1" x14ac:dyDescent="0.25">
      <c r="A162" s="1039" t="s">
        <v>175</v>
      </c>
      <c r="B162" s="1038">
        <v>0</v>
      </c>
      <c r="C162" s="1038">
        <v>0</v>
      </c>
      <c r="D162" s="1038">
        <v>0</v>
      </c>
      <c r="E162" s="1038">
        <v>0</v>
      </c>
    </row>
    <row r="163" spans="1:5" s="1036" customFormat="1" ht="53.25" customHeight="1" thickBot="1" x14ac:dyDescent="0.25">
      <c r="A163" s="1039" t="s">
        <v>176</v>
      </c>
      <c r="B163" s="1038">
        <v>0</v>
      </c>
      <c r="C163" s="1038">
        <v>0</v>
      </c>
      <c r="D163" s="1038">
        <v>0</v>
      </c>
      <c r="E163" s="1038">
        <v>0</v>
      </c>
    </row>
    <row r="164" spans="1:5" s="1036" customFormat="1" ht="53.25" customHeight="1" thickBot="1" x14ac:dyDescent="0.25">
      <c r="A164" s="1040" t="s">
        <v>25</v>
      </c>
      <c r="B164" s="1041">
        <f>B165</f>
        <v>90</v>
      </c>
      <c r="C164" s="1041">
        <f>C165</f>
        <v>1500</v>
      </c>
      <c r="D164" s="1041">
        <f>D165</f>
        <v>1500</v>
      </c>
      <c r="E164" s="1041">
        <f>E165</f>
        <v>1500</v>
      </c>
    </row>
    <row r="165" spans="1:5" s="1036" customFormat="1" ht="53.25" customHeight="1" thickBot="1" x14ac:dyDescent="0.25">
      <c r="A165" s="1039" t="s">
        <v>175</v>
      </c>
      <c r="B165" s="1038">
        <v>90</v>
      </c>
      <c r="C165" s="1038">
        <v>1500</v>
      </c>
      <c r="D165" s="1038">
        <v>1500</v>
      </c>
      <c r="E165" s="1038">
        <v>1500</v>
      </c>
    </row>
    <row r="166" spans="1:5" s="1036" customFormat="1" ht="53.25" customHeight="1" thickBot="1" x14ac:dyDescent="0.25">
      <c r="A166" s="1039" t="s">
        <v>176</v>
      </c>
      <c r="B166" s="1038">
        <v>0</v>
      </c>
      <c r="C166" s="1038">
        <v>0</v>
      </c>
      <c r="D166" s="1038">
        <v>0</v>
      </c>
      <c r="E166" s="1038">
        <v>0</v>
      </c>
    </row>
    <row r="167" spans="1:5" s="1036" customFormat="1" ht="53.25" customHeight="1" thickBot="1" x14ac:dyDescent="0.25">
      <c r="A167" s="1037" t="s">
        <v>26</v>
      </c>
      <c r="B167" s="1038">
        <v>0</v>
      </c>
      <c r="C167" s="1038">
        <v>0</v>
      </c>
      <c r="D167" s="1038">
        <v>0</v>
      </c>
      <c r="E167" s="1038">
        <v>0</v>
      </c>
    </row>
    <row r="168" spans="1:5" s="1036" customFormat="1" ht="53.25" customHeight="1" thickBot="1" x14ac:dyDescent="0.25">
      <c r="A168" s="1039" t="s">
        <v>175</v>
      </c>
      <c r="B168" s="1038">
        <v>0</v>
      </c>
      <c r="C168" s="1038">
        <v>0</v>
      </c>
      <c r="D168" s="1038">
        <v>0</v>
      </c>
      <c r="E168" s="1038">
        <v>0</v>
      </c>
    </row>
    <row r="169" spans="1:5" s="1036" customFormat="1" ht="53.25" customHeight="1" thickBot="1" x14ac:dyDescent="0.25">
      <c r="A169" s="1039" t="s">
        <v>176</v>
      </c>
      <c r="B169" s="1038">
        <v>0</v>
      </c>
      <c r="C169" s="1038">
        <v>0</v>
      </c>
      <c r="D169" s="1038">
        <v>0</v>
      </c>
      <c r="E169" s="1038">
        <v>0</v>
      </c>
    </row>
    <row r="170" spans="1:5" s="1036" customFormat="1" ht="53.25" customHeight="1" thickBot="1" x14ac:dyDescent="0.25">
      <c r="A170" s="1037" t="s">
        <v>27</v>
      </c>
      <c r="B170" s="1038">
        <v>0</v>
      </c>
      <c r="C170" s="1038">
        <v>0</v>
      </c>
      <c r="D170" s="1038">
        <v>0</v>
      </c>
      <c r="E170" s="1038">
        <v>0</v>
      </c>
    </row>
    <row r="171" spans="1:5" s="1036" customFormat="1" ht="53.25" customHeight="1" thickBot="1" x14ac:dyDescent="0.25">
      <c r="A171" s="1039" t="s">
        <v>175</v>
      </c>
      <c r="B171" s="1038">
        <v>0</v>
      </c>
      <c r="C171" s="1038">
        <v>0</v>
      </c>
      <c r="D171" s="1038">
        <v>0</v>
      </c>
      <c r="E171" s="1038">
        <v>0</v>
      </c>
    </row>
    <row r="172" spans="1:5" s="1036" customFormat="1" ht="53.25" customHeight="1" thickBot="1" x14ac:dyDescent="0.25">
      <c r="A172" s="1039" t="s">
        <v>176</v>
      </c>
      <c r="B172" s="1038">
        <v>0</v>
      </c>
      <c r="C172" s="1038">
        <v>0</v>
      </c>
      <c r="D172" s="1038">
        <v>0</v>
      </c>
      <c r="E172" s="1038">
        <v>0</v>
      </c>
    </row>
    <row r="173" spans="1:5" s="1048" customFormat="1" ht="53.25" customHeight="1" thickBot="1" x14ac:dyDescent="0.25">
      <c r="A173" s="1046" t="s">
        <v>28</v>
      </c>
      <c r="B173" s="1047">
        <v>0</v>
      </c>
      <c r="C173" s="1047">
        <v>0</v>
      </c>
      <c r="D173" s="1047">
        <v>0</v>
      </c>
      <c r="E173" s="1047">
        <v>0</v>
      </c>
    </row>
    <row r="174" spans="1:5" s="1048" customFormat="1" ht="53.25" customHeight="1" thickBot="1" x14ac:dyDescent="0.25">
      <c r="A174" s="1049" t="s">
        <v>175</v>
      </c>
      <c r="B174" s="1047">
        <v>0</v>
      </c>
      <c r="C174" s="1047">
        <v>0</v>
      </c>
      <c r="D174" s="1047">
        <v>0</v>
      </c>
      <c r="E174" s="1047">
        <v>0</v>
      </c>
    </row>
    <row r="175" spans="1:5" s="1048" customFormat="1" ht="53.25" customHeight="1" thickBot="1" x14ac:dyDescent="0.25">
      <c r="A175" s="1049" t="s">
        <v>176</v>
      </c>
      <c r="B175" s="1047">
        <v>0</v>
      </c>
      <c r="C175" s="1047">
        <v>0</v>
      </c>
      <c r="D175" s="1047">
        <v>0</v>
      </c>
      <c r="E175" s="1047">
        <v>0</v>
      </c>
    </row>
    <row r="176" spans="1:5" s="1048" customFormat="1" ht="53.25" customHeight="1" thickBot="1" x14ac:dyDescent="0.25">
      <c r="A176" s="1046" t="s">
        <v>29</v>
      </c>
      <c r="B176" s="1047">
        <v>0</v>
      </c>
      <c r="C176" s="1047">
        <v>0</v>
      </c>
      <c r="D176" s="1047">
        <v>0</v>
      </c>
      <c r="E176" s="1047">
        <v>0</v>
      </c>
    </row>
    <row r="177" spans="1:5" s="1048" customFormat="1" ht="53.25" customHeight="1" thickBot="1" x14ac:dyDescent="0.25">
      <c r="A177" s="1049" t="s">
        <v>175</v>
      </c>
      <c r="B177" s="1047">
        <v>0</v>
      </c>
      <c r="C177" s="1047">
        <v>0</v>
      </c>
      <c r="D177" s="1047">
        <v>0</v>
      </c>
      <c r="E177" s="1047">
        <v>0</v>
      </c>
    </row>
    <row r="178" spans="1:5" s="1048" customFormat="1" ht="53.25" customHeight="1" thickBot="1" x14ac:dyDescent="0.25">
      <c r="A178" s="1049" t="s">
        <v>176</v>
      </c>
      <c r="B178" s="1047">
        <v>0</v>
      </c>
      <c r="C178" s="1047">
        <v>0</v>
      </c>
      <c r="D178" s="1047">
        <v>0</v>
      </c>
      <c r="E178" s="1047">
        <v>0</v>
      </c>
    </row>
    <row r="179" spans="1:5" s="1048" customFormat="1" ht="53.25" customHeight="1" thickBot="1" x14ac:dyDescent="0.25">
      <c r="A179" s="1050" t="s">
        <v>51</v>
      </c>
      <c r="B179" s="1051">
        <f>B164</f>
        <v>90</v>
      </c>
      <c r="C179" s="1051">
        <f>C164</f>
        <v>1500</v>
      </c>
      <c r="D179" s="1051">
        <f>D164</f>
        <v>1500</v>
      </c>
      <c r="E179" s="1051">
        <f>E164</f>
        <v>1500</v>
      </c>
    </row>
    <row r="180" spans="1:5" s="1048" customFormat="1" ht="53.25" customHeight="1" thickBot="1" x14ac:dyDescent="0.25">
      <c r="A180" s="1052" t="s">
        <v>31</v>
      </c>
      <c r="B180" s="1053">
        <f>IF(B179-B150=0,0,"Error")</f>
        <v>0</v>
      </c>
      <c r="C180" s="1053">
        <f>IF(C179-C150=0,0,"Error")</f>
        <v>0</v>
      </c>
      <c r="D180" s="1053">
        <f>IF(D179-D150=0,0,"Error")</f>
        <v>0</v>
      </c>
      <c r="E180" s="1053">
        <f>IF(E179-E150=0,0,"Error")</f>
        <v>0</v>
      </c>
    </row>
    <row r="181" spans="1:5" ht="53.25" customHeight="1" thickBot="1" x14ac:dyDescent="0.25">
      <c r="A181" s="1649" t="s">
        <v>38</v>
      </c>
      <c r="B181" s="1650"/>
      <c r="C181" s="1650"/>
      <c r="D181" s="1650"/>
      <c r="E181" s="1651"/>
    </row>
    <row r="182" spans="1:5" ht="53.25" customHeight="1" thickBot="1" x14ac:dyDescent="0.25">
      <c r="A182" s="1649" t="s">
        <v>39</v>
      </c>
      <c r="B182" s="1650"/>
      <c r="C182" s="1650"/>
      <c r="D182" s="1650"/>
      <c r="E182" s="1651"/>
    </row>
    <row r="183" spans="1:5" ht="53.25" customHeight="1" thickBot="1" x14ac:dyDescent="0.25">
      <c r="A183" s="1013" t="s">
        <v>52</v>
      </c>
      <c r="B183" s="1664" t="s">
        <v>671</v>
      </c>
      <c r="C183" s="1665"/>
      <c r="D183" s="1666"/>
      <c r="E183" s="1667"/>
    </row>
    <row r="184" spans="1:5" ht="87" customHeight="1" thickBot="1" x14ac:dyDescent="0.25">
      <c r="A184" s="1054" t="s">
        <v>76</v>
      </c>
      <c r="B184" s="1055" t="s">
        <v>672</v>
      </c>
      <c r="C184" s="1056" t="s">
        <v>180</v>
      </c>
      <c r="D184" s="1657"/>
      <c r="E184" s="1658"/>
    </row>
    <row r="185" spans="1:5" ht="53.25" customHeight="1" thickBot="1" x14ac:dyDescent="0.25">
      <c r="A185" s="1057"/>
      <c r="B185" s="1656"/>
      <c r="C185" s="1668"/>
      <c r="D185" s="1657"/>
      <c r="E185" s="1658"/>
    </row>
    <row r="186" spans="1:5" ht="53.25" customHeight="1" thickBot="1" x14ac:dyDescent="0.25">
      <c r="A186" s="1010" t="s">
        <v>14</v>
      </c>
      <c r="B186" s="1646" t="s">
        <v>673</v>
      </c>
      <c r="C186" s="1647"/>
      <c r="D186" s="1647"/>
      <c r="E186" s="1648"/>
    </row>
    <row r="187" spans="1:5" ht="53.25" customHeight="1" thickBot="1" x14ac:dyDescent="0.25">
      <c r="A187" s="1010" t="s">
        <v>15</v>
      </c>
      <c r="B187" s="1635" t="s">
        <v>50</v>
      </c>
      <c r="C187" s="1636"/>
      <c r="D187" s="1636"/>
      <c r="E187" s="1637"/>
    </row>
    <row r="188" spans="1:5" ht="53.25" customHeight="1" x14ac:dyDescent="0.2">
      <c r="A188" s="1638"/>
      <c r="B188" s="1006">
        <v>2020</v>
      </c>
      <c r="C188" s="1006">
        <v>2021</v>
      </c>
      <c r="D188" s="1006">
        <v>2022</v>
      </c>
      <c r="E188" s="1006">
        <v>2023</v>
      </c>
    </row>
    <row r="189" spans="1:5" ht="53.25" customHeight="1" thickBot="1" x14ac:dyDescent="0.25">
      <c r="A189" s="1639"/>
      <c r="B189" s="1014" t="s">
        <v>7</v>
      </c>
      <c r="C189" s="1014" t="s">
        <v>8</v>
      </c>
      <c r="D189" s="1014" t="s">
        <v>8</v>
      </c>
      <c r="E189" s="1014" t="s">
        <v>8</v>
      </c>
    </row>
    <row r="190" spans="1:5" ht="53.25" customHeight="1" thickBot="1" x14ac:dyDescent="0.25">
      <c r="A190" s="1010" t="s">
        <v>16</v>
      </c>
      <c r="B190" s="1015">
        <v>75</v>
      </c>
      <c r="C190" s="1015">
        <v>75</v>
      </c>
      <c r="D190" s="1015">
        <v>75</v>
      </c>
      <c r="E190" s="1015">
        <v>75</v>
      </c>
    </row>
    <row r="191" spans="1:5" ht="53.25" customHeight="1" thickBot="1" x14ac:dyDescent="0.25">
      <c r="A191" s="1010" t="s">
        <v>17</v>
      </c>
      <c r="B191" s="1015">
        <v>300</v>
      </c>
      <c r="C191" s="1015">
        <v>300</v>
      </c>
      <c r="D191" s="1015">
        <v>300</v>
      </c>
      <c r="E191" s="1015">
        <v>300</v>
      </c>
    </row>
    <row r="192" spans="1:5" ht="53.25" customHeight="1" thickBot="1" x14ac:dyDescent="0.25">
      <c r="A192" s="1010" t="s">
        <v>18</v>
      </c>
      <c r="B192" s="1015">
        <f>B191/B190</f>
        <v>4</v>
      </c>
      <c r="C192" s="1015">
        <f>C191/C190</f>
        <v>4</v>
      </c>
      <c r="D192" s="1015">
        <f>D191/D190</f>
        <v>4</v>
      </c>
      <c r="E192" s="1015">
        <f>E191/E190</f>
        <v>4</v>
      </c>
    </row>
    <row r="193" spans="1:5" ht="53.25" customHeight="1" thickBot="1" x14ac:dyDescent="0.25">
      <c r="A193" s="1010" t="s">
        <v>19</v>
      </c>
      <c r="B193" s="1016" t="s">
        <v>20</v>
      </c>
      <c r="C193" s="1017">
        <f>C190/B190-1</f>
        <v>0</v>
      </c>
      <c r="D193" s="1017">
        <f t="shared" ref="D193:E195" si="4">D190/C190-1</f>
        <v>0</v>
      </c>
      <c r="E193" s="1017">
        <f t="shared" si="4"/>
        <v>0</v>
      </c>
    </row>
    <row r="194" spans="1:5" ht="53.25" customHeight="1" thickBot="1" x14ac:dyDescent="0.25">
      <c r="A194" s="1010" t="s">
        <v>21</v>
      </c>
      <c r="B194" s="1016" t="s">
        <v>20</v>
      </c>
      <c r="C194" s="1017">
        <f>C191/B191-1</f>
        <v>0</v>
      </c>
      <c r="D194" s="1017">
        <f t="shared" si="4"/>
        <v>0</v>
      </c>
      <c r="E194" s="1017">
        <f t="shared" si="4"/>
        <v>0</v>
      </c>
    </row>
    <row r="195" spans="1:5" ht="53.25" customHeight="1" thickBot="1" x14ac:dyDescent="0.25">
      <c r="A195" s="1010" t="s">
        <v>22</v>
      </c>
      <c r="B195" s="1016" t="s">
        <v>20</v>
      </c>
      <c r="C195" s="1017">
        <f>C192/B192-1</f>
        <v>0</v>
      </c>
      <c r="D195" s="1017">
        <f t="shared" si="4"/>
        <v>0</v>
      </c>
      <c r="E195" s="1017">
        <f t="shared" si="4"/>
        <v>0</v>
      </c>
    </row>
    <row r="196" spans="1:5" ht="53.25" customHeight="1" thickBot="1" x14ac:dyDescent="0.25">
      <c r="A196" s="1661" t="s">
        <v>1335</v>
      </c>
      <c r="B196" s="1662"/>
      <c r="C196" s="1662"/>
      <c r="D196" s="1662"/>
      <c r="E196" s="1663"/>
    </row>
    <row r="197" spans="1:5" ht="53.25" customHeight="1" x14ac:dyDescent="0.2">
      <c r="A197" s="1638"/>
      <c r="B197" s="1006">
        <v>2020</v>
      </c>
      <c r="C197" s="1006">
        <v>2021</v>
      </c>
      <c r="D197" s="1006">
        <v>2022</v>
      </c>
      <c r="E197" s="1006">
        <v>2023</v>
      </c>
    </row>
    <row r="198" spans="1:5" ht="53.25" customHeight="1" thickBot="1" x14ac:dyDescent="0.25">
      <c r="A198" s="1639"/>
      <c r="B198" s="1014" t="s">
        <v>7</v>
      </c>
      <c r="C198" s="1014" t="s">
        <v>8</v>
      </c>
      <c r="D198" s="1014" t="s">
        <v>8</v>
      </c>
      <c r="E198" s="1014" t="s">
        <v>8</v>
      </c>
    </row>
    <row r="199" spans="1:5" ht="53.25" customHeight="1" thickBot="1" x14ac:dyDescent="0.25">
      <c r="A199" s="1037" t="s">
        <v>41</v>
      </c>
      <c r="B199" s="1038">
        <f>B200+B201+B202+B203</f>
        <v>0</v>
      </c>
      <c r="C199" s="1038">
        <f>C200+C201+C202+C203</f>
        <v>0</v>
      </c>
      <c r="D199" s="1038">
        <f>D200+D201+D202+D203</f>
        <v>0</v>
      </c>
      <c r="E199" s="1038">
        <f>E200+E201+E202+E203</f>
        <v>0</v>
      </c>
    </row>
    <row r="200" spans="1:5" ht="53.25" customHeight="1" thickBot="1" x14ac:dyDescent="0.25">
      <c r="A200" s="1039" t="s">
        <v>175</v>
      </c>
      <c r="B200" s="1038"/>
      <c r="C200" s="1038"/>
      <c r="D200" s="1038"/>
      <c r="E200" s="1038"/>
    </row>
    <row r="201" spans="1:5" ht="53.25" customHeight="1" thickBot="1" x14ac:dyDescent="0.25">
      <c r="A201" s="1039" t="s">
        <v>185</v>
      </c>
      <c r="B201" s="1038"/>
      <c r="C201" s="1038"/>
      <c r="D201" s="1038"/>
      <c r="E201" s="1038"/>
    </row>
    <row r="202" spans="1:5" ht="53.25" customHeight="1" thickBot="1" x14ac:dyDescent="0.25">
      <c r="A202" s="1039" t="s">
        <v>186</v>
      </c>
      <c r="B202" s="1038"/>
      <c r="C202" s="1038"/>
      <c r="D202" s="1038"/>
      <c r="E202" s="1038"/>
    </row>
    <row r="203" spans="1:5" ht="53.25" customHeight="1" thickBot="1" x14ac:dyDescent="0.25">
      <c r="A203" s="1039" t="s">
        <v>187</v>
      </c>
      <c r="B203" s="1038"/>
      <c r="C203" s="1038"/>
      <c r="D203" s="1038"/>
      <c r="E203" s="1038"/>
    </row>
    <row r="204" spans="1:5" ht="53.25" customHeight="1" thickBot="1" x14ac:dyDescent="0.25">
      <c r="A204" s="1037" t="s">
        <v>42</v>
      </c>
      <c r="B204" s="1042">
        <f>B205+B206+B207+B208</f>
        <v>300</v>
      </c>
      <c r="C204" s="1042">
        <f>C205+C206+C207+C208</f>
        <v>300</v>
      </c>
      <c r="D204" s="1042">
        <f>D205+D206+D207+D208</f>
        <v>300</v>
      </c>
      <c r="E204" s="1042">
        <f>E205+E206+E207+E208</f>
        <v>300</v>
      </c>
    </row>
    <row r="205" spans="1:5" ht="53.25" customHeight="1" thickBot="1" x14ac:dyDescent="0.25">
      <c r="A205" s="1039" t="s">
        <v>175</v>
      </c>
      <c r="B205" s="1038">
        <v>300</v>
      </c>
      <c r="C205" s="1038">
        <v>300</v>
      </c>
      <c r="D205" s="1038">
        <v>300</v>
      </c>
      <c r="E205" s="1038">
        <v>300</v>
      </c>
    </row>
    <row r="206" spans="1:5" ht="53.25" customHeight="1" thickBot="1" x14ac:dyDescent="0.25">
      <c r="A206" s="1039" t="s">
        <v>185</v>
      </c>
      <c r="B206" s="1042"/>
      <c r="C206" s="1038"/>
      <c r="D206" s="1038"/>
      <c r="E206" s="1038"/>
    </row>
    <row r="207" spans="1:5" ht="53.25" customHeight="1" thickBot="1" x14ac:dyDescent="0.25">
      <c r="A207" s="1039" t="s">
        <v>186</v>
      </c>
      <c r="B207" s="1042"/>
      <c r="C207" s="1038"/>
      <c r="D207" s="1038"/>
      <c r="E207" s="1038"/>
    </row>
    <row r="208" spans="1:5" ht="53.25" customHeight="1" thickBot="1" x14ac:dyDescent="0.25">
      <c r="A208" s="1039" t="s">
        <v>187</v>
      </c>
      <c r="B208" s="1042"/>
      <c r="C208" s="1038"/>
      <c r="D208" s="1038"/>
      <c r="E208" s="1038"/>
    </row>
    <row r="209" spans="1:5" ht="53.25" customHeight="1" thickBot="1" x14ac:dyDescent="0.25">
      <c r="A209" s="1058" t="s">
        <v>30</v>
      </c>
      <c r="B209" s="1042">
        <f>B199+B204</f>
        <v>300</v>
      </c>
      <c r="C209" s="1042">
        <f>C199+C204</f>
        <v>300</v>
      </c>
      <c r="D209" s="1042">
        <f>D199+D204</f>
        <v>300</v>
      </c>
      <c r="E209" s="1042">
        <f>E199+E204</f>
        <v>300</v>
      </c>
    </row>
    <row r="210" spans="1:5" ht="53.25" hidden="1" customHeight="1" x14ac:dyDescent="0.2">
      <c r="A210" s="1054" t="s">
        <v>32</v>
      </c>
      <c r="B210" s="1035" t="s">
        <v>674</v>
      </c>
      <c r="C210" s="1056" t="s">
        <v>180</v>
      </c>
      <c r="D210" s="1657"/>
      <c r="E210" s="1658"/>
    </row>
    <row r="211" spans="1:5" ht="94.5" hidden="1" customHeight="1" x14ac:dyDescent="0.2">
      <c r="A211" s="1010" t="s">
        <v>14</v>
      </c>
      <c r="B211" s="1035" t="s">
        <v>675</v>
      </c>
      <c r="C211" s="1059" t="s">
        <v>180</v>
      </c>
      <c r="D211" s="1060"/>
      <c r="E211" s="1061"/>
    </row>
    <row r="212" spans="1:5" ht="53.25" hidden="1" customHeight="1" x14ac:dyDescent="0.2">
      <c r="A212" s="1010" t="s">
        <v>15</v>
      </c>
      <c r="B212" s="1646" t="s">
        <v>50</v>
      </c>
      <c r="C212" s="1647"/>
      <c r="D212" s="1647"/>
      <c r="E212" s="1648"/>
    </row>
    <row r="213" spans="1:5" ht="53.25" hidden="1" customHeight="1" x14ac:dyDescent="0.2">
      <c r="A213" s="1638"/>
      <c r="B213" s="1006">
        <v>2020</v>
      </c>
      <c r="C213" s="1006">
        <v>2021</v>
      </c>
      <c r="D213" s="1006">
        <v>2022</v>
      </c>
      <c r="E213" s="1006">
        <v>2023</v>
      </c>
    </row>
    <row r="214" spans="1:5" ht="53.25" hidden="1" customHeight="1" x14ac:dyDescent="0.2">
      <c r="A214" s="1639"/>
      <c r="B214" s="1014" t="s">
        <v>7</v>
      </c>
      <c r="C214" s="1014" t="s">
        <v>8</v>
      </c>
      <c r="D214" s="1014" t="s">
        <v>8</v>
      </c>
      <c r="E214" s="1014" t="s">
        <v>8</v>
      </c>
    </row>
    <row r="215" spans="1:5" ht="53.25" hidden="1" customHeight="1" x14ac:dyDescent="0.2">
      <c r="A215" s="1010" t="s">
        <v>16</v>
      </c>
      <c r="B215" s="1010">
        <v>0</v>
      </c>
      <c r="C215" s="1016">
        <v>0</v>
      </c>
      <c r="D215" s="1016">
        <v>0</v>
      </c>
      <c r="E215" s="1016">
        <v>0</v>
      </c>
    </row>
    <row r="216" spans="1:5" ht="53.25" hidden="1" customHeight="1" x14ac:dyDescent="0.2">
      <c r="A216" s="1010" t="s">
        <v>17</v>
      </c>
      <c r="B216" s="1015">
        <v>0</v>
      </c>
      <c r="C216" s="1015">
        <f>C234</f>
        <v>0</v>
      </c>
      <c r="D216" s="1015">
        <f>D234</f>
        <v>0</v>
      </c>
      <c r="E216" s="1015">
        <f>E234</f>
        <v>0</v>
      </c>
    </row>
    <row r="217" spans="1:5" ht="53.25" hidden="1" customHeight="1" x14ac:dyDescent="0.2">
      <c r="A217" s="1010" t="s">
        <v>18</v>
      </c>
      <c r="B217" s="1015" t="e">
        <f>B216/B215</f>
        <v>#DIV/0!</v>
      </c>
      <c r="C217" s="1015" t="e">
        <f>C216/C215</f>
        <v>#DIV/0!</v>
      </c>
      <c r="D217" s="1015" t="e">
        <f>D216/D215</f>
        <v>#DIV/0!</v>
      </c>
      <c r="E217" s="1015" t="e">
        <f>E216/E215</f>
        <v>#DIV/0!</v>
      </c>
    </row>
    <row r="218" spans="1:5" ht="53.25" hidden="1" customHeight="1" x14ac:dyDescent="0.2">
      <c r="A218" s="1010" t="s">
        <v>19</v>
      </c>
      <c r="B218" s="1016" t="s">
        <v>20</v>
      </c>
      <c r="C218" s="1017" t="e">
        <f>C215/B215-1</f>
        <v>#DIV/0!</v>
      </c>
      <c r="D218" s="1017" t="e">
        <f t="shared" ref="D218:E220" si="5">D215/C215-1</f>
        <v>#DIV/0!</v>
      </c>
      <c r="E218" s="1017" t="e">
        <f t="shared" si="5"/>
        <v>#DIV/0!</v>
      </c>
    </row>
    <row r="219" spans="1:5" ht="53.25" hidden="1" customHeight="1" x14ac:dyDescent="0.2">
      <c r="A219" s="1010" t="s">
        <v>21</v>
      </c>
      <c r="B219" s="1016" t="s">
        <v>20</v>
      </c>
      <c r="C219" s="1017" t="e">
        <f>C216/B216-1</f>
        <v>#DIV/0!</v>
      </c>
      <c r="D219" s="1017" t="e">
        <f t="shared" si="5"/>
        <v>#DIV/0!</v>
      </c>
      <c r="E219" s="1017" t="e">
        <f t="shared" si="5"/>
        <v>#DIV/0!</v>
      </c>
    </row>
    <row r="220" spans="1:5" ht="53.25" hidden="1" customHeight="1" x14ac:dyDescent="0.2">
      <c r="A220" s="1010" t="s">
        <v>22</v>
      </c>
      <c r="B220" s="1016" t="s">
        <v>20</v>
      </c>
      <c r="C220" s="1017" t="e">
        <f>C217/B217-1</f>
        <v>#DIV/0!</v>
      </c>
      <c r="D220" s="1017" t="e">
        <f t="shared" si="5"/>
        <v>#DIV/0!</v>
      </c>
      <c r="E220" s="1017" t="e">
        <f t="shared" si="5"/>
        <v>#DIV/0!</v>
      </c>
    </row>
    <row r="221" spans="1:5" ht="53.25" hidden="1" customHeight="1" x14ac:dyDescent="0.2">
      <c r="A221" s="1661" t="s">
        <v>1336</v>
      </c>
      <c r="B221" s="1662"/>
      <c r="C221" s="1662"/>
      <c r="D221" s="1662"/>
      <c r="E221" s="1663"/>
    </row>
    <row r="222" spans="1:5" ht="53.25" hidden="1" customHeight="1" x14ac:dyDescent="0.2">
      <c r="A222" s="1638"/>
      <c r="B222" s="1006">
        <v>2020</v>
      </c>
      <c r="C222" s="1006">
        <v>2021</v>
      </c>
      <c r="D222" s="1006">
        <v>2022</v>
      </c>
      <c r="E222" s="1006">
        <v>2023</v>
      </c>
    </row>
    <row r="223" spans="1:5" ht="53.25" hidden="1" customHeight="1" x14ac:dyDescent="0.2">
      <c r="A223" s="1639"/>
      <c r="B223" s="1014" t="s">
        <v>7</v>
      </c>
      <c r="C223" s="1014" t="s">
        <v>8</v>
      </c>
      <c r="D223" s="1014" t="s">
        <v>8</v>
      </c>
      <c r="E223" s="1014" t="s">
        <v>8</v>
      </c>
    </row>
    <row r="224" spans="1:5" ht="53.25" hidden="1" customHeight="1" x14ac:dyDescent="0.2">
      <c r="A224" s="1037" t="s">
        <v>41</v>
      </c>
      <c r="B224" s="1038">
        <f>B225+B226+B227+B228</f>
        <v>0</v>
      </c>
      <c r="C224" s="1038">
        <f>C225+C226+C227+C228</f>
        <v>0</v>
      </c>
      <c r="D224" s="1038">
        <f>D225+D226+D227+D228</f>
        <v>0</v>
      </c>
      <c r="E224" s="1038">
        <f>E225+E226+E227+E228</f>
        <v>0</v>
      </c>
    </row>
    <row r="225" spans="1:5" ht="53.25" hidden="1" customHeight="1" x14ac:dyDescent="0.2">
      <c r="A225" s="1039" t="s">
        <v>175</v>
      </c>
      <c r="B225" s="1038">
        <v>0</v>
      </c>
      <c r="C225" s="1038">
        <v>0</v>
      </c>
      <c r="D225" s="1038">
        <v>0</v>
      </c>
      <c r="E225" s="1038">
        <v>0</v>
      </c>
    </row>
    <row r="226" spans="1:5" ht="53.25" hidden="1" customHeight="1" x14ac:dyDescent="0.2">
      <c r="A226" s="1039" t="s">
        <v>185</v>
      </c>
      <c r="B226" s="1038">
        <v>0</v>
      </c>
      <c r="C226" s="1038">
        <v>0</v>
      </c>
      <c r="D226" s="1038">
        <v>0</v>
      </c>
      <c r="E226" s="1038">
        <v>0</v>
      </c>
    </row>
    <row r="227" spans="1:5" ht="53.25" hidden="1" customHeight="1" x14ac:dyDescent="0.2">
      <c r="A227" s="1039" t="s">
        <v>186</v>
      </c>
      <c r="B227" s="1038">
        <v>0</v>
      </c>
      <c r="C227" s="1038">
        <v>0</v>
      </c>
      <c r="D227" s="1038">
        <v>0</v>
      </c>
      <c r="E227" s="1038">
        <v>0</v>
      </c>
    </row>
    <row r="228" spans="1:5" ht="53.25" hidden="1" customHeight="1" x14ac:dyDescent="0.2">
      <c r="A228" s="1039" t="s">
        <v>187</v>
      </c>
      <c r="B228" s="1038">
        <v>0</v>
      </c>
      <c r="C228" s="1038">
        <v>0</v>
      </c>
      <c r="D228" s="1038">
        <v>0</v>
      </c>
      <c r="E228" s="1038">
        <v>0</v>
      </c>
    </row>
    <row r="229" spans="1:5" ht="53.25" hidden="1" customHeight="1" x14ac:dyDescent="0.2">
      <c r="A229" s="1037" t="s">
        <v>42</v>
      </c>
      <c r="B229" s="1042">
        <f>B230+B231+B232+B233</f>
        <v>0</v>
      </c>
      <c r="C229" s="1042">
        <f>C230+C231+C232+C233</f>
        <v>0</v>
      </c>
      <c r="D229" s="1042">
        <f>D230+D231+D232+D233</f>
        <v>0</v>
      </c>
      <c r="E229" s="1042">
        <f>E230+E231+E232+E233</f>
        <v>0</v>
      </c>
    </row>
    <row r="230" spans="1:5" ht="53.25" hidden="1" customHeight="1" x14ac:dyDescent="0.2">
      <c r="A230" s="1039" t="s">
        <v>175</v>
      </c>
      <c r="B230" s="1042">
        <v>0</v>
      </c>
      <c r="C230" s="1038">
        <v>0</v>
      </c>
      <c r="D230" s="1038">
        <v>0</v>
      </c>
      <c r="E230" s="1038">
        <v>0</v>
      </c>
    </row>
    <row r="231" spans="1:5" ht="53.25" hidden="1" customHeight="1" x14ac:dyDescent="0.2">
      <c r="A231" s="1039" t="s">
        <v>185</v>
      </c>
      <c r="B231" s="1038">
        <v>0</v>
      </c>
      <c r="C231" s="1038">
        <v>0</v>
      </c>
      <c r="D231" s="1038">
        <v>0</v>
      </c>
      <c r="E231" s="1038">
        <v>0</v>
      </c>
    </row>
    <row r="232" spans="1:5" ht="53.25" hidden="1" customHeight="1" x14ac:dyDescent="0.2">
      <c r="A232" s="1039" t="s">
        <v>186</v>
      </c>
      <c r="B232" s="1038">
        <v>0</v>
      </c>
      <c r="C232" s="1038">
        <v>0</v>
      </c>
      <c r="D232" s="1038">
        <v>0</v>
      </c>
      <c r="E232" s="1038">
        <v>0</v>
      </c>
    </row>
    <row r="233" spans="1:5" ht="53.25" hidden="1" customHeight="1" x14ac:dyDescent="0.2">
      <c r="A233" s="1039" t="s">
        <v>187</v>
      </c>
      <c r="B233" s="1038">
        <v>0</v>
      </c>
      <c r="C233" s="1038">
        <v>0</v>
      </c>
      <c r="D233" s="1038">
        <v>0</v>
      </c>
      <c r="E233" s="1038">
        <v>0</v>
      </c>
    </row>
    <row r="234" spans="1:5" ht="53.25" hidden="1" customHeight="1" x14ac:dyDescent="0.2">
      <c r="A234" s="1058" t="s">
        <v>189</v>
      </c>
      <c r="B234" s="1042">
        <f>B224+B229</f>
        <v>0</v>
      </c>
      <c r="C234" s="1042">
        <f>C224+C229</f>
        <v>0</v>
      </c>
      <c r="D234" s="1042">
        <f>D224+D229</f>
        <v>0</v>
      </c>
      <c r="E234" s="1042">
        <f>E224+E229</f>
        <v>0</v>
      </c>
    </row>
    <row r="235" spans="1:5" ht="128.25" hidden="1" customHeight="1" x14ac:dyDescent="0.2">
      <c r="A235" s="1054" t="s">
        <v>69</v>
      </c>
      <c r="B235" s="1062"/>
      <c r="C235" s="1059" t="s">
        <v>180</v>
      </c>
      <c r="D235" s="1060"/>
      <c r="E235" s="1063"/>
    </row>
    <row r="236" spans="1:5" ht="85.5" hidden="1" customHeight="1" x14ac:dyDescent="0.2">
      <c r="A236" s="1010" t="s">
        <v>14</v>
      </c>
      <c r="B236" s="1064" t="s">
        <v>676</v>
      </c>
      <c r="C236" s="1065" t="s">
        <v>180</v>
      </c>
      <c r="D236" s="1066"/>
      <c r="E236" s="1067"/>
    </row>
    <row r="237" spans="1:5" ht="53.25" hidden="1" customHeight="1" x14ac:dyDescent="0.2">
      <c r="A237" s="1010" t="s">
        <v>15</v>
      </c>
      <c r="B237" s="1635"/>
      <c r="C237" s="1636"/>
      <c r="D237" s="1636"/>
      <c r="E237" s="1637"/>
    </row>
    <row r="238" spans="1:5" ht="53.25" hidden="1" customHeight="1" x14ac:dyDescent="0.2">
      <c r="A238" s="1638"/>
      <c r="B238" s="1006">
        <v>2020</v>
      </c>
      <c r="C238" s="1006">
        <v>2021</v>
      </c>
      <c r="D238" s="1006">
        <v>2022</v>
      </c>
      <c r="E238" s="1006">
        <v>2023</v>
      </c>
    </row>
    <row r="239" spans="1:5" ht="53.25" hidden="1" customHeight="1" x14ac:dyDescent="0.2">
      <c r="A239" s="1639"/>
      <c r="B239" s="1014" t="s">
        <v>7</v>
      </c>
      <c r="C239" s="1014" t="s">
        <v>8</v>
      </c>
      <c r="D239" s="1014" t="s">
        <v>8</v>
      </c>
      <c r="E239" s="1014" t="s">
        <v>8</v>
      </c>
    </row>
    <row r="240" spans="1:5" ht="53.25" hidden="1" customHeight="1" x14ac:dyDescent="0.2">
      <c r="A240" s="1010" t="s">
        <v>16</v>
      </c>
      <c r="B240" s="1010">
        <v>0</v>
      </c>
      <c r="C240" s="1010"/>
      <c r="D240" s="1010"/>
      <c r="E240" s="1010"/>
    </row>
    <row r="241" spans="1:5" ht="53.25" hidden="1" customHeight="1" x14ac:dyDescent="0.2">
      <c r="A241" s="1010" t="s">
        <v>17</v>
      </c>
      <c r="B241" s="1015">
        <v>0</v>
      </c>
      <c r="C241" s="1015">
        <f>C259</f>
        <v>0</v>
      </c>
      <c r="D241" s="1015">
        <f>D259</f>
        <v>0</v>
      </c>
      <c r="E241" s="1015">
        <f>E259</f>
        <v>0</v>
      </c>
    </row>
    <row r="242" spans="1:5" ht="53.25" hidden="1" customHeight="1" x14ac:dyDescent="0.2">
      <c r="A242" s="1010" t="s">
        <v>18</v>
      </c>
      <c r="B242" s="1015" t="e">
        <f>B241/B240</f>
        <v>#DIV/0!</v>
      </c>
      <c r="C242" s="1015" t="e">
        <f>C241/C240</f>
        <v>#DIV/0!</v>
      </c>
      <c r="D242" s="1015" t="e">
        <f>D241/D240</f>
        <v>#DIV/0!</v>
      </c>
      <c r="E242" s="1015" t="e">
        <f>E241/E240</f>
        <v>#DIV/0!</v>
      </c>
    </row>
    <row r="243" spans="1:5" ht="53.25" hidden="1" customHeight="1" x14ac:dyDescent="0.2">
      <c r="A243" s="1010" t="s">
        <v>19</v>
      </c>
      <c r="B243" s="1016" t="s">
        <v>20</v>
      </c>
      <c r="C243" s="1017" t="e">
        <f>C240/B240-1</f>
        <v>#DIV/0!</v>
      </c>
      <c r="D243" s="1017" t="e">
        <f t="shared" ref="D243:E245" si="6">D240/C240-1</f>
        <v>#DIV/0!</v>
      </c>
      <c r="E243" s="1017" t="e">
        <f t="shared" si="6"/>
        <v>#DIV/0!</v>
      </c>
    </row>
    <row r="244" spans="1:5" ht="53.25" hidden="1" customHeight="1" x14ac:dyDescent="0.2">
      <c r="A244" s="1010" t="s">
        <v>21</v>
      </c>
      <c r="B244" s="1016" t="s">
        <v>20</v>
      </c>
      <c r="C244" s="1017" t="e">
        <f>C241/B241-1</f>
        <v>#DIV/0!</v>
      </c>
      <c r="D244" s="1017" t="e">
        <f t="shared" si="6"/>
        <v>#DIV/0!</v>
      </c>
      <c r="E244" s="1017" t="e">
        <f t="shared" si="6"/>
        <v>#DIV/0!</v>
      </c>
    </row>
    <row r="245" spans="1:5" ht="53.25" hidden="1" customHeight="1" x14ac:dyDescent="0.2">
      <c r="A245" s="1010" t="s">
        <v>22</v>
      </c>
      <c r="B245" s="1016" t="s">
        <v>20</v>
      </c>
      <c r="C245" s="1017" t="e">
        <f>C242/B242-1</f>
        <v>#DIV/0!</v>
      </c>
      <c r="D245" s="1017" t="e">
        <f t="shared" si="6"/>
        <v>#DIV/0!</v>
      </c>
      <c r="E245" s="1017" t="e">
        <f t="shared" si="6"/>
        <v>#DIV/0!</v>
      </c>
    </row>
    <row r="246" spans="1:5" ht="53.25" hidden="1" customHeight="1" x14ac:dyDescent="0.2">
      <c r="A246" s="1661" t="s">
        <v>1337</v>
      </c>
      <c r="B246" s="1662"/>
      <c r="C246" s="1662"/>
      <c r="D246" s="1662"/>
      <c r="E246" s="1663"/>
    </row>
    <row r="247" spans="1:5" ht="53.25" hidden="1" customHeight="1" x14ac:dyDescent="0.2">
      <c r="A247" s="1638"/>
      <c r="B247" s="1006">
        <v>2020</v>
      </c>
      <c r="C247" s="1006">
        <v>2021</v>
      </c>
      <c r="D247" s="1006">
        <v>2022</v>
      </c>
      <c r="E247" s="1006">
        <v>2023</v>
      </c>
    </row>
    <row r="248" spans="1:5" ht="53.25" hidden="1" customHeight="1" x14ac:dyDescent="0.2">
      <c r="A248" s="1639"/>
      <c r="B248" s="1014" t="s">
        <v>7</v>
      </c>
      <c r="C248" s="1014" t="s">
        <v>8</v>
      </c>
      <c r="D248" s="1014" t="s">
        <v>8</v>
      </c>
      <c r="E248" s="1014" t="s">
        <v>8</v>
      </c>
    </row>
    <row r="249" spans="1:5" ht="53.25" hidden="1" customHeight="1" x14ac:dyDescent="0.2">
      <c r="A249" s="1037" t="s">
        <v>41</v>
      </c>
      <c r="B249" s="1038">
        <f>B250+B251+B252+B253</f>
        <v>0</v>
      </c>
      <c r="C249" s="1038">
        <f>C250+C251+C252+C253</f>
        <v>0</v>
      </c>
      <c r="D249" s="1038">
        <f>D250+D251+D252+D253</f>
        <v>0</v>
      </c>
      <c r="E249" s="1038">
        <f>E250+E251+E252+E253</f>
        <v>0</v>
      </c>
    </row>
    <row r="250" spans="1:5" ht="53.25" hidden="1" customHeight="1" x14ac:dyDescent="0.2">
      <c r="A250" s="1039" t="s">
        <v>175</v>
      </c>
      <c r="B250" s="1038">
        <v>0</v>
      </c>
      <c r="C250" s="1038"/>
      <c r="D250" s="1038"/>
      <c r="E250" s="1038"/>
    </row>
    <row r="251" spans="1:5" ht="53.25" hidden="1" customHeight="1" x14ac:dyDescent="0.2">
      <c r="A251" s="1039" t="s">
        <v>185</v>
      </c>
      <c r="B251" s="1038"/>
      <c r="C251" s="1038"/>
      <c r="D251" s="1038"/>
      <c r="E251" s="1038"/>
    </row>
    <row r="252" spans="1:5" ht="53.25" hidden="1" customHeight="1" x14ac:dyDescent="0.2">
      <c r="A252" s="1039" t="s">
        <v>186</v>
      </c>
      <c r="B252" s="1038"/>
      <c r="C252" s="1038"/>
      <c r="D252" s="1038"/>
      <c r="E252" s="1038"/>
    </row>
    <row r="253" spans="1:5" ht="53.25" hidden="1" customHeight="1" x14ac:dyDescent="0.2">
      <c r="A253" s="1039" t="s">
        <v>187</v>
      </c>
      <c r="B253" s="1038"/>
      <c r="C253" s="1038"/>
      <c r="D253" s="1038"/>
      <c r="E253" s="1038"/>
    </row>
    <row r="254" spans="1:5" ht="53.25" hidden="1" customHeight="1" x14ac:dyDescent="0.2">
      <c r="A254" s="1037" t="s">
        <v>42</v>
      </c>
      <c r="B254" s="1042">
        <f>B255+B256+B257+B258</f>
        <v>0</v>
      </c>
      <c r="C254" s="1042">
        <f>C255+C256+C257+C258</f>
        <v>0</v>
      </c>
      <c r="D254" s="1042">
        <f>D255+D256+D257+D258</f>
        <v>0</v>
      </c>
      <c r="E254" s="1042">
        <f>E255+E256+E257+E258</f>
        <v>0</v>
      </c>
    </row>
    <row r="255" spans="1:5" ht="53.25" hidden="1" customHeight="1" x14ac:dyDescent="0.2">
      <c r="A255" s="1039" t="s">
        <v>175</v>
      </c>
      <c r="B255" s="1042">
        <v>0</v>
      </c>
      <c r="C255" s="1038"/>
      <c r="D255" s="1038"/>
      <c r="E255" s="1038"/>
    </row>
    <row r="256" spans="1:5" ht="53.25" hidden="1" customHeight="1" x14ac:dyDescent="0.2">
      <c r="A256" s="1039" t="s">
        <v>185</v>
      </c>
      <c r="B256" s="1042"/>
      <c r="C256" s="1038"/>
      <c r="D256" s="1038"/>
      <c r="E256" s="1038"/>
    </row>
    <row r="257" spans="1:5" ht="53.25" hidden="1" customHeight="1" x14ac:dyDescent="0.2">
      <c r="A257" s="1039" t="s">
        <v>186</v>
      </c>
      <c r="B257" s="1042"/>
      <c r="C257" s="1038"/>
      <c r="D257" s="1038"/>
      <c r="E257" s="1038"/>
    </row>
    <row r="258" spans="1:5" ht="53.25" hidden="1" customHeight="1" x14ac:dyDescent="0.2">
      <c r="A258" s="1039" t="s">
        <v>187</v>
      </c>
      <c r="B258" s="1042"/>
      <c r="C258" s="1038"/>
      <c r="D258" s="1038"/>
      <c r="E258" s="1038"/>
    </row>
    <row r="259" spans="1:5" ht="53.25" hidden="1" customHeight="1" x14ac:dyDescent="0.2">
      <c r="A259" s="1068" t="s">
        <v>198</v>
      </c>
      <c r="B259" s="1042">
        <f>B249+B254</f>
        <v>0</v>
      </c>
      <c r="C259" s="1042">
        <f>C249+C254</f>
        <v>0</v>
      </c>
      <c r="D259" s="1042">
        <f>D249+D254</f>
        <v>0</v>
      </c>
      <c r="E259" s="1042">
        <f>E249+E254</f>
        <v>0</v>
      </c>
    </row>
    <row r="260" spans="1:5" ht="53.25" customHeight="1" thickBot="1" x14ac:dyDescent="0.25">
      <c r="A260" s="1069" t="s">
        <v>44</v>
      </c>
      <c r="B260" s="1656"/>
      <c r="C260" s="1657"/>
      <c r="D260" s="1657"/>
      <c r="E260" s="1658"/>
    </row>
    <row r="261" spans="1:5" ht="83.25" customHeight="1" thickBot="1" x14ac:dyDescent="0.25">
      <c r="A261" s="1054" t="s">
        <v>131</v>
      </c>
      <c r="B261" s="1070" t="s">
        <v>677</v>
      </c>
      <c r="C261" s="1071" t="s">
        <v>180</v>
      </c>
      <c r="D261" s="1060"/>
      <c r="E261" s="1063"/>
    </row>
    <row r="262" spans="1:5" ht="53.25" customHeight="1" thickBot="1" x14ac:dyDescent="0.25">
      <c r="A262" s="1010" t="s">
        <v>14</v>
      </c>
      <c r="B262" s="1646" t="s">
        <v>141</v>
      </c>
      <c r="C262" s="1659"/>
      <c r="D262" s="1647"/>
      <c r="E262" s="1648"/>
    </row>
    <row r="263" spans="1:5" ht="53.25" customHeight="1" thickBot="1" x14ac:dyDescent="0.25">
      <c r="A263" s="1010" t="s">
        <v>15</v>
      </c>
      <c r="B263" s="1660" t="s">
        <v>50</v>
      </c>
      <c r="C263" s="1636"/>
      <c r="D263" s="1636"/>
      <c r="E263" s="1637"/>
    </row>
    <row r="264" spans="1:5" ht="53.25" customHeight="1" x14ac:dyDescent="0.2">
      <c r="A264" s="1638"/>
      <c r="B264" s="1006">
        <v>2020</v>
      </c>
      <c r="C264" s="1006">
        <v>2021</v>
      </c>
      <c r="D264" s="1006">
        <v>2022</v>
      </c>
      <c r="E264" s="1006">
        <v>2023</v>
      </c>
    </row>
    <row r="265" spans="1:5" ht="53.25" customHeight="1" thickBot="1" x14ac:dyDescent="0.25">
      <c r="A265" s="1639"/>
      <c r="B265" s="1014" t="s">
        <v>7</v>
      </c>
      <c r="C265" s="1014" t="s">
        <v>8</v>
      </c>
      <c r="D265" s="1014" t="s">
        <v>8</v>
      </c>
      <c r="E265" s="1014" t="s">
        <v>8</v>
      </c>
    </row>
    <row r="266" spans="1:5" ht="53.25" customHeight="1" thickBot="1" x14ac:dyDescent="0.25">
      <c r="A266" s="1010" t="s">
        <v>16</v>
      </c>
      <c r="B266" s="1015">
        <v>10</v>
      </c>
      <c r="C266" s="1016">
        <v>10</v>
      </c>
      <c r="D266" s="1016">
        <v>10</v>
      </c>
      <c r="E266" s="1016">
        <v>10</v>
      </c>
    </row>
    <row r="267" spans="1:5" ht="53.25" customHeight="1" thickBot="1" x14ac:dyDescent="0.25">
      <c r="A267" s="1010" t="s">
        <v>17</v>
      </c>
      <c r="B267" s="1015">
        <v>700</v>
      </c>
      <c r="C267" s="1015">
        <v>700</v>
      </c>
      <c r="D267" s="1015">
        <v>700</v>
      </c>
      <c r="E267" s="1015">
        <v>700</v>
      </c>
    </row>
    <row r="268" spans="1:5" ht="53.25" customHeight="1" thickBot="1" x14ac:dyDescent="0.25">
      <c r="A268" s="1010" t="s">
        <v>18</v>
      </c>
      <c r="B268" s="1015">
        <f>B267/B266</f>
        <v>70</v>
      </c>
      <c r="C268" s="1015">
        <f>C267/C266</f>
        <v>70</v>
      </c>
      <c r="D268" s="1015">
        <f>D267/D266</f>
        <v>70</v>
      </c>
      <c r="E268" s="1015">
        <f>E267/E266</f>
        <v>70</v>
      </c>
    </row>
    <row r="269" spans="1:5" ht="53.25" customHeight="1" thickBot="1" x14ac:dyDescent="0.25">
      <c r="A269" s="1010" t="s">
        <v>19</v>
      </c>
      <c r="B269" s="1016" t="s">
        <v>20</v>
      </c>
      <c r="C269" s="1017">
        <f>C266/B266-1</f>
        <v>0</v>
      </c>
      <c r="D269" s="1017">
        <f t="shared" ref="D269:E271" si="7">D266/C266-1</f>
        <v>0</v>
      </c>
      <c r="E269" s="1017">
        <f t="shared" si="7"/>
        <v>0</v>
      </c>
    </row>
    <row r="270" spans="1:5" ht="53.25" customHeight="1" thickBot="1" x14ac:dyDescent="0.25">
      <c r="A270" s="1010" t="s">
        <v>21</v>
      </c>
      <c r="B270" s="1016" t="s">
        <v>20</v>
      </c>
      <c r="C270" s="1017">
        <f>C267/B267-1</f>
        <v>0</v>
      </c>
      <c r="D270" s="1017">
        <f t="shared" si="7"/>
        <v>0</v>
      </c>
      <c r="E270" s="1017">
        <f t="shared" si="7"/>
        <v>0</v>
      </c>
    </row>
    <row r="271" spans="1:5" ht="53.25" customHeight="1" thickBot="1" x14ac:dyDescent="0.25">
      <c r="A271" s="1010" t="s">
        <v>22</v>
      </c>
      <c r="B271" s="1016" t="s">
        <v>20</v>
      </c>
      <c r="C271" s="1017">
        <f>C268/B268-1</f>
        <v>0</v>
      </c>
      <c r="D271" s="1017">
        <f t="shared" si="7"/>
        <v>0</v>
      </c>
      <c r="E271" s="1017">
        <f t="shared" si="7"/>
        <v>0</v>
      </c>
    </row>
    <row r="272" spans="1:5" ht="53.25" customHeight="1" thickBot="1" x14ac:dyDescent="0.25">
      <c r="A272" s="1661" t="s">
        <v>519</v>
      </c>
      <c r="B272" s="1662"/>
      <c r="C272" s="1662"/>
      <c r="D272" s="1662"/>
      <c r="E272" s="1663"/>
    </row>
    <row r="273" spans="1:5" ht="53.25" customHeight="1" x14ac:dyDescent="0.2">
      <c r="A273" s="1638"/>
      <c r="B273" s="1006">
        <v>2020</v>
      </c>
      <c r="C273" s="1006">
        <v>2021</v>
      </c>
      <c r="D273" s="1006">
        <v>2022</v>
      </c>
      <c r="E273" s="1006">
        <v>2023</v>
      </c>
    </row>
    <row r="274" spans="1:5" ht="53.25" customHeight="1" thickBot="1" x14ac:dyDescent="0.25">
      <c r="A274" s="1639"/>
      <c r="B274" s="1014" t="s">
        <v>7</v>
      </c>
      <c r="C274" s="1014" t="s">
        <v>8</v>
      </c>
      <c r="D274" s="1014" t="s">
        <v>8</v>
      </c>
      <c r="E274" s="1014" t="s">
        <v>8</v>
      </c>
    </row>
    <row r="275" spans="1:5" ht="53.25" customHeight="1" thickBot="1" x14ac:dyDescent="0.25">
      <c r="A275" s="1037" t="s">
        <v>41</v>
      </c>
      <c r="B275" s="1038">
        <f>B276+B277+B278+B279</f>
        <v>0</v>
      </c>
      <c r="C275" s="1038">
        <f>C276+C277+C278+C279</f>
        <v>0</v>
      </c>
      <c r="D275" s="1038">
        <f>D276+D277+D278+D279</f>
        <v>0</v>
      </c>
      <c r="E275" s="1038">
        <f>E276+E277+E278+E279</f>
        <v>0</v>
      </c>
    </row>
    <row r="276" spans="1:5" ht="53.25" customHeight="1" thickBot="1" x14ac:dyDescent="0.25">
      <c r="A276" s="1039" t="s">
        <v>175</v>
      </c>
      <c r="B276" s="1042">
        <v>0</v>
      </c>
      <c r="C276" s="1042">
        <v>0</v>
      </c>
      <c r="D276" s="1042">
        <v>0</v>
      </c>
      <c r="E276" s="1042">
        <v>0</v>
      </c>
    </row>
    <row r="277" spans="1:5" ht="53.25" customHeight="1" thickBot="1" x14ac:dyDescent="0.25">
      <c r="A277" s="1039" t="s">
        <v>185</v>
      </c>
      <c r="B277" s="1042">
        <v>0</v>
      </c>
      <c r="C277" s="1042">
        <v>0</v>
      </c>
      <c r="D277" s="1042">
        <v>0</v>
      </c>
      <c r="E277" s="1042">
        <v>0</v>
      </c>
    </row>
    <row r="278" spans="1:5" ht="53.25" customHeight="1" thickBot="1" x14ac:dyDescent="0.25">
      <c r="A278" s="1039" t="s">
        <v>186</v>
      </c>
      <c r="B278" s="1042">
        <v>0</v>
      </c>
      <c r="C278" s="1042">
        <v>0</v>
      </c>
      <c r="D278" s="1042">
        <v>0</v>
      </c>
      <c r="E278" s="1042">
        <v>0</v>
      </c>
    </row>
    <row r="279" spans="1:5" ht="53.25" customHeight="1" thickBot="1" x14ac:dyDescent="0.25">
      <c r="A279" s="1039" t="s">
        <v>187</v>
      </c>
      <c r="B279" s="1042">
        <v>0</v>
      </c>
      <c r="C279" s="1042">
        <v>0</v>
      </c>
      <c r="D279" s="1042">
        <v>0</v>
      </c>
      <c r="E279" s="1042">
        <v>0</v>
      </c>
    </row>
    <row r="280" spans="1:5" ht="53.25" customHeight="1" thickBot="1" x14ac:dyDescent="0.25">
      <c r="A280" s="1037" t="s">
        <v>42</v>
      </c>
      <c r="B280" s="1042">
        <f>B281+B282+B283+B284</f>
        <v>700</v>
      </c>
      <c r="C280" s="1042">
        <f>C281+C282+C283+C284</f>
        <v>700</v>
      </c>
      <c r="D280" s="1042">
        <f>D281+D282+D283+D284</f>
        <v>700</v>
      </c>
      <c r="E280" s="1042">
        <f>E281+E282+E283+E284</f>
        <v>700</v>
      </c>
    </row>
    <row r="281" spans="1:5" ht="53.25" customHeight="1" thickBot="1" x14ac:dyDescent="0.25">
      <c r="A281" s="1020" t="s">
        <v>175</v>
      </c>
      <c r="B281" s="1023">
        <v>700</v>
      </c>
      <c r="C281" s="1023">
        <v>700</v>
      </c>
      <c r="D281" s="1023">
        <v>700</v>
      </c>
      <c r="E281" s="1023">
        <v>700</v>
      </c>
    </row>
    <row r="282" spans="1:5" ht="53.25" customHeight="1" thickBot="1" x14ac:dyDescent="0.25">
      <c r="A282" s="1020" t="s">
        <v>185</v>
      </c>
      <c r="B282" s="1023">
        <v>0</v>
      </c>
      <c r="C282" s="1023">
        <v>0</v>
      </c>
      <c r="D282" s="1023">
        <v>0</v>
      </c>
      <c r="E282" s="1023">
        <v>0</v>
      </c>
    </row>
    <row r="283" spans="1:5" ht="53.25" customHeight="1" thickBot="1" x14ac:dyDescent="0.25">
      <c r="A283" s="1020" t="s">
        <v>186</v>
      </c>
      <c r="B283" s="1023">
        <v>0</v>
      </c>
      <c r="C283" s="1023">
        <v>0</v>
      </c>
      <c r="D283" s="1023">
        <v>0</v>
      </c>
      <c r="E283" s="1023">
        <v>0</v>
      </c>
    </row>
    <row r="284" spans="1:5" ht="53.25" customHeight="1" thickBot="1" x14ac:dyDescent="0.25">
      <c r="A284" s="1020" t="s">
        <v>187</v>
      </c>
      <c r="B284" s="1023">
        <v>0</v>
      </c>
      <c r="C284" s="1023">
        <v>0</v>
      </c>
      <c r="D284" s="1023">
        <v>0</v>
      </c>
      <c r="E284" s="1023">
        <v>0</v>
      </c>
    </row>
    <row r="285" spans="1:5" ht="53.25" customHeight="1" thickBot="1" x14ac:dyDescent="0.25">
      <c r="A285" s="1029" t="s">
        <v>51</v>
      </c>
      <c r="B285" s="1023">
        <f>B275+B280</f>
        <v>700</v>
      </c>
      <c r="C285" s="1023">
        <f>C275+C280</f>
        <v>700</v>
      </c>
      <c r="D285" s="1023">
        <f>D275+D280</f>
        <v>700</v>
      </c>
      <c r="E285" s="1023">
        <f>E275+E280</f>
        <v>700</v>
      </c>
    </row>
    <row r="286" spans="1:5" ht="53.25" hidden="1" customHeight="1" x14ac:dyDescent="0.2">
      <c r="A286" s="1649" t="s">
        <v>45</v>
      </c>
      <c r="B286" s="1650"/>
      <c r="C286" s="1650"/>
      <c r="D286" s="1650"/>
      <c r="E286" s="1651"/>
    </row>
    <row r="287" spans="1:5" ht="53.25" hidden="1" customHeight="1" x14ac:dyDescent="0.2">
      <c r="A287" s="1649" t="s">
        <v>46</v>
      </c>
      <c r="B287" s="1650"/>
      <c r="C287" s="1650"/>
      <c r="D287" s="1650"/>
      <c r="E287" s="1651"/>
    </row>
    <row r="288" spans="1:5" ht="53.25" hidden="1" customHeight="1" x14ac:dyDescent="0.2">
      <c r="A288" s="1013" t="s">
        <v>52</v>
      </c>
      <c r="B288" s="1652"/>
      <c r="C288" s="1653"/>
      <c r="D288" s="1653"/>
      <c r="E288" s="1654"/>
    </row>
    <row r="289" spans="1:5" ht="96" hidden="1" customHeight="1" x14ac:dyDescent="0.2">
      <c r="A289" s="1013" t="s">
        <v>76</v>
      </c>
      <c r="B289" s="1013"/>
      <c r="C289" s="1072" t="s">
        <v>180</v>
      </c>
      <c r="D289" s="1644"/>
      <c r="E289" s="1645"/>
    </row>
    <row r="290" spans="1:5" ht="53.25" hidden="1" customHeight="1" x14ac:dyDescent="0.2">
      <c r="A290" s="1073"/>
      <c r="B290" s="1643"/>
      <c r="C290" s="1655"/>
      <c r="D290" s="1644"/>
      <c r="E290" s="1645"/>
    </row>
    <row r="291" spans="1:5" ht="53.25" hidden="1" customHeight="1" x14ac:dyDescent="0.2">
      <c r="A291" s="1010" t="s">
        <v>14</v>
      </c>
      <c r="B291" s="1646"/>
      <c r="C291" s="1647"/>
      <c r="D291" s="1647"/>
      <c r="E291" s="1648"/>
    </row>
    <row r="292" spans="1:5" ht="53.25" hidden="1" customHeight="1" x14ac:dyDescent="0.2">
      <c r="A292" s="1010" t="s">
        <v>15</v>
      </c>
      <c r="B292" s="1635"/>
      <c r="C292" s="1636"/>
      <c r="D292" s="1636"/>
      <c r="E292" s="1637"/>
    </row>
    <row r="293" spans="1:5" ht="53.25" hidden="1" customHeight="1" x14ac:dyDescent="0.2">
      <c r="A293" s="1638"/>
      <c r="B293" s="1074">
        <v>2019</v>
      </c>
      <c r="C293" s="1074">
        <v>2020</v>
      </c>
      <c r="D293" s="1074">
        <v>2021</v>
      </c>
      <c r="E293" s="1074">
        <v>2022</v>
      </c>
    </row>
    <row r="294" spans="1:5" ht="53.25" hidden="1" customHeight="1" x14ac:dyDescent="0.2">
      <c r="A294" s="1639"/>
      <c r="B294" s="1014" t="s">
        <v>7</v>
      </c>
      <c r="C294" s="1014" t="s">
        <v>8</v>
      </c>
      <c r="D294" s="1014" t="s">
        <v>8</v>
      </c>
      <c r="E294" s="1014" t="s">
        <v>8</v>
      </c>
    </row>
    <row r="295" spans="1:5" ht="53.25" hidden="1" customHeight="1" x14ac:dyDescent="0.2">
      <c r="A295" s="1010" t="s">
        <v>16</v>
      </c>
      <c r="B295" s="1015"/>
      <c r="C295" s="1015"/>
      <c r="D295" s="1015"/>
      <c r="E295" s="1015"/>
    </row>
    <row r="296" spans="1:5" ht="53.25" hidden="1" customHeight="1" x14ac:dyDescent="0.2">
      <c r="A296" s="1010" t="s">
        <v>17</v>
      </c>
      <c r="B296" s="1015">
        <f>B359-B321</f>
        <v>0</v>
      </c>
      <c r="C296" s="1015">
        <f>C359-C321</f>
        <v>0</v>
      </c>
      <c r="D296" s="1015">
        <f>D359-D321</f>
        <v>0</v>
      </c>
      <c r="E296" s="1015">
        <f>E314</f>
        <v>0</v>
      </c>
    </row>
    <row r="297" spans="1:5" ht="53.25" hidden="1" customHeight="1" x14ac:dyDescent="0.2">
      <c r="A297" s="1010" t="s">
        <v>18</v>
      </c>
      <c r="B297" s="1015" t="e">
        <f>B296/B295</f>
        <v>#DIV/0!</v>
      </c>
      <c r="C297" s="1015" t="e">
        <f>C296/C295</f>
        <v>#DIV/0!</v>
      </c>
      <c r="D297" s="1015" t="e">
        <f>D296/D295</f>
        <v>#DIV/0!</v>
      </c>
      <c r="E297" s="1015" t="e">
        <f>E296/E295</f>
        <v>#DIV/0!</v>
      </c>
    </row>
    <row r="298" spans="1:5" ht="53.25" hidden="1" customHeight="1" x14ac:dyDescent="0.2">
      <c r="A298" s="1010" t="s">
        <v>19</v>
      </c>
      <c r="B298" s="1016" t="s">
        <v>20</v>
      </c>
      <c r="C298" s="1017" t="e">
        <f>C295/B295-1</f>
        <v>#DIV/0!</v>
      </c>
      <c r="D298" s="1017" t="e">
        <f t="shared" ref="D298:E300" si="8">D295/C295-1</f>
        <v>#DIV/0!</v>
      </c>
      <c r="E298" s="1017" t="e">
        <f t="shared" si="8"/>
        <v>#DIV/0!</v>
      </c>
    </row>
    <row r="299" spans="1:5" ht="53.25" hidden="1" customHeight="1" x14ac:dyDescent="0.2">
      <c r="A299" s="1010" t="s">
        <v>21</v>
      </c>
      <c r="B299" s="1016" t="s">
        <v>20</v>
      </c>
      <c r="C299" s="1017" t="e">
        <f>C296/B296-1</f>
        <v>#DIV/0!</v>
      </c>
      <c r="D299" s="1017" t="e">
        <f t="shared" si="8"/>
        <v>#DIV/0!</v>
      </c>
      <c r="E299" s="1017" t="e">
        <f t="shared" si="8"/>
        <v>#DIV/0!</v>
      </c>
    </row>
    <row r="300" spans="1:5" ht="53.25" hidden="1" customHeight="1" x14ac:dyDescent="0.2">
      <c r="A300" s="1010" t="s">
        <v>22</v>
      </c>
      <c r="B300" s="1016" t="s">
        <v>20</v>
      </c>
      <c r="C300" s="1017" t="e">
        <f>C297/B297-1</f>
        <v>#DIV/0!</v>
      </c>
      <c r="D300" s="1017" t="e">
        <f t="shared" si="8"/>
        <v>#DIV/0!</v>
      </c>
      <c r="E300" s="1017" t="e">
        <f t="shared" si="8"/>
        <v>#DIV/0!</v>
      </c>
    </row>
    <row r="301" spans="1:5" ht="53.25" hidden="1" customHeight="1" x14ac:dyDescent="0.2">
      <c r="A301" s="1640" t="s">
        <v>1335</v>
      </c>
      <c r="B301" s="1641"/>
      <c r="C301" s="1641"/>
      <c r="D301" s="1641"/>
      <c r="E301" s="1642"/>
    </row>
    <row r="302" spans="1:5" ht="53.25" hidden="1" customHeight="1" x14ac:dyDescent="0.2">
      <c r="A302" s="1638"/>
      <c r="B302" s="1074">
        <v>2019</v>
      </c>
      <c r="C302" s="1074">
        <v>2020</v>
      </c>
      <c r="D302" s="1074">
        <v>2021</v>
      </c>
      <c r="E302" s="1074">
        <v>2022</v>
      </c>
    </row>
    <row r="303" spans="1:5" ht="53.25" hidden="1" customHeight="1" x14ac:dyDescent="0.2">
      <c r="A303" s="1639"/>
      <c r="B303" s="1014" t="s">
        <v>7</v>
      </c>
      <c r="C303" s="1014" t="s">
        <v>8</v>
      </c>
      <c r="D303" s="1014" t="s">
        <v>8</v>
      </c>
      <c r="E303" s="1014" t="s">
        <v>8</v>
      </c>
    </row>
    <row r="304" spans="1:5" ht="53.25" hidden="1" customHeight="1" x14ac:dyDescent="0.2">
      <c r="A304" s="1018" t="s">
        <v>41</v>
      </c>
      <c r="B304" s="1019">
        <f>B305+B306+B307+B308</f>
        <v>0</v>
      </c>
      <c r="C304" s="1019">
        <f>C305+C306+C307+C308</f>
        <v>0</v>
      </c>
      <c r="D304" s="1019">
        <f>D305+D306+D307+D308</f>
        <v>0</v>
      </c>
      <c r="E304" s="1019">
        <f>E305+E306+E307+E308</f>
        <v>0</v>
      </c>
    </row>
    <row r="305" spans="1:5" ht="53.25" hidden="1" customHeight="1" x14ac:dyDescent="0.2">
      <c r="A305" s="1020" t="s">
        <v>175</v>
      </c>
      <c r="B305" s="1019"/>
      <c r="C305" s="1019"/>
      <c r="D305" s="1019"/>
      <c r="E305" s="1019"/>
    </row>
    <row r="306" spans="1:5" ht="53.25" hidden="1" customHeight="1" x14ac:dyDescent="0.2">
      <c r="A306" s="1020" t="s">
        <v>185</v>
      </c>
      <c r="B306" s="1019"/>
      <c r="C306" s="1019"/>
      <c r="D306" s="1019"/>
      <c r="E306" s="1019"/>
    </row>
    <row r="307" spans="1:5" ht="53.25" hidden="1" customHeight="1" x14ac:dyDescent="0.2">
      <c r="A307" s="1020" t="s">
        <v>186</v>
      </c>
      <c r="B307" s="1019"/>
      <c r="C307" s="1019"/>
      <c r="D307" s="1019"/>
      <c r="E307" s="1019"/>
    </row>
    <row r="308" spans="1:5" ht="53.25" hidden="1" customHeight="1" x14ac:dyDescent="0.2">
      <c r="A308" s="1020" t="s">
        <v>187</v>
      </c>
      <c r="B308" s="1019"/>
      <c r="C308" s="1019"/>
      <c r="D308" s="1019"/>
      <c r="E308" s="1019"/>
    </row>
    <row r="309" spans="1:5" ht="53.25" hidden="1" customHeight="1" x14ac:dyDescent="0.2">
      <c r="A309" s="1018" t="s">
        <v>42</v>
      </c>
      <c r="B309" s="1023">
        <f>B310+B311+B312+B313</f>
        <v>0</v>
      </c>
      <c r="C309" s="1023">
        <f>C310+C311+C312+C313</f>
        <v>0</v>
      </c>
      <c r="D309" s="1023">
        <f>D310+D311+D312+D313</f>
        <v>0</v>
      </c>
      <c r="E309" s="1023">
        <f>E310+E311+E312+E313</f>
        <v>0</v>
      </c>
    </row>
    <row r="310" spans="1:5" ht="53.25" hidden="1" customHeight="1" x14ac:dyDescent="0.2">
      <c r="A310" s="1020" t="s">
        <v>175</v>
      </c>
      <c r="B310" s="1023"/>
      <c r="C310" s="1019"/>
      <c r="D310" s="1019"/>
      <c r="E310" s="1019">
        <v>0</v>
      </c>
    </row>
    <row r="311" spans="1:5" ht="53.25" hidden="1" customHeight="1" x14ac:dyDescent="0.2">
      <c r="A311" s="1020" t="s">
        <v>185</v>
      </c>
      <c r="B311" s="1023"/>
      <c r="C311" s="1019"/>
      <c r="D311" s="1019"/>
      <c r="E311" s="1019"/>
    </row>
    <row r="312" spans="1:5" ht="53.25" hidden="1" customHeight="1" x14ac:dyDescent="0.2">
      <c r="A312" s="1020" t="s">
        <v>186</v>
      </c>
      <c r="B312" s="1023"/>
      <c r="C312" s="1019"/>
      <c r="D312" s="1019"/>
      <c r="E312" s="1019"/>
    </row>
    <row r="313" spans="1:5" ht="53.25" hidden="1" customHeight="1" x14ac:dyDescent="0.2">
      <c r="A313" s="1020" t="s">
        <v>187</v>
      </c>
      <c r="B313" s="1023"/>
      <c r="C313" s="1019"/>
      <c r="D313" s="1019"/>
      <c r="E313" s="1019"/>
    </row>
    <row r="314" spans="1:5" ht="53.25" hidden="1" customHeight="1" x14ac:dyDescent="0.2">
      <c r="A314" s="1075" t="s">
        <v>30</v>
      </c>
      <c r="B314" s="1023">
        <f>B304+B309</f>
        <v>0</v>
      </c>
      <c r="C314" s="1023">
        <f>C304+C309</f>
        <v>0</v>
      </c>
      <c r="D314" s="1023">
        <f>D304+D309</f>
        <v>0</v>
      </c>
      <c r="E314" s="1023">
        <f>E304+E309</f>
        <v>0</v>
      </c>
    </row>
    <row r="315" spans="1:5" ht="53.25" hidden="1" customHeight="1" x14ac:dyDescent="0.2">
      <c r="A315" s="1013" t="s">
        <v>32</v>
      </c>
      <c r="B315" s="1013"/>
      <c r="C315" s="1072" t="s">
        <v>180</v>
      </c>
      <c r="D315" s="1644"/>
      <c r="E315" s="1645"/>
    </row>
    <row r="316" spans="1:5" ht="53.25" hidden="1" customHeight="1" x14ac:dyDescent="0.2">
      <c r="A316" s="1010" t="s">
        <v>14</v>
      </c>
      <c r="B316" s="1646"/>
      <c r="C316" s="1647"/>
      <c r="D316" s="1647"/>
      <c r="E316" s="1648"/>
    </row>
    <row r="317" spans="1:5" ht="53.25" hidden="1" customHeight="1" x14ac:dyDescent="0.2">
      <c r="A317" s="1010" t="s">
        <v>15</v>
      </c>
      <c r="B317" s="1635"/>
      <c r="C317" s="1636"/>
      <c r="D317" s="1636"/>
      <c r="E317" s="1637"/>
    </row>
    <row r="318" spans="1:5" ht="53.25" hidden="1" customHeight="1" x14ac:dyDescent="0.2">
      <c r="A318" s="1638"/>
      <c r="B318" s="1074">
        <v>2019</v>
      </c>
      <c r="C318" s="1074">
        <v>2020</v>
      </c>
      <c r="D318" s="1074">
        <v>2021</v>
      </c>
      <c r="E318" s="1074">
        <v>2022</v>
      </c>
    </row>
    <row r="319" spans="1:5" ht="53.25" hidden="1" customHeight="1" x14ac:dyDescent="0.2">
      <c r="A319" s="1639"/>
      <c r="B319" s="1014" t="s">
        <v>7</v>
      </c>
      <c r="C319" s="1014" t="s">
        <v>8</v>
      </c>
      <c r="D319" s="1014" t="s">
        <v>8</v>
      </c>
      <c r="E319" s="1014" t="s">
        <v>8</v>
      </c>
    </row>
    <row r="320" spans="1:5" ht="53.25" hidden="1" customHeight="1" x14ac:dyDescent="0.2">
      <c r="A320" s="1010" t="s">
        <v>16</v>
      </c>
      <c r="B320" s="1010"/>
      <c r="C320" s="1010"/>
      <c r="D320" s="1010"/>
      <c r="E320" s="1010"/>
    </row>
    <row r="321" spans="1:5" ht="53.25" hidden="1" customHeight="1" x14ac:dyDescent="0.2">
      <c r="A321" s="1010" t="s">
        <v>17</v>
      </c>
      <c r="B321" s="1015"/>
      <c r="C321" s="1015"/>
      <c r="D321" s="1015"/>
      <c r="E321" s="1015"/>
    </row>
    <row r="322" spans="1:5" ht="53.25" hidden="1" customHeight="1" x14ac:dyDescent="0.2">
      <c r="A322" s="1010" t="s">
        <v>18</v>
      </c>
      <c r="B322" s="1015" t="e">
        <f>B321/B320</f>
        <v>#DIV/0!</v>
      </c>
      <c r="C322" s="1015" t="e">
        <f>C321/C320</f>
        <v>#DIV/0!</v>
      </c>
      <c r="D322" s="1015" t="e">
        <f>D321/D320</f>
        <v>#DIV/0!</v>
      </c>
      <c r="E322" s="1015" t="e">
        <f>E321/E320</f>
        <v>#DIV/0!</v>
      </c>
    </row>
    <row r="323" spans="1:5" ht="53.25" hidden="1" customHeight="1" x14ac:dyDescent="0.2">
      <c r="A323" s="1010" t="s">
        <v>19</v>
      </c>
      <c r="B323" s="1016" t="s">
        <v>20</v>
      </c>
      <c r="C323" s="1017" t="e">
        <f>C320/B320-1</f>
        <v>#DIV/0!</v>
      </c>
      <c r="D323" s="1017" t="e">
        <f t="shared" ref="D323:E325" si="9">D320/C320-1</f>
        <v>#DIV/0!</v>
      </c>
      <c r="E323" s="1017" t="e">
        <f t="shared" si="9"/>
        <v>#DIV/0!</v>
      </c>
    </row>
    <row r="324" spans="1:5" ht="53.25" hidden="1" customHeight="1" x14ac:dyDescent="0.2">
      <c r="A324" s="1010" t="s">
        <v>21</v>
      </c>
      <c r="B324" s="1016" t="s">
        <v>20</v>
      </c>
      <c r="C324" s="1017" t="e">
        <f>C321/B321-1</f>
        <v>#DIV/0!</v>
      </c>
      <c r="D324" s="1017" t="e">
        <f t="shared" si="9"/>
        <v>#DIV/0!</v>
      </c>
      <c r="E324" s="1017" t="e">
        <f t="shared" si="9"/>
        <v>#DIV/0!</v>
      </c>
    </row>
    <row r="325" spans="1:5" ht="53.25" hidden="1" customHeight="1" x14ac:dyDescent="0.2">
      <c r="A325" s="1010" t="s">
        <v>22</v>
      </c>
      <c r="B325" s="1016" t="s">
        <v>20</v>
      </c>
      <c r="C325" s="1017" t="e">
        <f>C322/B322-1</f>
        <v>#DIV/0!</v>
      </c>
      <c r="D325" s="1017" t="e">
        <f t="shared" si="9"/>
        <v>#DIV/0!</v>
      </c>
      <c r="E325" s="1017" t="e">
        <f t="shared" si="9"/>
        <v>#DIV/0!</v>
      </c>
    </row>
    <row r="326" spans="1:5" ht="53.25" hidden="1" customHeight="1" x14ac:dyDescent="0.2">
      <c r="A326" s="1640" t="s">
        <v>1336</v>
      </c>
      <c r="B326" s="1641"/>
      <c r="C326" s="1641"/>
      <c r="D326" s="1641"/>
      <c r="E326" s="1642"/>
    </row>
    <row r="327" spans="1:5" ht="53.25" hidden="1" customHeight="1" x14ac:dyDescent="0.2">
      <c r="A327" s="1638"/>
      <c r="B327" s="1074">
        <v>2019</v>
      </c>
      <c r="C327" s="1074">
        <v>2020</v>
      </c>
      <c r="D327" s="1074">
        <v>2021</v>
      </c>
      <c r="E327" s="1074">
        <v>2022</v>
      </c>
    </row>
    <row r="328" spans="1:5" ht="53.25" hidden="1" customHeight="1" x14ac:dyDescent="0.2">
      <c r="A328" s="1639"/>
      <c r="B328" s="1014" t="s">
        <v>7</v>
      </c>
      <c r="C328" s="1014" t="s">
        <v>8</v>
      </c>
      <c r="D328" s="1014" t="s">
        <v>8</v>
      </c>
      <c r="E328" s="1014" t="s">
        <v>8</v>
      </c>
    </row>
    <row r="329" spans="1:5" ht="53.25" hidden="1" customHeight="1" x14ac:dyDescent="0.2">
      <c r="A329" s="1018" t="s">
        <v>41</v>
      </c>
      <c r="B329" s="1019">
        <f>B330+B331+B332+B333</f>
        <v>0</v>
      </c>
      <c r="C329" s="1019">
        <f>C330+C331+C332+C333</f>
        <v>0</v>
      </c>
      <c r="D329" s="1019">
        <f>D330+D331+D332+D333</f>
        <v>0</v>
      </c>
      <c r="E329" s="1019">
        <f>E330+E331+E332+E333</f>
        <v>0</v>
      </c>
    </row>
    <row r="330" spans="1:5" ht="53.25" hidden="1" customHeight="1" x14ac:dyDescent="0.2">
      <c r="A330" s="1020" t="s">
        <v>175</v>
      </c>
      <c r="B330" s="1019"/>
      <c r="C330" s="1019"/>
      <c r="D330" s="1019"/>
      <c r="E330" s="1019"/>
    </row>
    <row r="331" spans="1:5" ht="53.25" hidden="1" customHeight="1" x14ac:dyDescent="0.2">
      <c r="A331" s="1020" t="s">
        <v>185</v>
      </c>
      <c r="B331" s="1019"/>
      <c r="C331" s="1019"/>
      <c r="D331" s="1019"/>
      <c r="E331" s="1019"/>
    </row>
    <row r="332" spans="1:5" ht="53.25" hidden="1" customHeight="1" x14ac:dyDescent="0.2">
      <c r="A332" s="1020" t="s">
        <v>186</v>
      </c>
      <c r="B332" s="1019"/>
      <c r="C332" s="1019"/>
      <c r="D332" s="1019"/>
      <c r="E332" s="1019"/>
    </row>
    <row r="333" spans="1:5" ht="53.25" hidden="1" customHeight="1" x14ac:dyDescent="0.2">
      <c r="A333" s="1020" t="s">
        <v>187</v>
      </c>
      <c r="B333" s="1019"/>
      <c r="C333" s="1019"/>
      <c r="D333" s="1019"/>
      <c r="E333" s="1019"/>
    </row>
    <row r="334" spans="1:5" ht="53.25" hidden="1" customHeight="1" x14ac:dyDescent="0.2">
      <c r="A334" s="1018" t="s">
        <v>42</v>
      </c>
      <c r="B334" s="1023">
        <f>B335+B336+B337+B338</f>
        <v>0</v>
      </c>
      <c r="C334" s="1023">
        <f>C335+C336+C337+C338</f>
        <v>0</v>
      </c>
      <c r="D334" s="1023">
        <f>D335+D336+D337+D338</f>
        <v>0</v>
      </c>
      <c r="E334" s="1023">
        <f>E335+E336+E337+E338</f>
        <v>0</v>
      </c>
    </row>
    <row r="335" spans="1:5" ht="53.25" hidden="1" customHeight="1" x14ac:dyDescent="0.2">
      <c r="A335" s="1020" t="s">
        <v>175</v>
      </c>
      <c r="B335" s="1023"/>
      <c r="C335" s="1019"/>
      <c r="D335" s="1019"/>
      <c r="E335" s="1019"/>
    </row>
    <row r="336" spans="1:5" ht="53.25" hidden="1" customHeight="1" x14ac:dyDescent="0.2">
      <c r="A336" s="1020" t="s">
        <v>185</v>
      </c>
      <c r="B336" s="1023"/>
      <c r="C336" s="1019"/>
      <c r="D336" s="1019"/>
      <c r="E336" s="1019"/>
    </row>
    <row r="337" spans="1:5" ht="53.25" hidden="1" customHeight="1" x14ac:dyDescent="0.2">
      <c r="A337" s="1020" t="s">
        <v>186</v>
      </c>
      <c r="B337" s="1023"/>
      <c r="C337" s="1019"/>
      <c r="D337" s="1019"/>
      <c r="E337" s="1019"/>
    </row>
    <row r="338" spans="1:5" ht="53.25" hidden="1" customHeight="1" x14ac:dyDescent="0.2">
      <c r="A338" s="1020" t="s">
        <v>187</v>
      </c>
      <c r="B338" s="1023"/>
      <c r="C338" s="1019"/>
      <c r="D338" s="1019"/>
      <c r="E338" s="1019"/>
    </row>
    <row r="339" spans="1:5" ht="53.25" hidden="1" customHeight="1" x14ac:dyDescent="0.2">
      <c r="A339" s="1075" t="s">
        <v>189</v>
      </c>
      <c r="B339" s="1023">
        <f>B329+B334</f>
        <v>0</v>
      </c>
      <c r="C339" s="1023">
        <f>C329+C334</f>
        <v>0</v>
      </c>
      <c r="D339" s="1023">
        <f>D329+D334</f>
        <v>0</v>
      </c>
      <c r="E339" s="1023">
        <f>E329+E334</f>
        <v>0</v>
      </c>
    </row>
    <row r="340" spans="1:5" ht="53.25" hidden="1" customHeight="1" x14ac:dyDescent="0.2">
      <c r="A340" s="1013" t="s">
        <v>69</v>
      </c>
      <c r="B340" s="1076"/>
      <c r="C340" s="1077" t="s">
        <v>180</v>
      </c>
      <c r="D340" s="1078"/>
      <c r="E340" s="1079"/>
    </row>
    <row r="341" spans="1:5" ht="53.25" hidden="1" customHeight="1" x14ac:dyDescent="0.2">
      <c r="A341" s="1010" t="s">
        <v>14</v>
      </c>
      <c r="B341" s="1646"/>
      <c r="C341" s="1647"/>
      <c r="D341" s="1647"/>
      <c r="E341" s="1648"/>
    </row>
    <row r="342" spans="1:5" ht="53.25" hidden="1" customHeight="1" x14ac:dyDescent="0.2">
      <c r="A342" s="1010" t="s">
        <v>15</v>
      </c>
      <c r="B342" s="1635"/>
      <c r="C342" s="1636"/>
      <c r="D342" s="1636"/>
      <c r="E342" s="1637"/>
    </row>
    <row r="343" spans="1:5" ht="53.25" hidden="1" customHeight="1" x14ac:dyDescent="0.2">
      <c r="A343" s="1638"/>
      <c r="B343" s="1074">
        <v>2019</v>
      </c>
      <c r="C343" s="1074">
        <v>2020</v>
      </c>
      <c r="D343" s="1074">
        <v>2021</v>
      </c>
      <c r="E343" s="1074">
        <v>2022</v>
      </c>
    </row>
    <row r="344" spans="1:5" ht="53.25" hidden="1" customHeight="1" x14ac:dyDescent="0.2">
      <c r="A344" s="1639"/>
      <c r="B344" s="1014" t="s">
        <v>7</v>
      </c>
      <c r="C344" s="1014" t="s">
        <v>8</v>
      </c>
      <c r="D344" s="1014" t="s">
        <v>8</v>
      </c>
      <c r="E344" s="1014" t="s">
        <v>8</v>
      </c>
    </row>
    <row r="345" spans="1:5" ht="53.25" hidden="1" customHeight="1" x14ac:dyDescent="0.2">
      <c r="A345" s="1010" t="s">
        <v>16</v>
      </c>
      <c r="B345" s="1010"/>
      <c r="C345" s="1010"/>
      <c r="D345" s="1010"/>
      <c r="E345" s="1010"/>
    </row>
    <row r="346" spans="1:5" ht="53.25" hidden="1" customHeight="1" x14ac:dyDescent="0.2">
      <c r="A346" s="1010" t="s">
        <v>17</v>
      </c>
      <c r="B346" s="1015">
        <f>B364</f>
        <v>0</v>
      </c>
      <c r="C346" s="1015">
        <f>C364</f>
        <v>0</v>
      </c>
      <c r="D346" s="1015">
        <f>D364</f>
        <v>0</v>
      </c>
      <c r="E346" s="1015">
        <f>E364</f>
        <v>0</v>
      </c>
    </row>
    <row r="347" spans="1:5" ht="53.25" hidden="1" customHeight="1" x14ac:dyDescent="0.2">
      <c r="A347" s="1010" t="s">
        <v>18</v>
      </c>
      <c r="B347" s="1015" t="e">
        <f>B346/B345</f>
        <v>#DIV/0!</v>
      </c>
      <c r="C347" s="1015" t="e">
        <f>C346/C345</f>
        <v>#DIV/0!</v>
      </c>
      <c r="D347" s="1015" t="e">
        <f>D346/D345</f>
        <v>#DIV/0!</v>
      </c>
      <c r="E347" s="1015" t="e">
        <f>E346/E345</f>
        <v>#DIV/0!</v>
      </c>
    </row>
    <row r="348" spans="1:5" ht="53.25" hidden="1" customHeight="1" x14ac:dyDescent="0.2">
      <c r="A348" s="1010" t="s">
        <v>19</v>
      </c>
      <c r="B348" s="1016" t="s">
        <v>20</v>
      </c>
      <c r="C348" s="1017" t="e">
        <f>C345/B345-1</f>
        <v>#DIV/0!</v>
      </c>
      <c r="D348" s="1017" t="e">
        <f t="shared" ref="D348:E350" si="10">D345/C345-1</f>
        <v>#DIV/0!</v>
      </c>
      <c r="E348" s="1017" t="e">
        <f t="shared" si="10"/>
        <v>#DIV/0!</v>
      </c>
    </row>
    <row r="349" spans="1:5" ht="53.25" hidden="1" customHeight="1" x14ac:dyDescent="0.2">
      <c r="A349" s="1010" t="s">
        <v>21</v>
      </c>
      <c r="B349" s="1016" t="s">
        <v>20</v>
      </c>
      <c r="C349" s="1017" t="e">
        <f>C346/B346-1</f>
        <v>#DIV/0!</v>
      </c>
      <c r="D349" s="1017" t="e">
        <f t="shared" si="10"/>
        <v>#DIV/0!</v>
      </c>
      <c r="E349" s="1017" t="e">
        <f t="shared" si="10"/>
        <v>#DIV/0!</v>
      </c>
    </row>
    <row r="350" spans="1:5" ht="53.25" hidden="1" customHeight="1" x14ac:dyDescent="0.2">
      <c r="A350" s="1010" t="s">
        <v>22</v>
      </c>
      <c r="B350" s="1016" t="s">
        <v>20</v>
      </c>
      <c r="C350" s="1017" t="e">
        <f>C347/B347-1</f>
        <v>#DIV/0!</v>
      </c>
      <c r="D350" s="1017" t="e">
        <f t="shared" si="10"/>
        <v>#DIV/0!</v>
      </c>
      <c r="E350" s="1017" t="e">
        <f t="shared" si="10"/>
        <v>#DIV/0!</v>
      </c>
    </row>
    <row r="351" spans="1:5" ht="53.25" hidden="1" customHeight="1" x14ac:dyDescent="0.2">
      <c r="A351" s="1640" t="s">
        <v>1339</v>
      </c>
      <c r="B351" s="1641"/>
      <c r="C351" s="1641"/>
      <c r="D351" s="1641"/>
      <c r="E351" s="1642"/>
    </row>
    <row r="352" spans="1:5" ht="53.25" hidden="1" customHeight="1" x14ac:dyDescent="0.2">
      <c r="A352" s="1638"/>
      <c r="B352" s="1074">
        <v>2018</v>
      </c>
      <c r="C352" s="1074">
        <v>2019</v>
      </c>
      <c r="D352" s="1074">
        <v>2020</v>
      </c>
      <c r="E352" s="1074">
        <v>2021</v>
      </c>
    </row>
    <row r="353" spans="1:5" ht="53.25" hidden="1" customHeight="1" x14ac:dyDescent="0.2">
      <c r="A353" s="1639"/>
      <c r="B353" s="1014" t="s">
        <v>7</v>
      </c>
      <c r="C353" s="1014" t="s">
        <v>8</v>
      </c>
      <c r="D353" s="1014" t="s">
        <v>8</v>
      </c>
      <c r="E353" s="1014" t="s">
        <v>8</v>
      </c>
    </row>
    <row r="354" spans="1:5" ht="53.25" hidden="1" customHeight="1" x14ac:dyDescent="0.2">
      <c r="A354" s="1018" t="s">
        <v>41</v>
      </c>
      <c r="B354" s="1019">
        <f>B355+B356+B357+B358</f>
        <v>0</v>
      </c>
      <c r="C354" s="1019">
        <f>C355+C356+C357+C358</f>
        <v>0</v>
      </c>
      <c r="D354" s="1019">
        <f>D355+D356+D357+D358</f>
        <v>0</v>
      </c>
      <c r="E354" s="1019">
        <f>E355+E356+E357+E358</f>
        <v>0</v>
      </c>
    </row>
    <row r="355" spans="1:5" ht="53.25" hidden="1" customHeight="1" x14ac:dyDescent="0.2">
      <c r="A355" s="1020" t="s">
        <v>175</v>
      </c>
      <c r="B355" s="1019"/>
      <c r="C355" s="1019"/>
      <c r="D355" s="1019"/>
      <c r="E355" s="1019"/>
    </row>
    <row r="356" spans="1:5" ht="53.25" hidden="1" customHeight="1" x14ac:dyDescent="0.2">
      <c r="A356" s="1020" t="s">
        <v>185</v>
      </c>
      <c r="B356" s="1019"/>
      <c r="C356" s="1019"/>
      <c r="D356" s="1019"/>
      <c r="E356" s="1019"/>
    </row>
    <row r="357" spans="1:5" ht="53.25" hidden="1" customHeight="1" x14ac:dyDescent="0.2">
      <c r="A357" s="1020" t="s">
        <v>186</v>
      </c>
      <c r="B357" s="1019"/>
      <c r="C357" s="1019"/>
      <c r="D357" s="1019"/>
      <c r="E357" s="1019"/>
    </row>
    <row r="358" spans="1:5" ht="53.25" hidden="1" customHeight="1" x14ac:dyDescent="0.2">
      <c r="A358" s="1020" t="s">
        <v>187</v>
      </c>
      <c r="B358" s="1019"/>
      <c r="C358" s="1019"/>
      <c r="D358" s="1019"/>
      <c r="E358" s="1019"/>
    </row>
    <row r="359" spans="1:5" ht="53.25" hidden="1" customHeight="1" x14ac:dyDescent="0.2">
      <c r="A359" s="1018" t="s">
        <v>42</v>
      </c>
      <c r="B359" s="1023">
        <f>B360+B361+B362+B363</f>
        <v>0</v>
      </c>
      <c r="C359" s="1023">
        <f>C360+C361+C362+C363</f>
        <v>0</v>
      </c>
      <c r="D359" s="1023">
        <f>D360+D361+D362+D363</f>
        <v>0</v>
      </c>
      <c r="E359" s="1023">
        <f>E360+E361+E362+E363</f>
        <v>0</v>
      </c>
    </row>
    <row r="360" spans="1:5" ht="53.25" hidden="1" customHeight="1" x14ac:dyDescent="0.2">
      <c r="A360" s="1020" t="s">
        <v>175</v>
      </c>
      <c r="B360" s="1023"/>
      <c r="C360" s="1019"/>
      <c r="D360" s="1019"/>
      <c r="E360" s="1019"/>
    </row>
    <row r="361" spans="1:5" ht="53.25" hidden="1" customHeight="1" x14ac:dyDescent="0.2">
      <c r="A361" s="1020" t="s">
        <v>185</v>
      </c>
      <c r="B361" s="1023"/>
      <c r="C361" s="1019"/>
      <c r="D361" s="1019"/>
      <c r="E361" s="1019"/>
    </row>
    <row r="362" spans="1:5" ht="53.25" hidden="1" customHeight="1" x14ac:dyDescent="0.2">
      <c r="A362" s="1020" t="s">
        <v>186</v>
      </c>
      <c r="B362" s="1023"/>
      <c r="C362" s="1019"/>
      <c r="D362" s="1019"/>
      <c r="E362" s="1019"/>
    </row>
    <row r="363" spans="1:5" ht="53.25" hidden="1" customHeight="1" x14ac:dyDescent="0.2">
      <c r="A363" s="1020" t="s">
        <v>187</v>
      </c>
      <c r="B363" s="1023"/>
      <c r="C363" s="1019"/>
      <c r="D363" s="1019"/>
      <c r="E363" s="1019"/>
    </row>
    <row r="364" spans="1:5" ht="53.25" hidden="1" customHeight="1" x14ac:dyDescent="0.2">
      <c r="A364" s="1029" t="s">
        <v>192</v>
      </c>
      <c r="B364" s="1023">
        <f>B354+B359</f>
        <v>0</v>
      </c>
      <c r="C364" s="1023">
        <f>C354+C359</f>
        <v>0</v>
      </c>
      <c r="D364" s="1023">
        <f>D354+D359</f>
        <v>0</v>
      </c>
      <c r="E364" s="1023">
        <f>E354+E359</f>
        <v>0</v>
      </c>
    </row>
    <row r="365" spans="1:5" ht="53.25" hidden="1" customHeight="1" x14ac:dyDescent="0.2">
      <c r="A365" s="1080" t="s">
        <v>44</v>
      </c>
      <c r="B365" s="1643"/>
      <c r="C365" s="1644"/>
      <c r="D365" s="1644"/>
      <c r="E365" s="1645"/>
    </row>
    <row r="366" spans="1:5" ht="53.25" hidden="1" customHeight="1" x14ac:dyDescent="0.2">
      <c r="A366" s="1013" t="s">
        <v>69</v>
      </c>
      <c r="B366" s="1076"/>
      <c r="C366" s="1077" t="s">
        <v>180</v>
      </c>
      <c r="D366" s="1078"/>
      <c r="E366" s="1079"/>
    </row>
    <row r="367" spans="1:5" ht="53.25" hidden="1" customHeight="1" x14ac:dyDescent="0.2">
      <c r="A367" s="1010" t="s">
        <v>14</v>
      </c>
      <c r="B367" s="1646"/>
      <c r="C367" s="1647"/>
      <c r="D367" s="1647"/>
      <c r="E367" s="1648"/>
    </row>
    <row r="368" spans="1:5" ht="53.25" hidden="1" customHeight="1" x14ac:dyDescent="0.2">
      <c r="A368" s="1010" t="s">
        <v>15</v>
      </c>
      <c r="B368" s="1635"/>
      <c r="C368" s="1636"/>
      <c r="D368" s="1636"/>
      <c r="E368" s="1637"/>
    </row>
    <row r="369" spans="1:5" ht="53.25" hidden="1" customHeight="1" x14ac:dyDescent="0.2">
      <c r="A369" s="1638"/>
      <c r="B369" s="1074">
        <v>2019</v>
      </c>
      <c r="C369" s="1074">
        <v>2020</v>
      </c>
      <c r="D369" s="1074">
        <v>2021</v>
      </c>
      <c r="E369" s="1074">
        <v>2022</v>
      </c>
    </row>
    <row r="370" spans="1:5" ht="53.25" hidden="1" customHeight="1" x14ac:dyDescent="0.2">
      <c r="A370" s="1639"/>
      <c r="B370" s="1014" t="s">
        <v>7</v>
      </c>
      <c r="C370" s="1014" t="s">
        <v>8</v>
      </c>
      <c r="D370" s="1014" t="s">
        <v>8</v>
      </c>
      <c r="E370" s="1014" t="s">
        <v>8</v>
      </c>
    </row>
    <row r="371" spans="1:5" ht="53.25" hidden="1" customHeight="1" x14ac:dyDescent="0.2">
      <c r="A371" s="1010" t="s">
        <v>16</v>
      </c>
      <c r="B371" s="1010"/>
      <c r="C371" s="1010"/>
      <c r="D371" s="1010"/>
      <c r="E371" s="1010"/>
    </row>
    <row r="372" spans="1:5" ht="53.25" hidden="1" customHeight="1" x14ac:dyDescent="0.2">
      <c r="A372" s="1010" t="s">
        <v>17</v>
      </c>
      <c r="B372" s="1015">
        <f>B390</f>
        <v>0</v>
      </c>
      <c r="C372" s="1015">
        <f>C390</f>
        <v>0</v>
      </c>
      <c r="D372" s="1015">
        <f>D390</f>
        <v>0</v>
      </c>
      <c r="E372" s="1015">
        <f>E390</f>
        <v>0</v>
      </c>
    </row>
    <row r="373" spans="1:5" ht="53.25" hidden="1" customHeight="1" x14ac:dyDescent="0.2">
      <c r="A373" s="1010" t="s">
        <v>18</v>
      </c>
      <c r="B373" s="1015" t="e">
        <f>B372/B371</f>
        <v>#DIV/0!</v>
      </c>
      <c r="C373" s="1015" t="e">
        <f>C372/C371</f>
        <v>#DIV/0!</v>
      </c>
      <c r="D373" s="1015" t="e">
        <f>D372/D371</f>
        <v>#DIV/0!</v>
      </c>
      <c r="E373" s="1015" t="e">
        <f>E372/E371</f>
        <v>#DIV/0!</v>
      </c>
    </row>
    <row r="374" spans="1:5" ht="53.25" hidden="1" customHeight="1" x14ac:dyDescent="0.2">
      <c r="A374" s="1010" t="s">
        <v>19</v>
      </c>
      <c r="B374" s="1016" t="s">
        <v>20</v>
      </c>
      <c r="C374" s="1017" t="e">
        <f>C371/B371-1</f>
        <v>#DIV/0!</v>
      </c>
      <c r="D374" s="1017" t="e">
        <f t="shared" ref="D374:E376" si="11">D371/C371-1</f>
        <v>#DIV/0!</v>
      </c>
      <c r="E374" s="1017" t="e">
        <f t="shared" si="11"/>
        <v>#DIV/0!</v>
      </c>
    </row>
    <row r="375" spans="1:5" ht="53.25" hidden="1" customHeight="1" x14ac:dyDescent="0.2">
      <c r="A375" s="1010" t="s">
        <v>21</v>
      </c>
      <c r="B375" s="1016" t="s">
        <v>20</v>
      </c>
      <c r="C375" s="1017" t="e">
        <f>C372/B372-1</f>
        <v>#DIV/0!</v>
      </c>
      <c r="D375" s="1017" t="e">
        <f t="shared" si="11"/>
        <v>#DIV/0!</v>
      </c>
      <c r="E375" s="1017" t="e">
        <f t="shared" si="11"/>
        <v>#DIV/0!</v>
      </c>
    </row>
    <row r="376" spans="1:5" ht="53.25" hidden="1" customHeight="1" x14ac:dyDescent="0.2">
      <c r="A376" s="1010" t="s">
        <v>22</v>
      </c>
      <c r="B376" s="1016" t="s">
        <v>20</v>
      </c>
      <c r="C376" s="1017" t="e">
        <f>C373/B373-1</f>
        <v>#DIV/0!</v>
      </c>
      <c r="D376" s="1017" t="e">
        <f t="shared" si="11"/>
        <v>#DIV/0!</v>
      </c>
      <c r="E376" s="1017" t="e">
        <f t="shared" si="11"/>
        <v>#DIV/0!</v>
      </c>
    </row>
    <row r="377" spans="1:5" ht="53.25" hidden="1" customHeight="1" x14ac:dyDescent="0.2">
      <c r="A377" s="1640" t="s">
        <v>519</v>
      </c>
      <c r="B377" s="1641"/>
      <c r="C377" s="1641"/>
      <c r="D377" s="1641"/>
      <c r="E377" s="1642"/>
    </row>
    <row r="378" spans="1:5" ht="53.25" hidden="1" customHeight="1" x14ac:dyDescent="0.2">
      <c r="A378" s="1638"/>
      <c r="B378" s="1074">
        <v>2019</v>
      </c>
      <c r="C378" s="1074">
        <v>2020</v>
      </c>
      <c r="D378" s="1074">
        <v>2021</v>
      </c>
      <c r="E378" s="1074">
        <v>2022</v>
      </c>
    </row>
    <row r="379" spans="1:5" ht="53.25" hidden="1" customHeight="1" x14ac:dyDescent="0.2">
      <c r="A379" s="1639"/>
      <c r="B379" s="1014" t="s">
        <v>7</v>
      </c>
      <c r="C379" s="1014" t="s">
        <v>8</v>
      </c>
      <c r="D379" s="1014" t="s">
        <v>8</v>
      </c>
      <c r="E379" s="1014" t="s">
        <v>8</v>
      </c>
    </row>
    <row r="380" spans="1:5" ht="53.25" hidden="1" customHeight="1" x14ac:dyDescent="0.2">
      <c r="A380" s="1018" t="s">
        <v>41</v>
      </c>
      <c r="B380" s="1019">
        <f>B381+B382+B383+B384</f>
        <v>0</v>
      </c>
      <c r="C380" s="1019">
        <f>C381+C382+C383+C384</f>
        <v>0</v>
      </c>
      <c r="D380" s="1019">
        <f>D381+D382+D383+D384</f>
        <v>0</v>
      </c>
      <c r="E380" s="1019">
        <f>E381+E382+E383+E384</f>
        <v>0</v>
      </c>
    </row>
    <row r="381" spans="1:5" ht="53.25" hidden="1" customHeight="1" x14ac:dyDescent="0.2">
      <c r="A381" s="1020" t="s">
        <v>175</v>
      </c>
      <c r="B381" s="1019"/>
      <c r="C381" s="1019"/>
      <c r="D381" s="1019"/>
      <c r="E381" s="1019"/>
    </row>
    <row r="382" spans="1:5" ht="53.25" hidden="1" customHeight="1" x14ac:dyDescent="0.2">
      <c r="A382" s="1020" t="s">
        <v>185</v>
      </c>
      <c r="B382" s="1019"/>
      <c r="C382" s="1019"/>
      <c r="D382" s="1019"/>
      <c r="E382" s="1019"/>
    </row>
    <row r="383" spans="1:5" ht="53.25" hidden="1" customHeight="1" x14ac:dyDescent="0.2">
      <c r="A383" s="1020" t="s">
        <v>186</v>
      </c>
      <c r="B383" s="1019"/>
      <c r="C383" s="1019"/>
      <c r="D383" s="1019"/>
      <c r="E383" s="1019"/>
    </row>
    <row r="384" spans="1:5" ht="53.25" hidden="1" customHeight="1" x14ac:dyDescent="0.2">
      <c r="A384" s="1020" t="s">
        <v>187</v>
      </c>
      <c r="B384" s="1019"/>
      <c r="C384" s="1019"/>
      <c r="D384" s="1019"/>
      <c r="E384" s="1019"/>
    </row>
    <row r="385" spans="1:5" ht="53.25" hidden="1" customHeight="1" x14ac:dyDescent="0.2">
      <c r="A385" s="1018" t="s">
        <v>42</v>
      </c>
      <c r="B385" s="1023">
        <f>B386+B387+B388+B389</f>
        <v>0</v>
      </c>
      <c r="C385" s="1023">
        <f>C386+C387+C388+C389</f>
        <v>0</v>
      </c>
      <c r="D385" s="1023">
        <f>D386+D387+D388+D389</f>
        <v>0</v>
      </c>
      <c r="E385" s="1023">
        <f>E386+E387+E388+E389</f>
        <v>0</v>
      </c>
    </row>
    <row r="386" spans="1:5" ht="53.25" hidden="1" customHeight="1" x14ac:dyDescent="0.2">
      <c r="A386" s="1020" t="s">
        <v>175</v>
      </c>
      <c r="B386" s="1023"/>
      <c r="C386" s="1023"/>
      <c r="D386" s="1023"/>
      <c r="E386" s="1023"/>
    </row>
    <row r="387" spans="1:5" ht="53.25" hidden="1" customHeight="1" x14ac:dyDescent="0.2">
      <c r="A387" s="1020" t="s">
        <v>185</v>
      </c>
      <c r="B387" s="1023"/>
      <c r="C387" s="1023"/>
      <c r="D387" s="1023"/>
      <c r="E387" s="1023"/>
    </row>
    <row r="388" spans="1:5" ht="53.25" hidden="1" customHeight="1" x14ac:dyDescent="0.2">
      <c r="A388" s="1020" t="s">
        <v>186</v>
      </c>
      <c r="B388" s="1023"/>
      <c r="C388" s="1023"/>
      <c r="D388" s="1023"/>
      <c r="E388" s="1023"/>
    </row>
    <row r="389" spans="1:5" ht="53.25" hidden="1" customHeight="1" x14ac:dyDescent="0.2">
      <c r="A389" s="1020" t="s">
        <v>187</v>
      </c>
      <c r="B389" s="1023"/>
      <c r="C389" s="1023"/>
      <c r="D389" s="1023"/>
      <c r="E389" s="1023"/>
    </row>
    <row r="390" spans="1:5" ht="53.25" hidden="1" customHeight="1" x14ac:dyDescent="0.2">
      <c r="A390" s="1029" t="s">
        <v>51</v>
      </c>
      <c r="B390" s="1023">
        <f>B380+B385</f>
        <v>0</v>
      </c>
      <c r="C390" s="1023">
        <f>C380+C385</f>
        <v>0</v>
      </c>
      <c r="D390" s="1023">
        <f>D380+D385</f>
        <v>0</v>
      </c>
      <c r="E390" s="1023">
        <f>E380+E385</f>
        <v>0</v>
      </c>
    </row>
    <row r="391" spans="1:5" ht="53.25" customHeight="1" thickBot="1" x14ac:dyDescent="0.25">
      <c r="A391" s="1081"/>
      <c r="B391" s="1082"/>
      <c r="C391" s="1082"/>
      <c r="D391" s="1082"/>
      <c r="E391" s="1082"/>
    </row>
    <row r="392" spans="1:5" ht="53.25" customHeight="1" thickBot="1" x14ac:dyDescent="0.25">
      <c r="A392" s="1011" t="s">
        <v>53</v>
      </c>
      <c r="B392" s="1083">
        <f>+B267+B191+B69+B32+B216+B113+B372+B346+B321+B296+B241+B150</f>
        <v>93000</v>
      </c>
      <c r="C392" s="1083">
        <f>+C267+C191+C69+C32+C216+C113+C372+C346+C321+C296+C241+C150</f>
        <v>107000</v>
      </c>
      <c r="D392" s="1083">
        <f>+D267+D191+D69+D32+D216+D113+D372+D346+D321+D296+D241+D150</f>
        <v>108500</v>
      </c>
      <c r="E392" s="1083">
        <f>+E267+E191+E69+E32+E216+E113+E372+E346+E321+E296+E241+E150</f>
        <v>112500</v>
      </c>
    </row>
    <row r="393" spans="1:5" ht="53.25" customHeight="1" thickBot="1" x14ac:dyDescent="0.25">
      <c r="A393" s="1011" t="s">
        <v>54</v>
      </c>
      <c r="B393" s="1083">
        <f>B394+B397+B400+B406+B409+B412+B420</f>
        <v>93000</v>
      </c>
      <c r="C393" s="1083">
        <f>C394+C397+C400+C406+C409+C412+C420</f>
        <v>107000</v>
      </c>
      <c r="D393" s="1083">
        <f>D394+D397+D400+D406+D409+D412+D420</f>
        <v>108500</v>
      </c>
      <c r="E393" s="1083">
        <f>E394+E397+E400+E406+E409+E412+E420</f>
        <v>112500</v>
      </c>
    </row>
    <row r="394" spans="1:5" ht="53.25" customHeight="1" thickBot="1" x14ac:dyDescent="0.25">
      <c r="A394" s="1018" t="s">
        <v>23</v>
      </c>
      <c r="B394" s="1033">
        <f>B395+B396</f>
        <v>23000</v>
      </c>
      <c r="C394" s="1033">
        <f>C395+C396</f>
        <v>30000</v>
      </c>
      <c r="D394" s="1033">
        <f>D395+D396</f>
        <v>30000</v>
      </c>
      <c r="E394" s="1033">
        <f>E395+E396</f>
        <v>30000</v>
      </c>
    </row>
    <row r="395" spans="1:5" ht="53.25" customHeight="1" thickBot="1" x14ac:dyDescent="0.25">
      <c r="A395" s="1020" t="s">
        <v>175</v>
      </c>
      <c r="B395" s="1023">
        <f t="shared" ref="B395:E396" si="12">B41+B78+B122</f>
        <v>23000</v>
      </c>
      <c r="C395" s="1023">
        <f t="shared" si="12"/>
        <v>30000</v>
      </c>
      <c r="D395" s="1023">
        <f t="shared" si="12"/>
        <v>30000</v>
      </c>
      <c r="E395" s="1023">
        <f t="shared" si="12"/>
        <v>30000</v>
      </c>
    </row>
    <row r="396" spans="1:5" ht="53.25" customHeight="1" thickBot="1" x14ac:dyDescent="0.25">
      <c r="A396" s="1020" t="s">
        <v>193</v>
      </c>
      <c r="B396" s="1023">
        <f t="shared" si="12"/>
        <v>0</v>
      </c>
      <c r="C396" s="1023">
        <f t="shared" si="12"/>
        <v>0</v>
      </c>
      <c r="D396" s="1023">
        <f t="shared" si="12"/>
        <v>0</v>
      </c>
      <c r="E396" s="1023">
        <f t="shared" si="12"/>
        <v>0</v>
      </c>
    </row>
    <row r="397" spans="1:5" ht="53.25" customHeight="1" thickBot="1" x14ac:dyDescent="0.25">
      <c r="A397" s="1018" t="s">
        <v>24</v>
      </c>
      <c r="B397" s="1033">
        <f>B398+B399</f>
        <v>3500</v>
      </c>
      <c r="C397" s="1033">
        <f>C398+C399</f>
        <v>4500</v>
      </c>
      <c r="D397" s="1033">
        <f>D398+D399</f>
        <v>4500</v>
      </c>
      <c r="E397" s="1033">
        <f>E398+E399</f>
        <v>4500</v>
      </c>
    </row>
    <row r="398" spans="1:5" ht="53.25" customHeight="1" thickBot="1" x14ac:dyDescent="0.25">
      <c r="A398" s="1020" t="s">
        <v>175</v>
      </c>
      <c r="B398" s="1019">
        <f>B44+B81+B125</f>
        <v>3500</v>
      </c>
      <c r="C398" s="1019">
        <f>C44+C81+C125</f>
        <v>4500</v>
      </c>
      <c r="D398" s="1019">
        <f>D44+D81+D125</f>
        <v>4500</v>
      </c>
      <c r="E398" s="1019">
        <f>E44+E81+E125</f>
        <v>4500</v>
      </c>
    </row>
    <row r="399" spans="1:5" ht="53.25" customHeight="1" thickBot="1" x14ac:dyDescent="0.25">
      <c r="A399" s="1020" t="s">
        <v>193</v>
      </c>
      <c r="B399" s="1023">
        <f>B45+B82+B123</f>
        <v>0</v>
      </c>
      <c r="C399" s="1023">
        <f>C45+C82+C123</f>
        <v>0</v>
      </c>
      <c r="D399" s="1023">
        <f>D45+D82+D123</f>
        <v>0</v>
      </c>
      <c r="E399" s="1023">
        <f>E45+E82+E123</f>
        <v>0</v>
      </c>
    </row>
    <row r="400" spans="1:5" ht="53.25" customHeight="1" thickBot="1" x14ac:dyDescent="0.25">
      <c r="A400" s="1018" t="s">
        <v>25</v>
      </c>
      <c r="B400" s="1033">
        <f>B401+B402</f>
        <v>37600</v>
      </c>
      <c r="C400" s="1033">
        <f>C401+C402</f>
        <v>40100</v>
      </c>
      <c r="D400" s="1033">
        <f>D401+D402</f>
        <v>41600</v>
      </c>
      <c r="E400" s="1033">
        <f>E401+E402</f>
        <v>45600</v>
      </c>
    </row>
    <row r="401" spans="1:5" ht="53.25" customHeight="1" thickBot="1" x14ac:dyDescent="0.25">
      <c r="A401" s="1020" t="s">
        <v>175</v>
      </c>
      <c r="B401" s="1023">
        <f>B47+B84+B128+B165</f>
        <v>36550</v>
      </c>
      <c r="C401" s="1023">
        <v>39600</v>
      </c>
      <c r="D401" s="1023">
        <v>41050</v>
      </c>
      <c r="E401" s="1023">
        <v>45050</v>
      </c>
    </row>
    <row r="402" spans="1:5" ht="53.25" customHeight="1" thickBot="1" x14ac:dyDescent="0.25">
      <c r="A402" s="1020" t="s">
        <v>193</v>
      </c>
      <c r="B402" s="1023">
        <f>B48+B85+B129</f>
        <v>1050</v>
      </c>
      <c r="C402" s="1023">
        <v>500</v>
      </c>
      <c r="D402" s="1023">
        <v>550</v>
      </c>
      <c r="E402" s="1023">
        <v>550</v>
      </c>
    </row>
    <row r="403" spans="1:5" ht="53.25" customHeight="1" thickBot="1" x14ac:dyDescent="0.25">
      <c r="A403" s="1018" t="s">
        <v>26</v>
      </c>
      <c r="B403" s="1033">
        <f>B404+B405</f>
        <v>0</v>
      </c>
      <c r="C403" s="1033">
        <f>C404+C405</f>
        <v>0</v>
      </c>
      <c r="D403" s="1033">
        <f>D404+D405</f>
        <v>0</v>
      </c>
      <c r="E403" s="1033">
        <f>E404+E405</f>
        <v>0</v>
      </c>
    </row>
    <row r="404" spans="1:5" ht="53.25" customHeight="1" thickBot="1" x14ac:dyDescent="0.25">
      <c r="A404" s="1020" t="s">
        <v>175</v>
      </c>
      <c r="B404" s="1019">
        <f t="shared" ref="B404:E405" si="13">B50+B87+B131</f>
        <v>0</v>
      </c>
      <c r="C404" s="1019">
        <f t="shared" si="13"/>
        <v>0</v>
      </c>
      <c r="D404" s="1019">
        <f t="shared" si="13"/>
        <v>0</v>
      </c>
      <c r="E404" s="1019">
        <f t="shared" si="13"/>
        <v>0</v>
      </c>
    </row>
    <row r="405" spans="1:5" ht="53.25" customHeight="1" thickBot="1" x14ac:dyDescent="0.25">
      <c r="A405" s="1020" t="s">
        <v>193</v>
      </c>
      <c r="B405" s="1023">
        <f t="shared" si="13"/>
        <v>0</v>
      </c>
      <c r="C405" s="1023">
        <f t="shared" si="13"/>
        <v>0</v>
      </c>
      <c r="D405" s="1023">
        <f t="shared" si="13"/>
        <v>0</v>
      </c>
      <c r="E405" s="1023">
        <f t="shared" si="13"/>
        <v>0</v>
      </c>
    </row>
    <row r="406" spans="1:5" ht="53.25" customHeight="1" thickBot="1" x14ac:dyDescent="0.25">
      <c r="A406" s="1018" t="s">
        <v>27</v>
      </c>
      <c r="B406" s="1033">
        <f>B407+B408</f>
        <v>1000</v>
      </c>
      <c r="C406" s="1033">
        <f>C407+C408</f>
        <v>1000</v>
      </c>
      <c r="D406" s="1033">
        <f>D407+D408</f>
        <v>1000</v>
      </c>
      <c r="E406" s="1033">
        <f>E407+E408</f>
        <v>1000</v>
      </c>
    </row>
    <row r="407" spans="1:5" ht="53.25" customHeight="1" thickBot="1" x14ac:dyDescent="0.25">
      <c r="A407" s="1020" t="s">
        <v>175</v>
      </c>
      <c r="B407" s="1019">
        <f t="shared" ref="B407:E408" si="14">B53+B90+B134</f>
        <v>1000</v>
      </c>
      <c r="C407" s="1019">
        <f t="shared" si="14"/>
        <v>1000</v>
      </c>
      <c r="D407" s="1019">
        <f t="shared" si="14"/>
        <v>1000</v>
      </c>
      <c r="E407" s="1019">
        <f t="shared" si="14"/>
        <v>1000</v>
      </c>
    </row>
    <row r="408" spans="1:5" ht="53.25" customHeight="1" thickBot="1" x14ac:dyDescent="0.25">
      <c r="A408" s="1020" t="s">
        <v>193</v>
      </c>
      <c r="B408" s="1023">
        <f t="shared" si="14"/>
        <v>0</v>
      </c>
      <c r="C408" s="1023">
        <f t="shared" si="14"/>
        <v>0</v>
      </c>
      <c r="D408" s="1023">
        <f t="shared" si="14"/>
        <v>0</v>
      </c>
      <c r="E408" s="1023">
        <f t="shared" si="14"/>
        <v>0</v>
      </c>
    </row>
    <row r="409" spans="1:5" ht="53.25" customHeight="1" thickBot="1" x14ac:dyDescent="0.25">
      <c r="A409" s="1018" t="s">
        <v>28</v>
      </c>
      <c r="B409" s="1033">
        <f>B410+B411</f>
        <v>400</v>
      </c>
      <c r="C409" s="1033">
        <f>C410+C411</f>
        <v>400</v>
      </c>
      <c r="D409" s="1033">
        <f>D410+D411</f>
        <v>400</v>
      </c>
      <c r="E409" s="1033">
        <f>E410+E411</f>
        <v>400</v>
      </c>
    </row>
    <row r="410" spans="1:5" ht="53.25" customHeight="1" thickBot="1" x14ac:dyDescent="0.25">
      <c r="A410" s="1020" t="s">
        <v>175</v>
      </c>
      <c r="B410" s="1019">
        <f t="shared" ref="B410:E411" si="15">B56+B93+B137</f>
        <v>400</v>
      </c>
      <c r="C410" s="1019">
        <f t="shared" si="15"/>
        <v>400</v>
      </c>
      <c r="D410" s="1019">
        <f t="shared" si="15"/>
        <v>400</v>
      </c>
      <c r="E410" s="1019">
        <f t="shared" si="15"/>
        <v>400</v>
      </c>
    </row>
    <row r="411" spans="1:5" ht="53.25" customHeight="1" thickBot="1" x14ac:dyDescent="0.25">
      <c r="A411" s="1020" t="s">
        <v>193</v>
      </c>
      <c r="B411" s="1023">
        <f t="shared" si="15"/>
        <v>0</v>
      </c>
      <c r="C411" s="1023">
        <f t="shared" si="15"/>
        <v>0</v>
      </c>
      <c r="D411" s="1023">
        <f t="shared" si="15"/>
        <v>0</v>
      </c>
      <c r="E411" s="1023">
        <f t="shared" si="15"/>
        <v>0</v>
      </c>
    </row>
    <row r="412" spans="1:5" ht="53.25" customHeight="1" thickBot="1" x14ac:dyDescent="0.25">
      <c r="A412" s="1018" t="s">
        <v>29</v>
      </c>
      <c r="B412" s="1033">
        <f>B413</f>
        <v>26500</v>
      </c>
      <c r="C412" s="1033">
        <f>C95+C58</f>
        <v>30000</v>
      </c>
      <c r="D412" s="1033">
        <f>D95+D58</f>
        <v>30000</v>
      </c>
      <c r="E412" s="1033">
        <f>E95+E58</f>
        <v>30000</v>
      </c>
    </row>
    <row r="413" spans="1:5" ht="43.5" customHeight="1" thickBot="1" x14ac:dyDescent="0.25">
      <c r="A413" s="1020" t="s">
        <v>175</v>
      </c>
      <c r="B413" s="1019">
        <v>26500</v>
      </c>
      <c r="C413" s="1019">
        <f t="shared" ref="B413:E414" si="16">C59+C96+C140</f>
        <v>30000</v>
      </c>
      <c r="D413" s="1019">
        <f t="shared" si="16"/>
        <v>30000</v>
      </c>
      <c r="E413" s="1019">
        <f t="shared" si="16"/>
        <v>30000</v>
      </c>
    </row>
    <row r="414" spans="1:5" ht="42" customHeight="1" thickBot="1" x14ac:dyDescent="0.25">
      <c r="A414" s="1020" t="s">
        <v>193</v>
      </c>
      <c r="B414" s="1023">
        <f t="shared" si="16"/>
        <v>0</v>
      </c>
      <c r="C414" s="1023">
        <f t="shared" si="16"/>
        <v>0</v>
      </c>
      <c r="D414" s="1023">
        <f t="shared" si="16"/>
        <v>0</v>
      </c>
      <c r="E414" s="1023">
        <f t="shared" si="16"/>
        <v>0</v>
      </c>
    </row>
    <row r="415" spans="1:5" ht="38.25" customHeight="1" thickBot="1" x14ac:dyDescent="0.25">
      <c r="A415" s="1018" t="s">
        <v>55</v>
      </c>
      <c r="B415" s="1033">
        <f>B416+B417+B418+B419</f>
        <v>0</v>
      </c>
      <c r="C415" s="1033">
        <f>C416+C417+C418+C419</f>
        <v>0</v>
      </c>
      <c r="D415" s="1033">
        <f>D416+D417+D418+D419</f>
        <v>0</v>
      </c>
      <c r="E415" s="1033">
        <f>E416+E417+E418+E419</f>
        <v>0</v>
      </c>
    </row>
    <row r="416" spans="1:5" ht="42" customHeight="1" thickBot="1" x14ac:dyDescent="0.25">
      <c r="A416" s="1020" t="s">
        <v>175</v>
      </c>
      <c r="B416" s="1019">
        <f t="shared" ref="B416:E419" si="17">B200+B225+B250+B276+B305+B330+B355+B381</f>
        <v>0</v>
      </c>
      <c r="C416" s="1019">
        <f t="shared" si="17"/>
        <v>0</v>
      </c>
      <c r="D416" s="1019">
        <f t="shared" si="17"/>
        <v>0</v>
      </c>
      <c r="E416" s="1019">
        <f t="shared" si="17"/>
        <v>0</v>
      </c>
    </row>
    <row r="417" spans="1:5" ht="40.5" customHeight="1" thickBot="1" x14ac:dyDescent="0.25">
      <c r="A417" s="1020" t="s">
        <v>194</v>
      </c>
      <c r="B417" s="1019">
        <f t="shared" si="17"/>
        <v>0</v>
      </c>
      <c r="C417" s="1019">
        <f t="shared" si="17"/>
        <v>0</v>
      </c>
      <c r="D417" s="1019">
        <f t="shared" si="17"/>
        <v>0</v>
      </c>
      <c r="E417" s="1019">
        <f t="shared" si="17"/>
        <v>0</v>
      </c>
    </row>
    <row r="418" spans="1:5" ht="39.75" customHeight="1" thickBot="1" x14ac:dyDescent="0.25">
      <c r="A418" s="1020" t="s">
        <v>186</v>
      </c>
      <c r="B418" s="1019">
        <f t="shared" si="17"/>
        <v>0</v>
      </c>
      <c r="C418" s="1019">
        <f t="shared" si="17"/>
        <v>0</v>
      </c>
      <c r="D418" s="1019">
        <f t="shared" si="17"/>
        <v>0</v>
      </c>
      <c r="E418" s="1019">
        <f t="shared" si="17"/>
        <v>0</v>
      </c>
    </row>
    <row r="419" spans="1:5" ht="39" customHeight="1" thickBot="1" x14ac:dyDescent="0.25">
      <c r="A419" s="1020" t="s">
        <v>187</v>
      </c>
      <c r="B419" s="1019">
        <f t="shared" si="17"/>
        <v>0</v>
      </c>
      <c r="C419" s="1019">
        <f t="shared" si="17"/>
        <v>0</v>
      </c>
      <c r="D419" s="1019">
        <f t="shared" si="17"/>
        <v>0</v>
      </c>
      <c r="E419" s="1019">
        <f t="shared" si="17"/>
        <v>0</v>
      </c>
    </row>
    <row r="420" spans="1:5" ht="42.75" customHeight="1" thickBot="1" x14ac:dyDescent="0.25">
      <c r="A420" s="1018" t="s">
        <v>56</v>
      </c>
      <c r="B420" s="1033">
        <f>B421+B422+B423+B424</f>
        <v>1000</v>
      </c>
      <c r="C420" s="1033">
        <f>C421+C422+C423+C424</f>
        <v>1000</v>
      </c>
      <c r="D420" s="1033">
        <f>D421+D422+D423+D424</f>
        <v>1000</v>
      </c>
      <c r="E420" s="1033">
        <f>E421+E422+E423+E424</f>
        <v>1000</v>
      </c>
    </row>
    <row r="421" spans="1:5" ht="38.25" customHeight="1" thickBot="1" x14ac:dyDescent="0.25">
      <c r="A421" s="1020" t="s">
        <v>175</v>
      </c>
      <c r="B421" s="1019">
        <f>B281+B255+B230+B205</f>
        <v>1000</v>
      </c>
      <c r="C421" s="1019">
        <f>C281+C255+C230+C205</f>
        <v>1000</v>
      </c>
      <c r="D421" s="1019">
        <f>D281+D255+D230+D205</f>
        <v>1000</v>
      </c>
      <c r="E421" s="1019">
        <f>E281+E255+E230+E205</f>
        <v>1000</v>
      </c>
    </row>
    <row r="422" spans="1:5" ht="36.75" customHeight="1" thickBot="1" x14ac:dyDescent="0.25">
      <c r="A422" s="1020" t="s">
        <v>194</v>
      </c>
      <c r="B422" s="1019">
        <f t="shared" ref="B422:E424" si="18">B206+B231+B256+B282+B311+B336+B361+B387</f>
        <v>0</v>
      </c>
      <c r="C422" s="1019">
        <f t="shared" si="18"/>
        <v>0</v>
      </c>
      <c r="D422" s="1019">
        <f t="shared" si="18"/>
        <v>0</v>
      </c>
      <c r="E422" s="1019">
        <f t="shared" si="18"/>
        <v>0</v>
      </c>
    </row>
    <row r="423" spans="1:5" ht="30" customHeight="1" thickBot="1" x14ac:dyDescent="0.25">
      <c r="A423" s="1020" t="s">
        <v>186</v>
      </c>
      <c r="B423" s="1019">
        <f t="shared" si="18"/>
        <v>0</v>
      </c>
      <c r="C423" s="1019">
        <f t="shared" si="18"/>
        <v>0</v>
      </c>
      <c r="D423" s="1019">
        <f t="shared" si="18"/>
        <v>0</v>
      </c>
      <c r="E423" s="1019">
        <f t="shared" si="18"/>
        <v>0</v>
      </c>
    </row>
    <row r="424" spans="1:5" ht="33.75" customHeight="1" thickBot="1" x14ac:dyDescent="0.25">
      <c r="A424" s="1020" t="s">
        <v>187</v>
      </c>
      <c r="B424" s="1019">
        <f t="shared" si="18"/>
        <v>0</v>
      </c>
      <c r="C424" s="1019">
        <f t="shared" si="18"/>
        <v>0</v>
      </c>
      <c r="D424" s="1019">
        <f t="shared" si="18"/>
        <v>0</v>
      </c>
      <c r="E424" s="1019">
        <f t="shared" si="18"/>
        <v>0</v>
      </c>
    </row>
    <row r="425" spans="1:5" ht="33.75" customHeight="1" thickBot="1" x14ac:dyDescent="0.25">
      <c r="A425" s="1030" t="s">
        <v>31</v>
      </c>
      <c r="B425" s="1031">
        <f>IF(B393-B392=0,0,"Error")</f>
        <v>0</v>
      </c>
      <c r="C425" s="1031">
        <f>IF(C393-C392=0,0,"Error")</f>
        <v>0</v>
      </c>
      <c r="D425" s="1031">
        <f>IF(D393-D392=0,0,"Error")</f>
        <v>0</v>
      </c>
      <c r="E425" s="1031">
        <f>IF(E393-E392=0,0,"Error")</f>
        <v>0</v>
      </c>
    </row>
  </sheetData>
  <mergeCells count="94">
    <mergeCell ref="A18:E18"/>
    <mergeCell ref="A1:E1"/>
    <mergeCell ref="A2:E2"/>
    <mergeCell ref="A3:E3"/>
    <mergeCell ref="B5:E5"/>
    <mergeCell ref="B6:E6"/>
    <mergeCell ref="B7:E7"/>
    <mergeCell ref="A8:E8"/>
    <mergeCell ref="A9:E11"/>
    <mergeCell ref="B12:E12"/>
    <mergeCell ref="A13:A14"/>
    <mergeCell ref="B17:E17"/>
    <mergeCell ref="A66:A67"/>
    <mergeCell ref="A24:E24"/>
    <mergeCell ref="A25:E25"/>
    <mergeCell ref="B26:E26"/>
    <mergeCell ref="B27:E27"/>
    <mergeCell ref="B28:E28"/>
    <mergeCell ref="A29:A30"/>
    <mergeCell ref="A37:E37"/>
    <mergeCell ref="A38:A39"/>
    <mergeCell ref="B63:E63"/>
    <mergeCell ref="B64:E64"/>
    <mergeCell ref="B65:E65"/>
    <mergeCell ref="A119:A120"/>
    <mergeCell ref="A74:E74"/>
    <mergeCell ref="A75:A76"/>
    <mergeCell ref="B100:E100"/>
    <mergeCell ref="A101:E101"/>
    <mergeCell ref="A105:E105"/>
    <mergeCell ref="A106:E106"/>
    <mergeCell ref="B107:E107"/>
    <mergeCell ref="B108:E108"/>
    <mergeCell ref="B109:E109"/>
    <mergeCell ref="A110:A111"/>
    <mergeCell ref="A118:E118"/>
    <mergeCell ref="B186:E186"/>
    <mergeCell ref="B144:E144"/>
    <mergeCell ref="B145:E145"/>
    <mergeCell ref="B146:E146"/>
    <mergeCell ref="A147:A148"/>
    <mergeCell ref="A155:E155"/>
    <mergeCell ref="A156:A157"/>
    <mergeCell ref="A181:E181"/>
    <mergeCell ref="A182:E182"/>
    <mergeCell ref="B183:E183"/>
    <mergeCell ref="D184:E184"/>
    <mergeCell ref="B185:E185"/>
    <mergeCell ref="A246:E246"/>
    <mergeCell ref="B187:E187"/>
    <mergeCell ref="A188:A189"/>
    <mergeCell ref="A196:E196"/>
    <mergeCell ref="A197:A198"/>
    <mergeCell ref="D210:E210"/>
    <mergeCell ref="B212:E212"/>
    <mergeCell ref="A213:A214"/>
    <mergeCell ref="A221:E221"/>
    <mergeCell ref="A222:A223"/>
    <mergeCell ref="B237:E237"/>
    <mergeCell ref="A238:A239"/>
    <mergeCell ref="B290:E290"/>
    <mergeCell ref="A247:A248"/>
    <mergeCell ref="B260:E260"/>
    <mergeCell ref="B262:E262"/>
    <mergeCell ref="B263:E263"/>
    <mergeCell ref="A264:A265"/>
    <mergeCell ref="A272:E272"/>
    <mergeCell ref="A273:A274"/>
    <mergeCell ref="A286:E286"/>
    <mergeCell ref="A287:E287"/>
    <mergeCell ref="B288:E288"/>
    <mergeCell ref="D289:E289"/>
    <mergeCell ref="B341:E341"/>
    <mergeCell ref="B291:E291"/>
    <mergeCell ref="B292:E292"/>
    <mergeCell ref="A293:A294"/>
    <mergeCell ref="A301:E301"/>
    <mergeCell ref="A302:A303"/>
    <mergeCell ref="D315:E315"/>
    <mergeCell ref="B316:E316"/>
    <mergeCell ref="B317:E317"/>
    <mergeCell ref="A318:A319"/>
    <mergeCell ref="A326:E326"/>
    <mergeCell ref="A327:A328"/>
    <mergeCell ref="B368:E368"/>
    <mergeCell ref="A369:A370"/>
    <mergeCell ref="A377:E377"/>
    <mergeCell ref="A378:A379"/>
    <mergeCell ref="B342:E342"/>
    <mergeCell ref="A343:A344"/>
    <mergeCell ref="A351:E351"/>
    <mergeCell ref="A352:A353"/>
    <mergeCell ref="B365:E365"/>
    <mergeCell ref="B367:E367"/>
  </mergeCells>
  <pageMargins left="0" right="0" top="0.5" bottom="0.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80"/>
  <sheetViews>
    <sheetView topLeftCell="B1" zoomScaleNormal="100" workbookViewId="0">
      <selection activeCell="K21" sqref="K21"/>
    </sheetView>
  </sheetViews>
  <sheetFormatPr defaultRowHeight="12.75" x14ac:dyDescent="0.2"/>
  <cols>
    <col min="1" max="1" width="0" style="1003" hidden="1" customWidth="1"/>
    <col min="2" max="2" width="29.28515625" style="1003" customWidth="1"/>
    <col min="3" max="3" width="13.85546875" style="1003" customWidth="1"/>
    <col min="4" max="4" width="16.28515625" style="1003" customWidth="1"/>
    <col min="5" max="5" width="15.7109375" style="1003" customWidth="1"/>
    <col min="6" max="6" width="18" style="1003" customWidth="1"/>
    <col min="7" max="16384" width="9.140625" style="1003"/>
  </cols>
  <sheetData>
    <row r="1" spans="1:7" ht="22.5" customHeight="1" x14ac:dyDescent="0.2">
      <c r="B1" s="1751" t="s">
        <v>171</v>
      </c>
      <c r="C1" s="1751"/>
      <c r="D1" s="1751"/>
      <c r="E1" s="1751"/>
      <c r="F1" s="1751"/>
    </row>
    <row r="2" spans="1:7" ht="15" x14ac:dyDescent="0.25">
      <c r="A2" s="1084"/>
      <c r="B2" s="1752" t="s">
        <v>882</v>
      </c>
      <c r="C2" s="1752"/>
      <c r="D2" s="1752"/>
      <c r="E2" s="1752"/>
      <c r="F2" s="1752"/>
      <c r="G2" s="1084"/>
    </row>
    <row r="3" spans="1:7" ht="13.5" thickBot="1" x14ac:dyDescent="0.25">
      <c r="F3" s="1003" t="s">
        <v>480</v>
      </c>
    </row>
    <row r="4" spans="1:7" ht="13.5" thickBot="1" x14ac:dyDescent="0.25">
      <c r="B4" s="1085" t="s">
        <v>0</v>
      </c>
      <c r="C4" s="1753" t="s">
        <v>171</v>
      </c>
      <c r="D4" s="1753"/>
      <c r="E4" s="1753"/>
      <c r="F4" s="1753"/>
    </row>
    <row r="5" spans="1:7" ht="13.5" thickBot="1" x14ac:dyDescent="0.25">
      <c r="B5" s="1085" t="s">
        <v>1</v>
      </c>
      <c r="C5" s="1754" t="s">
        <v>170</v>
      </c>
      <c r="D5" s="1755"/>
      <c r="E5" s="1755"/>
      <c r="F5" s="1756"/>
    </row>
    <row r="6" spans="1:7" ht="13.5" thickBot="1" x14ac:dyDescent="0.25">
      <c r="B6" s="1085" t="s">
        <v>3</v>
      </c>
      <c r="C6" s="1757" t="s">
        <v>843</v>
      </c>
      <c r="D6" s="1758"/>
      <c r="E6" s="1758"/>
      <c r="F6" s="1759"/>
    </row>
    <row r="7" spans="1:7" ht="13.5" thickBot="1" x14ac:dyDescent="0.25">
      <c r="B7" s="1760" t="s">
        <v>4</v>
      </c>
      <c r="C7" s="1761"/>
      <c r="D7" s="1761"/>
      <c r="E7" s="1761"/>
      <c r="F7" s="1762"/>
    </row>
    <row r="8" spans="1:7" ht="13.5" thickBot="1" x14ac:dyDescent="0.25">
      <c r="B8" s="1743" t="s">
        <v>171</v>
      </c>
      <c r="C8" s="1744"/>
      <c r="D8" s="1744"/>
      <c r="E8" s="1744"/>
      <c r="F8" s="1745"/>
    </row>
    <row r="9" spans="1:7" ht="45" customHeight="1" thickBot="1" x14ac:dyDescent="0.25">
      <c r="B9" s="1005" t="s">
        <v>5</v>
      </c>
      <c r="C9" s="1746" t="s">
        <v>1347</v>
      </c>
      <c r="D9" s="1747"/>
      <c r="E9" s="1747"/>
      <c r="F9" s="1715"/>
    </row>
    <row r="10" spans="1:7" ht="15.75" x14ac:dyDescent="0.2">
      <c r="B10" s="1638" t="s">
        <v>6</v>
      </c>
      <c r="C10" s="1006">
        <v>2020</v>
      </c>
      <c r="D10" s="1006">
        <v>2021</v>
      </c>
      <c r="E10" s="1006">
        <v>2022</v>
      </c>
      <c r="F10" s="1006">
        <v>2023</v>
      </c>
    </row>
    <row r="11" spans="1:7" ht="16.5" thickBot="1" x14ac:dyDescent="0.25">
      <c r="B11" s="1639"/>
      <c r="C11" s="1007" t="s">
        <v>7</v>
      </c>
      <c r="D11" s="1007" t="s">
        <v>8</v>
      </c>
      <c r="E11" s="1007" t="s">
        <v>8</v>
      </c>
      <c r="F11" s="1007" t="s">
        <v>8</v>
      </c>
    </row>
    <row r="12" spans="1:7" ht="60.75" thickBot="1" x14ac:dyDescent="0.25">
      <c r="B12" s="1086" t="s">
        <v>481</v>
      </c>
      <c r="C12" s="1009">
        <v>0.53</v>
      </c>
      <c r="D12" s="1009">
        <v>0.55000000000000004</v>
      </c>
      <c r="E12" s="1009">
        <v>0.56000000000000005</v>
      </c>
      <c r="F12" s="1009">
        <v>0.6</v>
      </c>
    </row>
    <row r="13" spans="1:7" ht="32.25" thickBot="1" x14ac:dyDescent="0.25">
      <c r="B13" s="1011" t="s">
        <v>9</v>
      </c>
      <c r="C13" s="1748" t="s">
        <v>1348</v>
      </c>
      <c r="D13" s="1749"/>
      <c r="E13" s="1749"/>
      <c r="F13" s="1750"/>
    </row>
    <row r="14" spans="1:7" ht="16.5" thickBot="1" x14ac:dyDescent="0.25">
      <c r="B14" s="1646" t="s">
        <v>10</v>
      </c>
      <c r="C14" s="1647"/>
      <c r="D14" s="1647"/>
      <c r="E14" s="1647"/>
      <c r="F14" s="1648"/>
    </row>
    <row r="15" spans="1:7" ht="16.5" thickBot="1" x14ac:dyDescent="0.25">
      <c r="B15" s="1012"/>
      <c r="C15" s="1087" t="s">
        <v>1349</v>
      </c>
      <c r="D15" s="1009" t="s">
        <v>62</v>
      </c>
      <c r="E15" s="1009" t="s">
        <v>62</v>
      </c>
      <c r="F15" s="1009" t="s">
        <v>62</v>
      </c>
    </row>
    <row r="16" spans="1:7" ht="35.25" customHeight="1" thickBot="1" x14ac:dyDescent="0.25">
      <c r="B16" s="1088" t="s">
        <v>1350</v>
      </c>
      <c r="C16" s="1089"/>
      <c r="D16" s="1089">
        <v>0.02</v>
      </c>
      <c r="E16" s="1089">
        <v>0.03</v>
      </c>
      <c r="F16" s="1089">
        <v>0.04</v>
      </c>
    </row>
    <row r="17" spans="2:6" ht="16.5" thickBot="1" x14ac:dyDescent="0.25">
      <c r="B17" s="1649" t="s">
        <v>11</v>
      </c>
      <c r="C17" s="1650"/>
      <c r="D17" s="1650"/>
      <c r="E17" s="1650"/>
      <c r="F17" s="1651"/>
    </row>
    <row r="18" spans="2:6" ht="16.5" thickBot="1" x14ac:dyDescent="0.25">
      <c r="B18" s="1649" t="s">
        <v>485</v>
      </c>
      <c r="C18" s="1650"/>
      <c r="D18" s="1650"/>
      <c r="E18" s="1650"/>
      <c r="F18" s="1651"/>
    </row>
    <row r="19" spans="2:6" ht="16.5" thickBot="1" x14ac:dyDescent="0.25">
      <c r="B19" s="1013" t="s">
        <v>13</v>
      </c>
      <c r="C19" s="1646" t="s">
        <v>219</v>
      </c>
      <c r="D19" s="1636"/>
      <c r="E19" s="1636"/>
      <c r="F19" s="1637"/>
    </row>
    <row r="20" spans="2:6" ht="16.5" thickBot="1" x14ac:dyDescent="0.25">
      <c r="B20" s="1010" t="s">
        <v>14</v>
      </c>
      <c r="C20" s="1732" t="s">
        <v>1351</v>
      </c>
      <c r="D20" s="1733"/>
      <c r="E20" s="1733"/>
      <c r="F20" s="1734"/>
    </row>
    <row r="21" spans="2:6" ht="16.5" thickBot="1" x14ac:dyDescent="0.25">
      <c r="B21" s="1010" t="s">
        <v>15</v>
      </c>
      <c r="C21" s="1635"/>
      <c r="D21" s="1636"/>
      <c r="E21" s="1636"/>
      <c r="F21" s="1637"/>
    </row>
    <row r="22" spans="2:6" ht="15.75" x14ac:dyDescent="0.2">
      <c r="B22" s="1638"/>
      <c r="C22" s="1074">
        <v>2020</v>
      </c>
      <c r="D22" s="1074">
        <v>2021</v>
      </c>
      <c r="E22" s="1074">
        <v>2022</v>
      </c>
      <c r="F22" s="1074">
        <v>2023</v>
      </c>
    </row>
    <row r="23" spans="2:6" ht="16.5" thickBot="1" x14ac:dyDescent="0.25">
      <c r="B23" s="1639"/>
      <c r="C23" s="1014" t="s">
        <v>7</v>
      </c>
      <c r="D23" s="1014" t="s">
        <v>8</v>
      </c>
      <c r="E23" s="1014" t="s">
        <v>8</v>
      </c>
      <c r="F23" s="1014" t="s">
        <v>8</v>
      </c>
    </row>
    <row r="24" spans="2:6" ht="16.5" thickBot="1" x14ac:dyDescent="0.25">
      <c r="B24" s="1010" t="s">
        <v>16</v>
      </c>
      <c r="C24" s="1015">
        <v>145</v>
      </c>
      <c r="D24" s="1090">
        <v>148</v>
      </c>
      <c r="E24" s="1090">
        <v>150</v>
      </c>
      <c r="F24" s="1090">
        <v>152</v>
      </c>
    </row>
    <row r="25" spans="2:6" ht="16.5" thickBot="1" x14ac:dyDescent="0.25">
      <c r="B25" s="1010" t="s">
        <v>17</v>
      </c>
      <c r="C25" s="1015">
        <v>384000</v>
      </c>
      <c r="D25" s="1015">
        <v>398500</v>
      </c>
      <c r="E25" s="1015">
        <v>399000</v>
      </c>
      <c r="F25" s="1015">
        <v>399000</v>
      </c>
    </row>
    <row r="26" spans="2:6" ht="16.5" thickBot="1" x14ac:dyDescent="0.25">
      <c r="B26" s="1010" t="s">
        <v>18</v>
      </c>
      <c r="C26" s="1015">
        <f>C25/C24</f>
        <v>2648.2758620689656</v>
      </c>
      <c r="D26" s="1015">
        <f t="shared" ref="D26:F26" si="0">D25/D24</f>
        <v>2692.5675675675675</v>
      </c>
      <c r="E26" s="1015">
        <f t="shared" si="0"/>
        <v>2660</v>
      </c>
      <c r="F26" s="1015">
        <f t="shared" si="0"/>
        <v>2625</v>
      </c>
    </row>
    <row r="27" spans="2:6" ht="16.5" thickBot="1" x14ac:dyDescent="0.25">
      <c r="B27" s="1010" t="s">
        <v>19</v>
      </c>
      <c r="C27" s="1016" t="s">
        <v>20</v>
      </c>
      <c r="D27" s="1017">
        <f>D24/C24-1</f>
        <v>2.0689655172413834E-2</v>
      </c>
      <c r="E27" s="1017">
        <f t="shared" ref="E27:F29" si="1">E24/D24-1</f>
        <v>1.3513513513513598E-2</v>
      </c>
      <c r="F27" s="1017">
        <f t="shared" si="1"/>
        <v>1.3333333333333419E-2</v>
      </c>
    </row>
    <row r="28" spans="2:6" ht="32.25" thickBot="1" x14ac:dyDescent="0.25">
      <c r="B28" s="1010" t="s">
        <v>21</v>
      </c>
      <c r="C28" s="1016" t="s">
        <v>20</v>
      </c>
      <c r="D28" s="1017">
        <f>D25/C25-1</f>
        <v>3.7760416666666741E-2</v>
      </c>
      <c r="E28" s="1017">
        <f t="shared" si="1"/>
        <v>1.2547051442910462E-3</v>
      </c>
      <c r="F28" s="1017">
        <f t="shared" si="1"/>
        <v>0</v>
      </c>
    </row>
    <row r="29" spans="2:6" ht="32.25" thickBot="1" x14ac:dyDescent="0.25">
      <c r="B29" s="1010" t="s">
        <v>22</v>
      </c>
      <c r="C29" s="1016" t="s">
        <v>20</v>
      </c>
      <c r="D29" s="1017">
        <f>D26/C26-1</f>
        <v>1.6724732545045029E-2</v>
      </c>
      <c r="E29" s="1017">
        <f t="shared" si="1"/>
        <v>-1.2095357590966138E-2</v>
      </c>
      <c r="F29" s="1017">
        <f t="shared" si="1"/>
        <v>-1.3157894736842146E-2</v>
      </c>
    </row>
    <row r="30" spans="2:6" ht="16.5" thickBot="1" x14ac:dyDescent="0.25">
      <c r="B30" s="1640" t="s">
        <v>412</v>
      </c>
      <c r="C30" s="1641"/>
      <c r="D30" s="1641"/>
      <c r="E30" s="1641"/>
      <c r="F30" s="1642"/>
    </row>
    <row r="31" spans="2:6" ht="15.75" x14ac:dyDescent="0.2">
      <c r="B31" s="1638"/>
      <c r="C31" s="1074">
        <v>2020</v>
      </c>
      <c r="D31" s="1074">
        <v>2021</v>
      </c>
      <c r="E31" s="1074">
        <v>2022</v>
      </c>
      <c r="F31" s="1074">
        <v>2023</v>
      </c>
    </row>
    <row r="32" spans="2:6" ht="16.5" thickBot="1" x14ac:dyDescent="0.25">
      <c r="B32" s="1639"/>
      <c r="C32" s="1014" t="s">
        <v>7</v>
      </c>
      <c r="D32" s="1014" t="s">
        <v>8</v>
      </c>
      <c r="E32" s="1014" t="s">
        <v>8</v>
      </c>
      <c r="F32" s="1014" t="s">
        <v>8</v>
      </c>
    </row>
    <row r="33" spans="2:7" ht="16.5" thickBot="1" x14ac:dyDescent="0.25">
      <c r="B33" s="1018" t="s">
        <v>23</v>
      </c>
      <c r="C33" s="1019">
        <v>270000</v>
      </c>
      <c r="D33" s="1019">
        <v>274000</v>
      </c>
      <c r="E33" s="1019">
        <v>274000</v>
      </c>
      <c r="F33" s="1019">
        <v>274000</v>
      </c>
    </row>
    <row r="34" spans="2:7" ht="16.5" thickBot="1" x14ac:dyDescent="0.25">
      <c r="B34" s="1020" t="s">
        <v>175</v>
      </c>
      <c r="C34" s="1023">
        <v>270000</v>
      </c>
      <c r="D34" s="1023">
        <v>274000</v>
      </c>
      <c r="E34" s="1023">
        <v>274000</v>
      </c>
      <c r="F34" s="1023">
        <v>274000</v>
      </c>
    </row>
    <row r="35" spans="2:7" ht="16.5" thickBot="1" x14ac:dyDescent="0.25">
      <c r="B35" s="1020" t="s">
        <v>176</v>
      </c>
      <c r="C35" s="1023">
        <v>0</v>
      </c>
      <c r="D35" s="1022">
        <v>0</v>
      </c>
      <c r="E35" s="1022">
        <v>0</v>
      </c>
      <c r="F35" s="1022">
        <v>0</v>
      </c>
    </row>
    <row r="36" spans="2:7" ht="16.5" thickBot="1" x14ac:dyDescent="0.25">
      <c r="B36" s="1018" t="s">
        <v>1352</v>
      </c>
      <c r="C36" s="1019">
        <v>42000</v>
      </c>
      <c r="D36" s="1019">
        <v>42000</v>
      </c>
      <c r="E36" s="1019">
        <v>42000</v>
      </c>
      <c r="F36" s="1019">
        <v>42000</v>
      </c>
    </row>
    <row r="37" spans="2:7" ht="16.5" thickBot="1" x14ac:dyDescent="0.25">
      <c r="B37" s="1020" t="s">
        <v>175</v>
      </c>
      <c r="C37" s="1023">
        <v>42000</v>
      </c>
      <c r="D37" s="1019">
        <v>42000</v>
      </c>
      <c r="E37" s="1019">
        <v>42000</v>
      </c>
      <c r="F37" s="1019">
        <v>42000</v>
      </c>
    </row>
    <row r="38" spans="2:7" ht="16.5" thickBot="1" x14ac:dyDescent="0.25">
      <c r="B38" s="1020" t="s">
        <v>176</v>
      </c>
      <c r="C38" s="1023">
        <v>0</v>
      </c>
      <c r="D38" s="1019">
        <v>0</v>
      </c>
      <c r="E38" s="1019">
        <v>0</v>
      </c>
      <c r="F38" s="1019">
        <v>0</v>
      </c>
    </row>
    <row r="39" spans="2:7" ht="16.5" thickBot="1" x14ac:dyDescent="0.25">
      <c r="B39" s="1018" t="s">
        <v>25</v>
      </c>
      <c r="C39" s="1023">
        <v>71850</v>
      </c>
      <c r="D39" s="1019">
        <v>82350</v>
      </c>
      <c r="E39" s="1019">
        <v>82850</v>
      </c>
      <c r="F39" s="1019">
        <v>82850</v>
      </c>
    </row>
    <row r="40" spans="2:7" ht="16.5" thickBot="1" x14ac:dyDescent="0.25">
      <c r="B40" s="1020" t="s">
        <v>175</v>
      </c>
      <c r="C40" s="1023">
        <v>71850</v>
      </c>
      <c r="D40" s="1019">
        <v>82350</v>
      </c>
      <c r="E40" s="1038">
        <v>82850</v>
      </c>
      <c r="F40" s="1019">
        <v>82850</v>
      </c>
      <c r="G40" s="1091"/>
    </row>
    <row r="41" spans="2:7" ht="16.5" thickBot="1" x14ac:dyDescent="0.25">
      <c r="B41" s="1020" t="s">
        <v>176</v>
      </c>
      <c r="C41" s="1023">
        <v>0</v>
      </c>
      <c r="D41" s="1019">
        <v>0</v>
      </c>
      <c r="E41" s="1019">
        <v>0</v>
      </c>
      <c r="F41" s="1019">
        <v>0</v>
      </c>
    </row>
    <row r="42" spans="2:7" ht="16.5" thickBot="1" x14ac:dyDescent="0.25">
      <c r="B42" s="1018" t="s">
        <v>26</v>
      </c>
      <c r="C42" s="1023"/>
      <c r="D42" s="1019"/>
      <c r="E42" s="1019"/>
      <c r="F42" s="1019"/>
    </row>
    <row r="43" spans="2:7" ht="16.5" thickBot="1" x14ac:dyDescent="0.25">
      <c r="B43" s="1020" t="s">
        <v>175</v>
      </c>
      <c r="C43" s="1023"/>
      <c r="D43" s="1019"/>
      <c r="E43" s="1019"/>
      <c r="F43" s="1019"/>
    </row>
    <row r="44" spans="2:7" ht="16.5" thickBot="1" x14ac:dyDescent="0.25">
      <c r="B44" s="1020" t="s">
        <v>176</v>
      </c>
      <c r="C44" s="1023"/>
      <c r="D44" s="1019"/>
      <c r="E44" s="1019"/>
      <c r="F44" s="1019"/>
    </row>
    <row r="45" spans="2:7" ht="16.5" customHeight="1" thickBot="1" x14ac:dyDescent="0.25">
      <c r="B45" s="1018" t="s">
        <v>27</v>
      </c>
      <c r="C45" s="1023"/>
      <c r="D45" s="1019"/>
      <c r="E45" s="1019"/>
      <c r="F45" s="1019"/>
    </row>
    <row r="46" spans="2:7" ht="16.5" thickBot="1" x14ac:dyDescent="0.25">
      <c r="B46" s="1020" t="s">
        <v>175</v>
      </c>
      <c r="C46" s="1023"/>
      <c r="D46" s="1019"/>
      <c r="E46" s="1019"/>
      <c r="F46" s="1019"/>
    </row>
    <row r="47" spans="2:7" ht="16.5" thickBot="1" x14ac:dyDescent="0.25">
      <c r="B47" s="1020" t="s">
        <v>176</v>
      </c>
      <c r="C47" s="1023"/>
      <c r="D47" s="1019"/>
      <c r="E47" s="1019"/>
      <c r="F47" s="1019"/>
    </row>
    <row r="48" spans="2:7" ht="16.5" thickBot="1" x14ac:dyDescent="0.25">
      <c r="B48" s="1018" t="s">
        <v>28</v>
      </c>
      <c r="C48" s="1023">
        <v>150</v>
      </c>
      <c r="D48" s="1019">
        <v>150</v>
      </c>
      <c r="E48" s="1019">
        <v>150</v>
      </c>
      <c r="F48" s="1019">
        <v>150</v>
      </c>
    </row>
    <row r="49" spans="2:6" ht="16.5" thickBot="1" x14ac:dyDescent="0.25">
      <c r="B49" s="1020" t="s">
        <v>175</v>
      </c>
      <c r="C49" s="1023">
        <v>150</v>
      </c>
      <c r="D49" s="1019">
        <v>150</v>
      </c>
      <c r="E49" s="1019">
        <v>150</v>
      </c>
      <c r="F49" s="1019">
        <v>150</v>
      </c>
    </row>
    <row r="50" spans="2:6" ht="16.5" thickBot="1" x14ac:dyDescent="0.25">
      <c r="B50" s="1020" t="s">
        <v>176</v>
      </c>
      <c r="C50" s="1023"/>
      <c r="D50" s="1019"/>
      <c r="E50" s="1019"/>
      <c r="F50" s="1019"/>
    </row>
    <row r="51" spans="2:6" ht="16.5" thickBot="1" x14ac:dyDescent="0.25">
      <c r="B51" s="1018" t="s">
        <v>1353</v>
      </c>
      <c r="C51" s="1023"/>
      <c r="D51" s="1019">
        <v>0</v>
      </c>
      <c r="E51" s="1019">
        <f>D51*1.03*0.99</f>
        <v>0</v>
      </c>
      <c r="F51" s="1019">
        <f>E51*1.03*0.99</f>
        <v>0</v>
      </c>
    </row>
    <row r="52" spans="2:6" ht="16.5" thickBot="1" x14ac:dyDescent="0.25">
      <c r="B52" s="1020" t="s">
        <v>175</v>
      </c>
      <c r="C52" s="1023"/>
      <c r="D52" s="1092"/>
      <c r="E52" s="1092"/>
      <c r="F52" s="1092"/>
    </row>
    <row r="53" spans="2:6" ht="16.5" thickBot="1" x14ac:dyDescent="0.25">
      <c r="B53" s="1020" t="s">
        <v>176</v>
      </c>
      <c r="C53" s="1023"/>
      <c r="D53" s="1093"/>
      <c r="E53" s="1092"/>
      <c r="F53" s="1092"/>
    </row>
    <row r="54" spans="2:6" ht="16.5" thickBot="1" x14ac:dyDescent="0.25">
      <c r="B54" s="1094" t="s">
        <v>30</v>
      </c>
      <c r="C54" s="1095">
        <f>C51+C48+C45+C42+C39+C36+C33</f>
        <v>384000</v>
      </c>
      <c r="D54" s="1095">
        <f t="shared" ref="D54:F54" si="2">D51+D48+D45+D42+D39+D36+D33</f>
        <v>398500</v>
      </c>
      <c r="E54" s="1095">
        <f t="shared" si="2"/>
        <v>399000</v>
      </c>
      <c r="F54" s="1095">
        <f t="shared" si="2"/>
        <v>399000</v>
      </c>
    </row>
    <row r="55" spans="2:6" ht="16.5" thickBot="1" x14ac:dyDescent="0.25">
      <c r="B55" s="1096" t="s">
        <v>31</v>
      </c>
      <c r="C55" s="1097">
        <f>IF(C54-C25=0,0,"Error")</f>
        <v>0</v>
      </c>
      <c r="D55" s="1097">
        <f>IF(D54-D25=0,0,"Error")</f>
        <v>0</v>
      </c>
      <c r="E55" s="1097">
        <f>IF(E54-E25=0,0,"Error")</f>
        <v>0</v>
      </c>
      <c r="F55" s="1097">
        <f>IF(F54-F25=0,0,"Error")</f>
        <v>0</v>
      </c>
    </row>
    <row r="56" spans="2:6" ht="32.25" hidden="1" thickBot="1" x14ac:dyDescent="0.25">
      <c r="B56" s="1098" t="s">
        <v>1354</v>
      </c>
      <c r="C56" s="1729"/>
      <c r="D56" s="1730"/>
      <c r="E56" s="1730"/>
      <c r="F56" s="1731"/>
    </row>
    <row r="57" spans="2:6" ht="16.5" hidden="1" thickBot="1" x14ac:dyDescent="0.25">
      <c r="B57" s="1099" t="s">
        <v>14</v>
      </c>
      <c r="C57" s="1732"/>
      <c r="D57" s="1733"/>
      <c r="E57" s="1733"/>
      <c r="F57" s="1734"/>
    </row>
    <row r="58" spans="2:6" ht="16.5" hidden="1" thickBot="1" x14ac:dyDescent="0.25">
      <c r="B58" s="1738"/>
      <c r="C58" s="1100">
        <v>2018</v>
      </c>
      <c r="D58" s="1100">
        <v>2019</v>
      </c>
      <c r="E58" s="1100">
        <v>2020</v>
      </c>
      <c r="F58" s="1100">
        <v>2021</v>
      </c>
    </row>
    <row r="59" spans="2:6" ht="16.5" hidden="1" thickBot="1" x14ac:dyDescent="0.25">
      <c r="B59" s="1739"/>
      <c r="C59" s="1101" t="s">
        <v>7</v>
      </c>
      <c r="D59" s="1101" t="s">
        <v>8</v>
      </c>
      <c r="E59" s="1101" t="s">
        <v>8</v>
      </c>
      <c r="F59" s="1101" t="s">
        <v>8</v>
      </c>
    </row>
    <row r="60" spans="2:6" ht="16.5" hidden="1" thickBot="1" x14ac:dyDescent="0.25">
      <c r="B60" s="1099" t="s">
        <v>16</v>
      </c>
      <c r="C60" s="1099"/>
      <c r="D60" s="1099"/>
      <c r="E60" s="1099"/>
      <c r="F60" s="1099"/>
    </row>
    <row r="61" spans="2:6" ht="16.5" hidden="1" thickBot="1" x14ac:dyDescent="0.25">
      <c r="B61" s="1099" t="s">
        <v>17</v>
      </c>
      <c r="C61" s="1102">
        <f>C90</f>
        <v>0</v>
      </c>
      <c r="D61" s="1102">
        <f t="shared" ref="D61:F61" si="3">D90</f>
        <v>0</v>
      </c>
      <c r="E61" s="1102">
        <f t="shared" si="3"/>
        <v>0</v>
      </c>
      <c r="F61" s="1102">
        <f t="shared" si="3"/>
        <v>0</v>
      </c>
    </row>
    <row r="62" spans="2:6" ht="16.5" hidden="1" thickBot="1" x14ac:dyDescent="0.25">
      <c r="B62" s="1099" t="s">
        <v>18</v>
      </c>
      <c r="C62" s="1102" t="e">
        <f>C61/C60</f>
        <v>#DIV/0!</v>
      </c>
      <c r="D62" s="1102" t="e">
        <f>D61/D60</f>
        <v>#DIV/0!</v>
      </c>
      <c r="E62" s="1102" t="e">
        <f>E61/E60</f>
        <v>#DIV/0!</v>
      </c>
      <c r="F62" s="1102" t="e">
        <f>F61/F60</f>
        <v>#DIV/0!</v>
      </c>
    </row>
    <row r="63" spans="2:6" ht="16.5" hidden="1" thickBot="1" x14ac:dyDescent="0.25">
      <c r="B63" s="1099" t="s">
        <v>19</v>
      </c>
      <c r="C63" s="1103"/>
      <c r="D63" s="1104" t="e">
        <f>D60/C60-1</f>
        <v>#DIV/0!</v>
      </c>
      <c r="E63" s="1104" t="e">
        <f>E60/D60-1</f>
        <v>#DIV/0!</v>
      </c>
      <c r="F63" s="1104" t="e">
        <f>F60/E60-1</f>
        <v>#DIV/0!</v>
      </c>
    </row>
    <row r="64" spans="2:6" ht="32.25" hidden="1" thickBot="1" x14ac:dyDescent="0.25">
      <c r="B64" s="1099" t="s">
        <v>21</v>
      </c>
      <c r="C64" s="1103"/>
      <c r="D64" s="1104" t="e">
        <f>D61/C61-1</f>
        <v>#DIV/0!</v>
      </c>
      <c r="E64" s="1104" t="e">
        <f t="shared" ref="E64:F65" si="4">E61/D61-1</f>
        <v>#DIV/0!</v>
      </c>
      <c r="F64" s="1104" t="e">
        <f t="shared" si="4"/>
        <v>#DIV/0!</v>
      </c>
    </row>
    <row r="65" spans="2:6" ht="32.25" hidden="1" thickBot="1" x14ac:dyDescent="0.25">
      <c r="B65" s="1099" t="s">
        <v>22</v>
      </c>
      <c r="C65" s="1103"/>
      <c r="D65" s="1104" t="e">
        <f>D62/C62-1</f>
        <v>#DIV/0!</v>
      </c>
      <c r="E65" s="1104" t="e">
        <f t="shared" si="4"/>
        <v>#DIV/0!</v>
      </c>
      <c r="F65" s="1104" t="e">
        <f t="shared" si="4"/>
        <v>#DIV/0!</v>
      </c>
    </row>
    <row r="66" spans="2:6" ht="16.5" hidden="1" thickBot="1" x14ac:dyDescent="0.25">
      <c r="B66" s="1740" t="s">
        <v>1328</v>
      </c>
      <c r="C66" s="1741"/>
      <c r="D66" s="1741"/>
      <c r="E66" s="1741"/>
      <c r="F66" s="1742"/>
    </row>
    <row r="67" spans="2:6" ht="16.5" hidden="1" thickBot="1" x14ac:dyDescent="0.25">
      <c r="B67" s="1738"/>
      <c r="C67" s="1100">
        <v>2018</v>
      </c>
      <c r="D67" s="1100">
        <v>2019</v>
      </c>
      <c r="E67" s="1100">
        <v>2020</v>
      </c>
      <c r="F67" s="1100">
        <v>2021</v>
      </c>
    </row>
    <row r="68" spans="2:6" ht="16.5" hidden="1" thickBot="1" x14ac:dyDescent="0.25">
      <c r="B68" s="1739"/>
      <c r="C68" s="1101" t="s">
        <v>7</v>
      </c>
      <c r="D68" s="1101" t="s">
        <v>8</v>
      </c>
      <c r="E68" s="1101" t="s">
        <v>8</v>
      </c>
      <c r="F68" s="1101" t="s">
        <v>8</v>
      </c>
    </row>
    <row r="69" spans="2:6" ht="16.5" hidden="1" thickBot="1" x14ac:dyDescent="0.25">
      <c r="B69" s="1105" t="s">
        <v>23</v>
      </c>
      <c r="C69" s="1106"/>
      <c r="D69" s="1106"/>
      <c r="E69" s="1106"/>
      <c r="F69" s="1106"/>
    </row>
    <row r="70" spans="2:6" ht="16.5" hidden="1" thickBot="1" x14ac:dyDescent="0.25">
      <c r="B70" s="1107" t="s">
        <v>175</v>
      </c>
      <c r="C70" s="1095"/>
      <c r="D70" s="1108"/>
      <c r="E70" s="1108"/>
      <c r="F70" s="1108"/>
    </row>
    <row r="71" spans="2:6" ht="16.5" hidden="1" thickBot="1" x14ac:dyDescent="0.25">
      <c r="B71" s="1107" t="s">
        <v>176</v>
      </c>
      <c r="C71" s="1095"/>
      <c r="D71" s="1108"/>
      <c r="E71" s="1108"/>
      <c r="F71" s="1108"/>
    </row>
    <row r="72" spans="2:6" ht="32.25" hidden="1" thickBot="1" x14ac:dyDescent="0.25">
      <c r="B72" s="1105" t="s">
        <v>24</v>
      </c>
      <c r="C72" s="1106"/>
      <c r="D72" s="1106"/>
      <c r="E72" s="1106"/>
      <c r="F72" s="1106"/>
    </row>
    <row r="73" spans="2:6" ht="16.5" hidden="1" thickBot="1" x14ac:dyDescent="0.25">
      <c r="B73" s="1107" t="s">
        <v>175</v>
      </c>
      <c r="C73" s="1095"/>
      <c r="D73" s="1106"/>
      <c r="E73" s="1106"/>
      <c r="F73" s="1106"/>
    </row>
    <row r="74" spans="2:6" ht="16.5" hidden="1" thickBot="1" x14ac:dyDescent="0.25">
      <c r="B74" s="1107" t="s">
        <v>176</v>
      </c>
      <c r="C74" s="1095"/>
      <c r="D74" s="1106"/>
      <c r="E74" s="1106"/>
      <c r="F74" s="1106"/>
    </row>
    <row r="75" spans="2:6" ht="16.5" hidden="1" thickBot="1" x14ac:dyDescent="0.25">
      <c r="B75" s="1105" t="s">
        <v>25</v>
      </c>
      <c r="C75" s="1095">
        <v>0</v>
      </c>
      <c r="D75" s="1106">
        <v>0</v>
      </c>
      <c r="E75" s="1106">
        <v>0</v>
      </c>
      <c r="F75" s="1106">
        <v>0</v>
      </c>
    </row>
    <row r="76" spans="2:6" ht="16.5" hidden="1" thickBot="1" x14ac:dyDescent="0.25">
      <c r="B76" s="1107" t="s">
        <v>175</v>
      </c>
      <c r="C76" s="1095"/>
      <c r="D76" s="1106"/>
      <c r="E76" s="1106"/>
      <c r="F76" s="1106"/>
    </row>
    <row r="77" spans="2:6" ht="16.5" hidden="1" thickBot="1" x14ac:dyDescent="0.25">
      <c r="B77" s="1107" t="s">
        <v>176</v>
      </c>
      <c r="C77" s="1095"/>
      <c r="D77" s="1106"/>
      <c r="E77" s="1106"/>
      <c r="F77" s="1106"/>
    </row>
    <row r="78" spans="2:6" ht="16.5" hidden="1" thickBot="1" x14ac:dyDescent="0.25">
      <c r="B78" s="1105" t="s">
        <v>26</v>
      </c>
      <c r="C78" s="1095"/>
      <c r="D78" s="1106"/>
      <c r="E78" s="1106"/>
      <c r="F78" s="1106"/>
    </row>
    <row r="79" spans="2:6" ht="16.5" hidden="1" thickBot="1" x14ac:dyDescent="0.25">
      <c r="B79" s="1107" t="s">
        <v>175</v>
      </c>
      <c r="C79" s="1095"/>
      <c r="D79" s="1106"/>
      <c r="E79" s="1106"/>
      <c r="F79" s="1106"/>
    </row>
    <row r="80" spans="2:6" ht="16.5" hidden="1" thickBot="1" x14ac:dyDescent="0.25">
      <c r="B80" s="1107" t="s">
        <v>176</v>
      </c>
      <c r="C80" s="1095"/>
      <c r="D80" s="1106"/>
      <c r="E80" s="1106"/>
      <c r="F80" s="1106"/>
    </row>
    <row r="81" spans="2:6" ht="32.25" hidden="1" thickBot="1" x14ac:dyDescent="0.25">
      <c r="B81" s="1105" t="s">
        <v>27</v>
      </c>
      <c r="C81" s="1095"/>
      <c r="D81" s="1106"/>
      <c r="E81" s="1106"/>
      <c r="F81" s="1106"/>
    </row>
    <row r="82" spans="2:6" ht="16.5" hidden="1" thickBot="1" x14ac:dyDescent="0.25">
      <c r="B82" s="1107" t="s">
        <v>175</v>
      </c>
      <c r="C82" s="1095"/>
      <c r="D82" s="1106"/>
      <c r="E82" s="1106"/>
      <c r="F82" s="1106"/>
    </row>
    <row r="83" spans="2:6" ht="16.5" hidden="1" thickBot="1" x14ac:dyDescent="0.25">
      <c r="B83" s="1107" t="s">
        <v>176</v>
      </c>
      <c r="C83" s="1095"/>
      <c r="D83" s="1106"/>
      <c r="E83" s="1106"/>
      <c r="F83" s="1106"/>
    </row>
    <row r="84" spans="2:6" ht="16.5" hidden="1" thickBot="1" x14ac:dyDescent="0.25">
      <c r="B84" s="1105" t="s">
        <v>28</v>
      </c>
      <c r="C84" s="1095"/>
      <c r="D84" s="1106"/>
      <c r="E84" s="1106"/>
      <c r="F84" s="1106"/>
    </row>
    <row r="85" spans="2:6" ht="16.5" hidden="1" thickBot="1" x14ac:dyDescent="0.25">
      <c r="B85" s="1107" t="s">
        <v>175</v>
      </c>
      <c r="C85" s="1095"/>
      <c r="D85" s="1106"/>
      <c r="E85" s="1106"/>
      <c r="F85" s="1106"/>
    </row>
    <row r="86" spans="2:6" ht="16.5" hidden="1" thickBot="1" x14ac:dyDescent="0.25">
      <c r="B86" s="1107" t="s">
        <v>176</v>
      </c>
      <c r="C86" s="1095"/>
      <c r="D86" s="1106"/>
      <c r="E86" s="1106"/>
      <c r="F86" s="1106"/>
    </row>
    <row r="87" spans="2:6" ht="32.25" hidden="1" thickBot="1" x14ac:dyDescent="0.25">
      <c r="B87" s="1105" t="s">
        <v>29</v>
      </c>
      <c r="C87" s="1095"/>
      <c r="D87" s="1106"/>
      <c r="E87" s="1106"/>
      <c r="F87" s="1106"/>
    </row>
    <row r="88" spans="2:6" ht="16.5" hidden="1" thickBot="1" x14ac:dyDescent="0.25">
      <c r="B88" s="1107" t="s">
        <v>175</v>
      </c>
      <c r="C88" s="1095"/>
      <c r="D88" s="1106"/>
      <c r="E88" s="1106"/>
      <c r="F88" s="1106"/>
    </row>
    <row r="89" spans="2:6" ht="16.5" hidden="1" thickBot="1" x14ac:dyDescent="0.25">
      <c r="B89" s="1107" t="s">
        <v>176</v>
      </c>
      <c r="C89" s="1095"/>
      <c r="D89" s="1106"/>
      <c r="E89" s="1106"/>
      <c r="F89" s="1106"/>
    </row>
    <row r="90" spans="2:6" ht="16.5" hidden="1" thickBot="1" x14ac:dyDescent="0.25">
      <c r="B90" s="1109" t="s">
        <v>51</v>
      </c>
      <c r="C90" s="1095">
        <f>C87+C84+C81+C78+C75+C72+C69</f>
        <v>0</v>
      </c>
      <c r="D90" s="1095">
        <f t="shared" ref="D90:F90" si="5">D87+D84+D81+D78+D75+D72+D69</f>
        <v>0</v>
      </c>
      <c r="E90" s="1095">
        <f t="shared" si="5"/>
        <v>0</v>
      </c>
      <c r="F90" s="1095">
        <f t="shared" si="5"/>
        <v>0</v>
      </c>
    </row>
    <row r="91" spans="2:6" ht="16.5" hidden="1" thickBot="1" x14ac:dyDescent="0.25">
      <c r="B91" s="1096" t="s">
        <v>31</v>
      </c>
      <c r="C91" s="1097">
        <f>IF(C90-C61=0,0,"Error")</f>
        <v>0</v>
      </c>
      <c r="D91" s="1097">
        <f>IF(D90-D61=0,0,"Error")</f>
        <v>0</v>
      </c>
      <c r="E91" s="1097">
        <f>IF(E90-E61=0,0,"Error")</f>
        <v>0</v>
      </c>
      <c r="F91" s="1097">
        <f>IF(F90-F61=0,0,"Error")</f>
        <v>0</v>
      </c>
    </row>
    <row r="92" spans="2:6" ht="32.25" hidden="1" thickBot="1" x14ac:dyDescent="0.25">
      <c r="B92" s="1098" t="s">
        <v>1355</v>
      </c>
      <c r="C92" s="1729"/>
      <c r="D92" s="1730"/>
      <c r="E92" s="1730"/>
      <c r="F92" s="1731"/>
    </row>
    <row r="93" spans="2:6" ht="16.5" hidden="1" thickBot="1" x14ac:dyDescent="0.25">
      <c r="B93" s="1099" t="s">
        <v>14</v>
      </c>
      <c r="C93" s="1732"/>
      <c r="D93" s="1733"/>
      <c r="E93" s="1733"/>
      <c r="F93" s="1734"/>
    </row>
    <row r="94" spans="2:6" ht="16.5" hidden="1" thickBot="1" x14ac:dyDescent="0.25">
      <c r="B94" s="1099" t="s">
        <v>15</v>
      </c>
      <c r="C94" s="1735"/>
      <c r="D94" s="1736"/>
      <c r="E94" s="1736"/>
      <c r="F94" s="1737"/>
    </row>
    <row r="95" spans="2:6" ht="16.5" hidden="1" thickBot="1" x14ac:dyDescent="0.25">
      <c r="B95" s="1738"/>
      <c r="C95" s="1100">
        <v>2018</v>
      </c>
      <c r="D95" s="1100">
        <v>2019</v>
      </c>
      <c r="E95" s="1100">
        <v>2020</v>
      </c>
      <c r="F95" s="1100">
        <v>2021</v>
      </c>
    </row>
    <row r="96" spans="2:6" ht="16.5" hidden="1" thickBot="1" x14ac:dyDescent="0.25">
      <c r="B96" s="1739"/>
      <c r="C96" s="1101" t="s">
        <v>7</v>
      </c>
      <c r="D96" s="1101" t="s">
        <v>8</v>
      </c>
      <c r="E96" s="1101" t="s">
        <v>8</v>
      </c>
      <c r="F96" s="1101" t="s">
        <v>8</v>
      </c>
    </row>
    <row r="97" spans="2:6" ht="16.5" hidden="1" thickBot="1" x14ac:dyDescent="0.25">
      <c r="B97" s="1099" t="s">
        <v>16</v>
      </c>
      <c r="C97" s="1110"/>
      <c r="D97" s="1110"/>
      <c r="E97" s="1110"/>
      <c r="F97" s="1110"/>
    </row>
    <row r="98" spans="2:6" ht="16.5" hidden="1" thickBot="1" x14ac:dyDescent="0.25">
      <c r="B98" s="1099" t="s">
        <v>17</v>
      </c>
      <c r="C98" s="1102">
        <f>C127</f>
        <v>0</v>
      </c>
      <c r="D98" s="1102">
        <f t="shared" ref="D98:F98" si="6">D127</f>
        <v>0</v>
      </c>
      <c r="E98" s="1102">
        <f t="shared" si="6"/>
        <v>0</v>
      </c>
      <c r="F98" s="1102">
        <f t="shared" si="6"/>
        <v>0</v>
      </c>
    </row>
    <row r="99" spans="2:6" ht="16.5" hidden="1" thickBot="1" x14ac:dyDescent="0.25">
      <c r="B99" s="1099" t="s">
        <v>18</v>
      </c>
      <c r="C99" s="1102" t="e">
        <f>C98/C97</f>
        <v>#DIV/0!</v>
      </c>
      <c r="D99" s="1102" t="e">
        <f>D98/D97</f>
        <v>#DIV/0!</v>
      </c>
      <c r="E99" s="1102" t="e">
        <f>E98/E97</f>
        <v>#DIV/0!</v>
      </c>
      <c r="F99" s="1102" t="e">
        <f>F98/F97</f>
        <v>#DIV/0!</v>
      </c>
    </row>
    <row r="100" spans="2:6" ht="16.5" hidden="1" thickBot="1" x14ac:dyDescent="0.25">
      <c r="B100" s="1099" t="s">
        <v>19</v>
      </c>
      <c r="C100" s="1103"/>
      <c r="D100" s="1104" t="e">
        <f>D97/C97-1</f>
        <v>#DIV/0!</v>
      </c>
      <c r="E100" s="1104" t="e">
        <f>E97/D97-1</f>
        <v>#DIV/0!</v>
      </c>
      <c r="F100" s="1104" t="e">
        <f>F97/E97-1</f>
        <v>#DIV/0!</v>
      </c>
    </row>
    <row r="101" spans="2:6" ht="32.25" hidden="1" thickBot="1" x14ac:dyDescent="0.25">
      <c r="B101" s="1099" t="s">
        <v>21</v>
      </c>
      <c r="C101" s="1103"/>
      <c r="D101" s="1104" t="e">
        <f>D98/C98-1</f>
        <v>#DIV/0!</v>
      </c>
      <c r="E101" s="1104" t="e">
        <f t="shared" ref="E101:F102" si="7">E98/D98-1</f>
        <v>#DIV/0!</v>
      </c>
      <c r="F101" s="1104" t="e">
        <f t="shared" si="7"/>
        <v>#DIV/0!</v>
      </c>
    </row>
    <row r="102" spans="2:6" ht="32.25" hidden="1" thickBot="1" x14ac:dyDescent="0.25">
      <c r="B102" s="1099" t="s">
        <v>22</v>
      </c>
      <c r="C102" s="1103"/>
      <c r="D102" s="1104" t="e">
        <f>D99/C99-1</f>
        <v>#DIV/0!</v>
      </c>
      <c r="E102" s="1104" t="e">
        <f t="shared" si="7"/>
        <v>#DIV/0!</v>
      </c>
      <c r="F102" s="1104" t="e">
        <f t="shared" si="7"/>
        <v>#DIV/0!</v>
      </c>
    </row>
    <row r="103" spans="2:6" ht="16.5" hidden="1" thickBot="1" x14ac:dyDescent="0.25">
      <c r="B103" s="1740" t="s">
        <v>1328</v>
      </c>
      <c r="C103" s="1741"/>
      <c r="D103" s="1741"/>
      <c r="E103" s="1741"/>
      <c r="F103" s="1742"/>
    </row>
    <row r="104" spans="2:6" ht="16.5" hidden="1" thickBot="1" x14ac:dyDescent="0.25">
      <c r="B104" s="1738"/>
      <c r="C104" s="1100">
        <v>2018</v>
      </c>
      <c r="D104" s="1100">
        <v>2019</v>
      </c>
      <c r="E104" s="1100">
        <v>2020</v>
      </c>
      <c r="F104" s="1100">
        <v>2021</v>
      </c>
    </row>
    <row r="105" spans="2:6" ht="16.5" hidden="1" thickBot="1" x14ac:dyDescent="0.25">
      <c r="B105" s="1739"/>
      <c r="C105" s="1101" t="s">
        <v>7</v>
      </c>
      <c r="D105" s="1101" t="s">
        <v>8</v>
      </c>
      <c r="E105" s="1101" t="s">
        <v>8</v>
      </c>
      <c r="F105" s="1101" t="s">
        <v>8</v>
      </c>
    </row>
    <row r="106" spans="2:6" ht="16.5" hidden="1" thickBot="1" x14ac:dyDescent="0.25">
      <c r="B106" s="1105" t="s">
        <v>23</v>
      </c>
      <c r="C106" s="1106"/>
      <c r="D106" s="1106"/>
      <c r="E106" s="1106"/>
      <c r="F106" s="1106"/>
    </row>
    <row r="107" spans="2:6" ht="16.5" hidden="1" thickBot="1" x14ac:dyDescent="0.25">
      <c r="B107" s="1107" t="s">
        <v>175</v>
      </c>
      <c r="C107" s="1095"/>
      <c r="D107" s="1108"/>
      <c r="E107" s="1108"/>
      <c r="F107" s="1108"/>
    </row>
    <row r="108" spans="2:6" ht="16.5" hidden="1" thickBot="1" x14ac:dyDescent="0.25">
      <c r="B108" s="1107" t="s">
        <v>176</v>
      </c>
      <c r="C108" s="1095"/>
      <c r="D108" s="1108"/>
      <c r="E108" s="1108"/>
      <c r="F108" s="1108"/>
    </row>
    <row r="109" spans="2:6" ht="32.25" hidden="1" thickBot="1" x14ac:dyDescent="0.25">
      <c r="B109" s="1105" t="s">
        <v>24</v>
      </c>
      <c r="C109" s="1106"/>
      <c r="D109" s="1106"/>
      <c r="E109" s="1106"/>
      <c r="F109" s="1106"/>
    </row>
    <row r="110" spans="2:6" ht="16.5" hidden="1" thickBot="1" x14ac:dyDescent="0.25">
      <c r="B110" s="1107" t="s">
        <v>175</v>
      </c>
      <c r="C110" s="1095"/>
      <c r="D110" s="1106"/>
      <c r="E110" s="1106"/>
      <c r="F110" s="1106"/>
    </row>
    <row r="111" spans="2:6" ht="16.5" hidden="1" thickBot="1" x14ac:dyDescent="0.25">
      <c r="B111" s="1107" t="s">
        <v>176</v>
      </c>
      <c r="C111" s="1095"/>
      <c r="D111" s="1106"/>
      <c r="E111" s="1106"/>
      <c r="F111" s="1106"/>
    </row>
    <row r="112" spans="2:6" ht="16.5" hidden="1" thickBot="1" x14ac:dyDescent="0.25">
      <c r="B112" s="1105" t="s">
        <v>25</v>
      </c>
      <c r="C112" s="1111">
        <v>0</v>
      </c>
      <c r="D112" s="1112">
        <v>0</v>
      </c>
      <c r="E112" s="1112">
        <v>0</v>
      </c>
      <c r="F112" s="1112">
        <v>0</v>
      </c>
    </row>
    <row r="113" spans="2:6" ht="16.5" hidden="1" thickBot="1" x14ac:dyDescent="0.25">
      <c r="B113" s="1107" t="s">
        <v>175</v>
      </c>
      <c r="C113" s="1095"/>
      <c r="D113" s="1106"/>
      <c r="E113" s="1106"/>
      <c r="F113" s="1106"/>
    </row>
    <row r="114" spans="2:6" ht="16.5" hidden="1" thickBot="1" x14ac:dyDescent="0.25">
      <c r="B114" s="1107" t="s">
        <v>176</v>
      </c>
      <c r="C114" s="1095"/>
      <c r="D114" s="1106"/>
      <c r="E114" s="1106"/>
      <c r="F114" s="1106"/>
    </row>
    <row r="115" spans="2:6" ht="16.5" hidden="1" thickBot="1" x14ac:dyDescent="0.25">
      <c r="B115" s="1105" t="s">
        <v>26</v>
      </c>
      <c r="C115" s="1095"/>
      <c r="D115" s="1106"/>
      <c r="E115" s="1106"/>
      <c r="F115" s="1106"/>
    </row>
    <row r="116" spans="2:6" ht="16.5" hidden="1" thickBot="1" x14ac:dyDescent="0.25">
      <c r="B116" s="1107" t="s">
        <v>175</v>
      </c>
      <c r="C116" s="1095"/>
      <c r="D116" s="1106"/>
      <c r="E116" s="1106"/>
      <c r="F116" s="1106"/>
    </row>
    <row r="117" spans="2:6" ht="16.5" hidden="1" thickBot="1" x14ac:dyDescent="0.25">
      <c r="B117" s="1107" t="s">
        <v>176</v>
      </c>
      <c r="C117" s="1095"/>
      <c r="D117" s="1106"/>
      <c r="E117" s="1106"/>
      <c r="F117" s="1106"/>
    </row>
    <row r="118" spans="2:6" ht="32.25" hidden="1" thickBot="1" x14ac:dyDescent="0.25">
      <c r="B118" s="1105" t="s">
        <v>27</v>
      </c>
      <c r="C118" s="1095"/>
      <c r="D118" s="1106"/>
      <c r="E118" s="1106"/>
      <c r="F118" s="1106"/>
    </row>
    <row r="119" spans="2:6" ht="16.5" hidden="1" thickBot="1" x14ac:dyDescent="0.25">
      <c r="B119" s="1107" t="s">
        <v>175</v>
      </c>
      <c r="C119" s="1095"/>
      <c r="D119" s="1106"/>
      <c r="E119" s="1106"/>
      <c r="F119" s="1106"/>
    </row>
    <row r="120" spans="2:6" ht="16.5" hidden="1" thickBot="1" x14ac:dyDescent="0.25">
      <c r="B120" s="1107" t="s">
        <v>176</v>
      </c>
      <c r="C120" s="1095"/>
      <c r="D120" s="1106"/>
      <c r="E120" s="1106"/>
      <c r="F120" s="1106"/>
    </row>
    <row r="121" spans="2:6" ht="16.5" hidden="1" thickBot="1" x14ac:dyDescent="0.25">
      <c r="B121" s="1105" t="s">
        <v>28</v>
      </c>
      <c r="C121" s="1095">
        <v>0</v>
      </c>
      <c r="D121" s="1106">
        <v>0</v>
      </c>
      <c r="E121" s="1106">
        <v>0</v>
      </c>
      <c r="F121" s="1106">
        <v>0</v>
      </c>
    </row>
    <row r="122" spans="2:6" ht="16.5" hidden="1" thickBot="1" x14ac:dyDescent="0.25">
      <c r="B122" s="1107" t="s">
        <v>175</v>
      </c>
      <c r="C122" s="1095"/>
      <c r="D122" s="1106"/>
      <c r="E122" s="1106"/>
      <c r="F122" s="1106"/>
    </row>
    <row r="123" spans="2:6" ht="16.5" hidden="1" thickBot="1" x14ac:dyDescent="0.25">
      <c r="B123" s="1107" t="s">
        <v>176</v>
      </c>
      <c r="C123" s="1095"/>
      <c r="D123" s="1106"/>
      <c r="E123" s="1106"/>
      <c r="F123" s="1106"/>
    </row>
    <row r="124" spans="2:6" ht="32.25" hidden="1" thickBot="1" x14ac:dyDescent="0.25">
      <c r="B124" s="1105" t="s">
        <v>29</v>
      </c>
      <c r="C124" s="1095"/>
      <c r="D124" s="1106"/>
      <c r="E124" s="1106"/>
      <c r="F124" s="1106"/>
    </row>
    <row r="125" spans="2:6" ht="16.5" hidden="1" thickBot="1" x14ac:dyDescent="0.25">
      <c r="B125" s="1107" t="s">
        <v>175</v>
      </c>
      <c r="C125" s="1095"/>
      <c r="D125" s="1106"/>
      <c r="E125" s="1106"/>
      <c r="F125" s="1106"/>
    </row>
    <row r="126" spans="2:6" ht="16.5" hidden="1" thickBot="1" x14ac:dyDescent="0.25">
      <c r="B126" s="1107" t="s">
        <v>176</v>
      </c>
      <c r="C126" s="1095"/>
      <c r="D126" s="1106"/>
      <c r="E126" s="1106"/>
      <c r="F126" s="1106"/>
    </row>
    <row r="127" spans="2:6" ht="16.5" hidden="1" thickBot="1" x14ac:dyDescent="0.25">
      <c r="B127" s="1109" t="s">
        <v>51</v>
      </c>
      <c r="C127" s="1095">
        <f>C124+C121+C118+C115+C112+C109+C106</f>
        <v>0</v>
      </c>
      <c r="D127" s="1095">
        <f t="shared" ref="D127:F127" si="8">D124+D121+D118+D115+D112+D109+D106</f>
        <v>0</v>
      </c>
      <c r="E127" s="1095">
        <f t="shared" si="8"/>
        <v>0</v>
      </c>
      <c r="F127" s="1095">
        <f t="shared" si="8"/>
        <v>0</v>
      </c>
    </row>
    <row r="128" spans="2:6" ht="16.5" hidden="1" thickBot="1" x14ac:dyDescent="0.25">
      <c r="B128" s="1096" t="s">
        <v>31</v>
      </c>
      <c r="C128" s="1097">
        <f>IF(C127-C98=0,0,"Error")</f>
        <v>0</v>
      </c>
      <c r="D128" s="1097">
        <f>IF(D127-D98=0,0,"Error")</f>
        <v>0</v>
      </c>
      <c r="E128" s="1097">
        <f>IF(E127-E98=0,0,"Error")</f>
        <v>0</v>
      </c>
      <c r="F128" s="1097">
        <f>IF(F127-F98=0,0,"Error")</f>
        <v>0</v>
      </c>
    </row>
    <row r="129" spans="2:6" ht="16.5" thickBot="1" x14ac:dyDescent="0.25">
      <c r="B129" s="1720" t="s">
        <v>45</v>
      </c>
      <c r="C129" s="1721"/>
      <c r="D129" s="1721"/>
      <c r="E129" s="1721"/>
      <c r="F129" s="1722"/>
    </row>
    <row r="130" spans="2:6" ht="16.5" thickBot="1" x14ac:dyDescent="0.25">
      <c r="B130" s="1720" t="s">
        <v>39</v>
      </c>
      <c r="C130" s="1721"/>
      <c r="D130" s="1721"/>
      <c r="E130" s="1721"/>
      <c r="F130" s="1722"/>
    </row>
    <row r="131" spans="2:6" ht="32.25" thickBot="1" x14ac:dyDescent="0.25">
      <c r="B131" s="1113" t="s">
        <v>44</v>
      </c>
      <c r="C131" s="1723" t="s">
        <v>209</v>
      </c>
      <c r="D131" s="1724"/>
      <c r="E131" s="1725"/>
      <c r="F131" s="1726"/>
    </row>
    <row r="132" spans="2:6" ht="34.5" thickBot="1" x14ac:dyDescent="0.25">
      <c r="B132" s="1114" t="s">
        <v>76</v>
      </c>
      <c r="C132" s="1114" t="s">
        <v>208</v>
      </c>
      <c r="D132" s="1115" t="s">
        <v>180</v>
      </c>
      <c r="E132" s="1727" t="s">
        <v>173</v>
      </c>
      <c r="F132" s="1728"/>
    </row>
    <row r="133" spans="2:6" ht="16.5" thickBot="1" x14ac:dyDescent="0.25">
      <c r="B133" s="1010" t="s">
        <v>14</v>
      </c>
      <c r="C133" s="1646" t="s">
        <v>209</v>
      </c>
      <c r="D133" s="1647"/>
      <c r="E133" s="1647"/>
      <c r="F133" s="1648"/>
    </row>
    <row r="134" spans="2:6" ht="16.5" thickBot="1" x14ac:dyDescent="0.25">
      <c r="B134" s="1010" t="s">
        <v>15</v>
      </c>
      <c r="C134" s="1635" t="s">
        <v>210</v>
      </c>
      <c r="D134" s="1636"/>
      <c r="E134" s="1636"/>
      <c r="F134" s="1637"/>
    </row>
    <row r="135" spans="2:6" ht="15.75" x14ac:dyDescent="0.2">
      <c r="B135" s="1638"/>
      <c r="C135" s="1074">
        <v>2020</v>
      </c>
      <c r="D135" s="1074">
        <v>2021</v>
      </c>
      <c r="E135" s="1074">
        <v>2022</v>
      </c>
      <c r="F135" s="1074">
        <v>2023</v>
      </c>
    </row>
    <row r="136" spans="2:6" ht="16.5" thickBot="1" x14ac:dyDescent="0.25">
      <c r="B136" s="1639"/>
      <c r="C136" s="1014" t="s">
        <v>7</v>
      </c>
      <c r="D136" s="1014" t="s">
        <v>8</v>
      </c>
      <c r="E136" s="1014" t="s">
        <v>8</v>
      </c>
      <c r="F136" s="1014" t="s">
        <v>8</v>
      </c>
    </row>
    <row r="137" spans="2:6" ht="16.5" thickBot="1" x14ac:dyDescent="0.25">
      <c r="B137" s="1010" t="s">
        <v>16</v>
      </c>
      <c r="C137" s="1090">
        <v>6</v>
      </c>
      <c r="D137" s="1015">
        <v>35</v>
      </c>
      <c r="E137" s="1015">
        <v>83</v>
      </c>
      <c r="F137" s="1015">
        <v>104</v>
      </c>
    </row>
    <row r="138" spans="2:6" ht="16.5" thickBot="1" x14ac:dyDescent="0.25">
      <c r="B138" s="1010" t="s">
        <v>17</v>
      </c>
      <c r="C138" s="1015">
        <v>15580</v>
      </c>
      <c r="D138" s="1090">
        <v>6700</v>
      </c>
      <c r="E138" s="1090">
        <v>16300</v>
      </c>
      <c r="F138" s="1090">
        <v>18200</v>
      </c>
    </row>
    <row r="139" spans="2:6" ht="16.5" thickBot="1" x14ac:dyDescent="0.25">
      <c r="B139" s="1010" t="s">
        <v>18</v>
      </c>
      <c r="C139" s="1015">
        <f>C138/C137</f>
        <v>2596.6666666666665</v>
      </c>
      <c r="D139" s="1015">
        <f t="shared" ref="D139:F139" si="9">D138/D137</f>
        <v>191.42857142857142</v>
      </c>
      <c r="E139" s="1015">
        <f t="shared" si="9"/>
        <v>196.3855421686747</v>
      </c>
      <c r="F139" s="1015">
        <f t="shared" si="9"/>
        <v>175</v>
      </c>
    </row>
    <row r="140" spans="2:6" ht="16.5" thickBot="1" x14ac:dyDescent="0.25">
      <c r="B140" s="1010" t="s">
        <v>19</v>
      </c>
      <c r="C140" s="1016" t="s">
        <v>20</v>
      </c>
      <c r="D140" s="1017">
        <f>D137/C137-1</f>
        <v>4.833333333333333</v>
      </c>
      <c r="E140" s="1017">
        <f t="shared" ref="E140:F142" si="10">E137/D137-1</f>
        <v>1.3714285714285714</v>
      </c>
      <c r="F140" s="1017">
        <f t="shared" si="10"/>
        <v>0.25301204819277112</v>
      </c>
    </row>
    <row r="141" spans="2:6" ht="32.25" thickBot="1" x14ac:dyDescent="0.25">
      <c r="B141" s="1010" t="s">
        <v>21</v>
      </c>
      <c r="C141" s="1016" t="s">
        <v>20</v>
      </c>
      <c r="D141" s="1017">
        <f>D138/C138-1</f>
        <v>-0.56996148908857514</v>
      </c>
      <c r="E141" s="1017">
        <f t="shared" si="10"/>
        <v>1.4328358208955225</v>
      </c>
      <c r="F141" s="1017">
        <f t="shared" si="10"/>
        <v>0.1165644171779141</v>
      </c>
    </row>
    <row r="142" spans="2:6" ht="32.25" thickBot="1" x14ac:dyDescent="0.25">
      <c r="B142" s="1010" t="s">
        <v>22</v>
      </c>
      <c r="C142" s="1016" t="s">
        <v>20</v>
      </c>
      <c r="D142" s="1017">
        <f>D139/C139-1</f>
        <v>-0.92627911241518435</v>
      </c>
      <c r="E142" s="1017">
        <f t="shared" si="10"/>
        <v>2.5894623269196337E-2</v>
      </c>
      <c r="F142" s="1017">
        <f t="shared" si="10"/>
        <v>-0.10889570552147243</v>
      </c>
    </row>
    <row r="143" spans="2:6" ht="16.5" thickBot="1" x14ac:dyDescent="0.25">
      <c r="B143" s="1640" t="s">
        <v>412</v>
      </c>
      <c r="C143" s="1641"/>
      <c r="D143" s="1641"/>
      <c r="E143" s="1641"/>
      <c r="F143" s="1642"/>
    </row>
    <row r="144" spans="2:6" ht="15.75" x14ac:dyDescent="0.2">
      <c r="B144" s="1638"/>
      <c r="C144" s="1074">
        <v>2019</v>
      </c>
      <c r="D144" s="1074">
        <v>2020</v>
      </c>
      <c r="E144" s="1074">
        <v>2021</v>
      </c>
      <c r="F144" s="1074">
        <v>2022</v>
      </c>
    </row>
    <row r="145" spans="1:7" ht="16.5" thickBot="1" x14ac:dyDescent="0.25">
      <c r="B145" s="1639"/>
      <c r="C145" s="1014" t="s">
        <v>7</v>
      </c>
      <c r="D145" s="1014" t="s">
        <v>8</v>
      </c>
      <c r="E145" s="1014" t="s">
        <v>8</v>
      </c>
      <c r="F145" s="1014" t="s">
        <v>8</v>
      </c>
    </row>
    <row r="146" spans="1:7" ht="16.5" thickBot="1" x14ac:dyDescent="0.25">
      <c r="B146" s="1018" t="s">
        <v>41</v>
      </c>
      <c r="C146" s="1019"/>
      <c r="D146" s="1019"/>
      <c r="E146" s="1019"/>
      <c r="F146" s="1019"/>
    </row>
    <row r="147" spans="1:7" ht="22.5" customHeight="1" thickBot="1" x14ac:dyDescent="0.3">
      <c r="A147" s="1018" t="s">
        <v>55</v>
      </c>
      <c r="B147" s="1020" t="s">
        <v>175</v>
      </c>
      <c r="C147" s="1023"/>
      <c r="D147" s="1023"/>
      <c r="E147" s="1023"/>
      <c r="F147" s="1023"/>
      <c r="G147" s="1116"/>
    </row>
    <row r="148" spans="1:7" ht="26.25" customHeight="1" thickBot="1" x14ac:dyDescent="0.3">
      <c r="A148" s="1020" t="s">
        <v>175</v>
      </c>
      <c r="B148" s="1020" t="s">
        <v>185</v>
      </c>
      <c r="C148" s="1023"/>
      <c r="D148" s="1023"/>
      <c r="E148" s="1023"/>
      <c r="F148" s="1023"/>
      <c r="G148" s="1116"/>
    </row>
    <row r="149" spans="1:7" ht="18" customHeight="1" thickBot="1" x14ac:dyDescent="0.3">
      <c r="A149" s="1020" t="s">
        <v>185</v>
      </c>
      <c r="B149" s="1020" t="s">
        <v>186</v>
      </c>
      <c r="C149" s="1019"/>
      <c r="D149" s="1019"/>
      <c r="E149" s="1019"/>
      <c r="F149" s="1019"/>
      <c r="G149" s="1116"/>
    </row>
    <row r="150" spans="1:7" ht="22.5" customHeight="1" thickBot="1" x14ac:dyDescent="0.3">
      <c r="A150" s="1020" t="s">
        <v>186</v>
      </c>
      <c r="B150" s="1020" t="s">
        <v>187</v>
      </c>
      <c r="C150" s="1023"/>
      <c r="D150" s="1023"/>
      <c r="E150" s="1023"/>
      <c r="F150" s="1023"/>
      <c r="G150" s="1116"/>
    </row>
    <row r="151" spans="1:7" ht="16.5" thickBot="1" x14ac:dyDescent="0.25">
      <c r="B151" s="1018" t="s">
        <v>42</v>
      </c>
      <c r="C151" s="1023">
        <v>15580</v>
      </c>
      <c r="D151" s="1023">
        <v>6700</v>
      </c>
      <c r="E151" s="1023">
        <v>16300</v>
      </c>
      <c r="F151" s="1023">
        <v>18200</v>
      </c>
    </row>
    <row r="152" spans="1:7" ht="24" customHeight="1" thickBot="1" x14ac:dyDescent="0.3">
      <c r="A152" s="1018" t="s">
        <v>55</v>
      </c>
      <c r="B152" s="1020" t="s">
        <v>175</v>
      </c>
      <c r="C152" s="1019">
        <f>C151</f>
        <v>15580</v>
      </c>
      <c r="D152" s="1019">
        <f t="shared" ref="D152:F152" si="11">D151</f>
        <v>6700</v>
      </c>
      <c r="E152" s="1019">
        <f t="shared" si="11"/>
        <v>16300</v>
      </c>
      <c r="F152" s="1019">
        <f t="shared" si="11"/>
        <v>18200</v>
      </c>
      <c r="G152" s="1116"/>
    </row>
    <row r="153" spans="1:7" ht="32.25" thickBot="1" x14ac:dyDescent="0.3">
      <c r="A153" s="1020" t="s">
        <v>175</v>
      </c>
      <c r="B153" s="1020" t="s">
        <v>185</v>
      </c>
      <c r="C153" s="1023"/>
      <c r="D153" s="1023"/>
      <c r="E153" s="1023"/>
      <c r="F153" s="1023"/>
      <c r="G153" s="1116"/>
    </row>
    <row r="154" spans="1:7" ht="32.25" thickBot="1" x14ac:dyDescent="0.3">
      <c r="A154" s="1020" t="s">
        <v>185</v>
      </c>
      <c r="B154" s="1020" t="s">
        <v>186</v>
      </c>
      <c r="C154" s="1023"/>
      <c r="D154" s="1023"/>
      <c r="E154" s="1023"/>
      <c r="F154" s="1023"/>
      <c r="G154" s="1116"/>
    </row>
    <row r="155" spans="1:7" ht="32.25" thickBot="1" x14ac:dyDescent="0.3">
      <c r="A155" s="1020" t="s">
        <v>186</v>
      </c>
      <c r="B155" s="1020" t="s">
        <v>187</v>
      </c>
      <c r="C155" s="1019"/>
      <c r="D155" s="1019"/>
      <c r="E155" s="1019"/>
      <c r="F155" s="1019"/>
      <c r="G155" s="1116"/>
    </row>
    <row r="156" spans="1:7" ht="16.5" thickBot="1" x14ac:dyDescent="0.25">
      <c r="B156" s="1029" t="s">
        <v>30</v>
      </c>
      <c r="C156" s="1023">
        <f>C151+C146</f>
        <v>15580</v>
      </c>
      <c r="D156" s="1023">
        <v>6700</v>
      </c>
      <c r="E156" s="1023">
        <f>E151+E146</f>
        <v>16300</v>
      </c>
      <c r="F156" s="1023">
        <f>F151+F146</f>
        <v>18200</v>
      </c>
    </row>
    <row r="157" spans="1:7" ht="36" x14ac:dyDescent="0.2">
      <c r="A157" s="1117"/>
      <c r="B157" s="1118" t="s">
        <v>32</v>
      </c>
      <c r="C157" s="1119" t="s">
        <v>211</v>
      </c>
      <c r="D157" s="1120" t="s">
        <v>180</v>
      </c>
      <c r="E157" s="1716" t="s">
        <v>212</v>
      </c>
      <c r="F157" s="1717"/>
    </row>
    <row r="158" spans="1:7" ht="16.5" thickBot="1" x14ac:dyDescent="0.25">
      <c r="B158" s="1010" t="s">
        <v>14</v>
      </c>
      <c r="C158" s="1718" t="s">
        <v>213</v>
      </c>
      <c r="D158" s="1659"/>
      <c r="E158" s="1659"/>
      <c r="F158" s="1719"/>
    </row>
    <row r="159" spans="1:7" ht="16.5" thickBot="1" x14ac:dyDescent="0.25">
      <c r="B159" s="1010" t="s">
        <v>15</v>
      </c>
      <c r="C159" s="1635" t="s">
        <v>210</v>
      </c>
      <c r="D159" s="1636"/>
      <c r="E159" s="1636"/>
      <c r="F159" s="1637"/>
    </row>
    <row r="160" spans="1:7" ht="15.75" x14ac:dyDescent="0.2">
      <c r="B160" s="1638"/>
      <c r="C160" s="1074">
        <v>2020</v>
      </c>
      <c r="D160" s="1074">
        <v>2021</v>
      </c>
      <c r="E160" s="1074">
        <v>2022</v>
      </c>
      <c r="F160" s="1074">
        <v>2023</v>
      </c>
    </row>
    <row r="161" spans="1:7" ht="16.5" thickBot="1" x14ac:dyDescent="0.25">
      <c r="B161" s="1639"/>
      <c r="C161" s="1014" t="s">
        <v>7</v>
      </c>
      <c r="D161" s="1014" t="s">
        <v>8</v>
      </c>
      <c r="E161" s="1014" t="s">
        <v>8</v>
      </c>
      <c r="F161" s="1014" t="s">
        <v>8</v>
      </c>
    </row>
    <row r="162" spans="1:7" ht="16.5" thickBot="1" x14ac:dyDescent="0.25">
      <c r="B162" s="1010" t="s">
        <v>16</v>
      </c>
      <c r="C162" s="1016">
        <v>22</v>
      </c>
      <c r="D162" s="1010">
        <v>21</v>
      </c>
      <c r="E162" s="1010">
        <v>20</v>
      </c>
      <c r="F162" s="1010">
        <v>20</v>
      </c>
    </row>
    <row r="163" spans="1:7" ht="16.5" thickBot="1" x14ac:dyDescent="0.25">
      <c r="B163" s="1010" t="s">
        <v>17</v>
      </c>
      <c r="C163" s="1015">
        <v>520</v>
      </c>
      <c r="D163" s="1015">
        <v>1300</v>
      </c>
      <c r="E163" s="1015">
        <v>300</v>
      </c>
      <c r="F163" s="1015">
        <v>300</v>
      </c>
    </row>
    <row r="164" spans="1:7" ht="16.5" thickBot="1" x14ac:dyDescent="0.25">
      <c r="B164" s="1010" t="s">
        <v>18</v>
      </c>
      <c r="C164" s="1015">
        <f>C163/C162</f>
        <v>23.636363636363637</v>
      </c>
      <c r="D164" s="1015">
        <f t="shared" ref="D164:F164" si="12">D163/D162</f>
        <v>61.904761904761905</v>
      </c>
      <c r="E164" s="1015">
        <f t="shared" si="12"/>
        <v>15</v>
      </c>
      <c r="F164" s="1015">
        <f t="shared" si="12"/>
        <v>15</v>
      </c>
    </row>
    <row r="165" spans="1:7" ht="16.5" thickBot="1" x14ac:dyDescent="0.25">
      <c r="B165" s="1010" t="s">
        <v>19</v>
      </c>
      <c r="C165" s="1016" t="s">
        <v>20</v>
      </c>
      <c r="D165" s="1017">
        <f>D162/C162-1</f>
        <v>-4.5454545454545414E-2</v>
      </c>
      <c r="E165" s="1017">
        <f t="shared" ref="E165:F167" si="13">E162/D162-1</f>
        <v>-4.7619047619047672E-2</v>
      </c>
      <c r="F165" s="1017">
        <f t="shared" si="13"/>
        <v>0</v>
      </c>
    </row>
    <row r="166" spans="1:7" ht="32.25" thickBot="1" x14ac:dyDescent="0.25">
      <c r="B166" s="1010" t="s">
        <v>21</v>
      </c>
      <c r="C166" s="1016" t="s">
        <v>20</v>
      </c>
      <c r="D166" s="1017">
        <f>D163/C163-1</f>
        <v>1.5</v>
      </c>
      <c r="E166" s="1017">
        <f t="shared" si="13"/>
        <v>-0.76923076923076916</v>
      </c>
      <c r="F166" s="1017">
        <f t="shared" si="13"/>
        <v>0</v>
      </c>
    </row>
    <row r="167" spans="1:7" ht="32.25" thickBot="1" x14ac:dyDescent="0.25">
      <c r="B167" s="1010" t="s">
        <v>22</v>
      </c>
      <c r="C167" s="1016" t="s">
        <v>20</v>
      </c>
      <c r="D167" s="1017">
        <f>D164/C164-1</f>
        <v>1.6190476190476191</v>
      </c>
      <c r="E167" s="1017">
        <f t="shared" si="13"/>
        <v>-0.75769230769230766</v>
      </c>
      <c r="F167" s="1017">
        <f t="shared" si="13"/>
        <v>0</v>
      </c>
    </row>
    <row r="168" spans="1:7" ht="16.5" thickBot="1" x14ac:dyDescent="0.25">
      <c r="B168" s="1640" t="s">
        <v>482</v>
      </c>
      <c r="C168" s="1641"/>
      <c r="D168" s="1641"/>
      <c r="E168" s="1641"/>
      <c r="F168" s="1642"/>
    </row>
    <row r="169" spans="1:7" ht="15.75" x14ac:dyDescent="0.2">
      <c r="B169" s="1638"/>
      <c r="C169" s="1074">
        <v>2020</v>
      </c>
      <c r="D169" s="1074">
        <v>2021</v>
      </c>
      <c r="E169" s="1074">
        <v>2022</v>
      </c>
      <c r="F169" s="1074">
        <v>2023</v>
      </c>
    </row>
    <row r="170" spans="1:7" ht="16.5" thickBot="1" x14ac:dyDescent="0.25">
      <c r="B170" s="1639"/>
      <c r="C170" s="1014" t="s">
        <v>7</v>
      </c>
      <c r="D170" s="1014" t="s">
        <v>8</v>
      </c>
      <c r="E170" s="1014" t="s">
        <v>8</v>
      </c>
      <c r="F170" s="1014" t="s">
        <v>8</v>
      </c>
    </row>
    <row r="171" spans="1:7" ht="16.5" thickBot="1" x14ac:dyDescent="0.25">
      <c r="B171" s="1018" t="s">
        <v>41</v>
      </c>
      <c r="C171" s="1023"/>
      <c r="D171" s="1023"/>
      <c r="E171" s="1023"/>
      <c r="F171" s="1023"/>
    </row>
    <row r="172" spans="1:7" ht="23.25" customHeight="1" thickBot="1" x14ac:dyDescent="0.3">
      <c r="A172" s="1018" t="s">
        <v>55</v>
      </c>
      <c r="B172" s="1020" t="s">
        <v>175</v>
      </c>
      <c r="C172" s="1019"/>
      <c r="D172" s="1019"/>
      <c r="E172" s="1019"/>
      <c r="F172" s="1019"/>
      <c r="G172" s="1116"/>
    </row>
    <row r="173" spans="1:7" ht="25.5" customHeight="1" thickBot="1" x14ac:dyDescent="0.3">
      <c r="A173" s="1020" t="s">
        <v>175</v>
      </c>
      <c r="B173" s="1020" t="s">
        <v>185</v>
      </c>
      <c r="C173" s="1023"/>
      <c r="D173" s="1023"/>
      <c r="E173" s="1023"/>
      <c r="F173" s="1023"/>
      <c r="G173" s="1116"/>
    </row>
    <row r="174" spans="1:7" ht="21" customHeight="1" thickBot="1" x14ac:dyDescent="0.3">
      <c r="A174" s="1020" t="s">
        <v>185</v>
      </c>
      <c r="B174" s="1020" t="s">
        <v>186</v>
      </c>
      <c r="C174" s="1023"/>
      <c r="D174" s="1023"/>
      <c r="E174" s="1023"/>
      <c r="F174" s="1023"/>
      <c r="G174" s="1116"/>
    </row>
    <row r="175" spans="1:7" ht="23.25" customHeight="1" thickBot="1" x14ac:dyDescent="0.3">
      <c r="A175" s="1020" t="s">
        <v>186</v>
      </c>
      <c r="B175" s="1020" t="s">
        <v>187</v>
      </c>
      <c r="C175" s="1019"/>
      <c r="D175" s="1019"/>
      <c r="E175" s="1019"/>
      <c r="F175" s="1019"/>
      <c r="G175" s="1116"/>
    </row>
    <row r="176" spans="1:7" ht="16.5" thickBot="1" x14ac:dyDescent="0.25">
      <c r="B176" s="1018" t="s">
        <v>42</v>
      </c>
      <c r="C176" s="1023">
        <v>520</v>
      </c>
      <c r="D176" s="1023">
        <v>1300</v>
      </c>
      <c r="E176" s="1023">
        <v>300</v>
      </c>
      <c r="F176" s="1023">
        <v>300</v>
      </c>
    </row>
    <row r="177" spans="1:7" ht="21" customHeight="1" thickBot="1" x14ac:dyDescent="0.3">
      <c r="A177" s="1018" t="s">
        <v>55</v>
      </c>
      <c r="B177" s="1020" t="s">
        <v>175</v>
      </c>
      <c r="C177" s="1023">
        <f>C176</f>
        <v>520</v>
      </c>
      <c r="D177" s="1023">
        <f t="shared" ref="D177:F177" si="14">D176</f>
        <v>1300</v>
      </c>
      <c r="E177" s="1023">
        <f t="shared" si="14"/>
        <v>300</v>
      </c>
      <c r="F177" s="1023">
        <f t="shared" si="14"/>
        <v>300</v>
      </c>
      <c r="G177" s="1116"/>
    </row>
    <row r="178" spans="1:7" ht="22.5" customHeight="1" thickBot="1" x14ac:dyDescent="0.3">
      <c r="A178" s="1020" t="s">
        <v>175</v>
      </c>
      <c r="B178" s="1020" t="s">
        <v>185</v>
      </c>
      <c r="C178" s="1019"/>
      <c r="D178" s="1019"/>
      <c r="E178" s="1019"/>
      <c r="F178" s="1019"/>
      <c r="G178" s="1116"/>
    </row>
    <row r="179" spans="1:7" ht="23.25" customHeight="1" thickBot="1" x14ac:dyDescent="0.3">
      <c r="A179" s="1020" t="s">
        <v>185</v>
      </c>
      <c r="B179" s="1020" t="s">
        <v>186</v>
      </c>
      <c r="C179" s="1023"/>
      <c r="D179" s="1023"/>
      <c r="E179" s="1023"/>
      <c r="F179" s="1023"/>
      <c r="G179" s="1116"/>
    </row>
    <row r="180" spans="1:7" ht="20.25" customHeight="1" thickBot="1" x14ac:dyDescent="0.3">
      <c r="A180" s="1020" t="s">
        <v>186</v>
      </c>
      <c r="B180" s="1020" t="s">
        <v>187</v>
      </c>
      <c r="C180" s="1023"/>
      <c r="D180" s="1023"/>
      <c r="E180" s="1023"/>
      <c r="F180" s="1023"/>
      <c r="G180" s="1116"/>
    </row>
    <row r="181" spans="1:7" ht="16.5" thickBot="1" x14ac:dyDescent="0.25">
      <c r="B181" s="1029" t="s">
        <v>30</v>
      </c>
      <c r="C181" s="1019">
        <f>C176+C171</f>
        <v>520</v>
      </c>
      <c r="D181" s="1019">
        <f t="shared" ref="D181:F181" si="15">D176+D171</f>
        <v>1300</v>
      </c>
      <c r="E181" s="1019">
        <f t="shared" si="15"/>
        <v>300</v>
      </c>
      <c r="F181" s="1019">
        <f t="shared" si="15"/>
        <v>300</v>
      </c>
    </row>
    <row r="182" spans="1:7" ht="16.5" thickBot="1" x14ac:dyDescent="0.25">
      <c r="B182" s="1649" t="s">
        <v>45</v>
      </c>
      <c r="C182" s="1650"/>
      <c r="D182" s="1650"/>
      <c r="E182" s="1650"/>
      <c r="F182" s="1651"/>
    </row>
    <row r="183" spans="1:7" ht="16.5" thickBot="1" x14ac:dyDescent="0.25">
      <c r="B183" s="1649" t="s">
        <v>46</v>
      </c>
      <c r="C183" s="1650"/>
      <c r="D183" s="1650"/>
      <c r="E183" s="1650"/>
      <c r="F183" s="1651"/>
    </row>
    <row r="184" spans="1:7" ht="32.25" thickBot="1" x14ac:dyDescent="0.25">
      <c r="B184" s="1121" t="s">
        <v>44</v>
      </c>
      <c r="C184" s="1711" t="s">
        <v>215</v>
      </c>
      <c r="D184" s="1712"/>
      <c r="E184" s="1712"/>
      <c r="F184" s="1713"/>
    </row>
    <row r="185" spans="1:7" ht="48" thickBot="1" x14ac:dyDescent="0.25">
      <c r="B185" s="1013" t="s">
        <v>13</v>
      </c>
      <c r="C185" s="1122" t="s">
        <v>216</v>
      </c>
      <c r="D185" s="1080" t="s">
        <v>180</v>
      </c>
      <c r="E185" s="1714" t="s">
        <v>172</v>
      </c>
      <c r="F185" s="1715"/>
    </row>
    <row r="186" spans="1:7" ht="16.5" thickBot="1" x14ac:dyDescent="0.25">
      <c r="B186" s="1010" t="s">
        <v>14</v>
      </c>
      <c r="C186" s="1646" t="s">
        <v>217</v>
      </c>
      <c r="D186" s="1647"/>
      <c r="E186" s="1647"/>
      <c r="F186" s="1648"/>
    </row>
    <row r="187" spans="1:7" ht="16.5" thickBot="1" x14ac:dyDescent="0.25">
      <c r="B187" s="1010" t="s">
        <v>15</v>
      </c>
      <c r="C187" s="1635" t="s">
        <v>218</v>
      </c>
      <c r="D187" s="1636"/>
      <c r="E187" s="1636"/>
      <c r="F187" s="1637"/>
    </row>
    <row r="188" spans="1:7" ht="15.75" x14ac:dyDescent="0.2">
      <c r="B188" s="1638"/>
      <c r="C188" s="1074">
        <v>2020</v>
      </c>
      <c r="D188" s="1074">
        <v>2021</v>
      </c>
      <c r="E188" s="1074">
        <v>2022</v>
      </c>
      <c r="F188" s="1074">
        <v>2023</v>
      </c>
    </row>
    <row r="189" spans="1:7" ht="16.5" thickBot="1" x14ac:dyDescent="0.25">
      <c r="B189" s="1639"/>
      <c r="C189" s="1014" t="s">
        <v>7</v>
      </c>
      <c r="D189" s="1014" t="s">
        <v>8</v>
      </c>
      <c r="E189" s="1014" t="s">
        <v>8</v>
      </c>
      <c r="F189" s="1014" t="s">
        <v>8</v>
      </c>
    </row>
    <row r="190" spans="1:7" ht="16.5" thickBot="1" x14ac:dyDescent="0.25">
      <c r="B190" s="1010" t="s">
        <v>16</v>
      </c>
      <c r="C190" s="1015"/>
      <c r="D190" s="1015">
        <v>3</v>
      </c>
      <c r="E190" s="1015"/>
      <c r="F190" s="1015"/>
    </row>
    <row r="191" spans="1:7" ht="16.5" thickBot="1" x14ac:dyDescent="0.25">
      <c r="B191" s="1010" t="s">
        <v>17</v>
      </c>
      <c r="C191" s="1015"/>
      <c r="D191" s="1015">
        <v>9700</v>
      </c>
      <c r="E191" s="1015"/>
      <c r="F191" s="1015"/>
    </row>
    <row r="192" spans="1:7" ht="16.5" thickBot="1" x14ac:dyDescent="0.25">
      <c r="B192" s="1010" t="s">
        <v>18</v>
      </c>
      <c r="C192" s="1015"/>
      <c r="D192" s="1015">
        <f t="shared" ref="D192" si="16">D191/D190</f>
        <v>3233.3333333333335</v>
      </c>
      <c r="E192" s="1015"/>
      <c r="F192" s="1015"/>
    </row>
    <row r="193" spans="1:7" ht="16.5" thickBot="1" x14ac:dyDescent="0.25">
      <c r="B193" s="1010" t="s">
        <v>19</v>
      </c>
      <c r="C193" s="1016" t="s">
        <v>20</v>
      </c>
      <c r="D193" s="1017"/>
      <c r="E193" s="1017"/>
      <c r="F193" s="1017"/>
    </row>
    <row r="194" spans="1:7" ht="32.25" thickBot="1" x14ac:dyDescent="0.25">
      <c r="B194" s="1010" t="s">
        <v>21</v>
      </c>
      <c r="C194" s="1016" t="s">
        <v>20</v>
      </c>
      <c r="D194" s="1017"/>
      <c r="E194" s="1017"/>
      <c r="F194" s="1017"/>
    </row>
    <row r="195" spans="1:7" ht="32.25" thickBot="1" x14ac:dyDescent="0.25">
      <c r="B195" s="1010" t="s">
        <v>22</v>
      </c>
      <c r="C195" s="1016" t="s">
        <v>20</v>
      </c>
      <c r="D195" s="1017"/>
      <c r="E195" s="1017"/>
      <c r="F195" s="1017"/>
    </row>
    <row r="196" spans="1:7" ht="16.5" thickBot="1" x14ac:dyDescent="0.25">
      <c r="B196" s="1640" t="s">
        <v>412</v>
      </c>
      <c r="C196" s="1641"/>
      <c r="D196" s="1641"/>
      <c r="E196" s="1641"/>
      <c r="F196" s="1642"/>
    </row>
    <row r="197" spans="1:7" ht="15.75" x14ac:dyDescent="0.2">
      <c r="B197" s="1638"/>
      <c r="C197" s="1074">
        <v>2019</v>
      </c>
      <c r="D197" s="1074">
        <v>2020</v>
      </c>
      <c r="E197" s="1074">
        <v>2021</v>
      </c>
      <c r="F197" s="1074">
        <v>2022</v>
      </c>
    </row>
    <row r="198" spans="1:7" ht="16.5" thickBot="1" x14ac:dyDescent="0.25">
      <c r="B198" s="1639"/>
      <c r="C198" s="1014" t="s">
        <v>7</v>
      </c>
      <c r="D198" s="1014" t="s">
        <v>8</v>
      </c>
      <c r="E198" s="1014" t="s">
        <v>8</v>
      </c>
      <c r="F198" s="1014" t="s">
        <v>8</v>
      </c>
    </row>
    <row r="199" spans="1:7" ht="16.5" thickBot="1" x14ac:dyDescent="0.25">
      <c r="B199" s="1018" t="s">
        <v>41</v>
      </c>
      <c r="C199" s="1019"/>
      <c r="D199" s="1019"/>
      <c r="E199" s="1019"/>
      <c r="F199" s="1019"/>
    </row>
    <row r="200" spans="1:7" ht="23.25" customHeight="1" thickBot="1" x14ac:dyDescent="0.3">
      <c r="A200" s="1018" t="s">
        <v>55</v>
      </c>
      <c r="B200" s="1020" t="s">
        <v>175</v>
      </c>
      <c r="C200" s="1023">
        <f>C199</f>
        <v>0</v>
      </c>
      <c r="D200" s="1023">
        <f t="shared" ref="D200:F200" si="17">D199</f>
        <v>0</v>
      </c>
      <c r="E200" s="1023">
        <f t="shared" si="17"/>
        <v>0</v>
      </c>
      <c r="F200" s="1023">
        <f t="shared" si="17"/>
        <v>0</v>
      </c>
      <c r="G200" s="1116"/>
    </row>
    <row r="201" spans="1:7" ht="32.25" thickBot="1" x14ac:dyDescent="0.3">
      <c r="A201" s="1020" t="s">
        <v>175</v>
      </c>
      <c r="B201" s="1020" t="s">
        <v>185</v>
      </c>
      <c r="C201" s="1019"/>
      <c r="D201" s="1019"/>
      <c r="E201" s="1019"/>
      <c r="F201" s="1019"/>
      <c r="G201" s="1116"/>
    </row>
    <row r="202" spans="1:7" ht="32.25" thickBot="1" x14ac:dyDescent="0.3">
      <c r="A202" s="1020" t="s">
        <v>185</v>
      </c>
      <c r="B202" s="1020" t="s">
        <v>186</v>
      </c>
      <c r="C202" s="1023"/>
      <c r="D202" s="1023"/>
      <c r="E202" s="1023"/>
      <c r="F202" s="1023"/>
      <c r="G202" s="1116"/>
    </row>
    <row r="203" spans="1:7" ht="32.25" thickBot="1" x14ac:dyDescent="0.3">
      <c r="A203" s="1020" t="s">
        <v>186</v>
      </c>
      <c r="B203" s="1020" t="s">
        <v>187</v>
      </c>
      <c r="C203" s="1019"/>
      <c r="D203" s="1019"/>
      <c r="E203" s="1019"/>
      <c r="F203" s="1019"/>
      <c r="G203" s="1116"/>
    </row>
    <row r="204" spans="1:7" ht="16.5" thickBot="1" x14ac:dyDescent="0.25">
      <c r="B204" s="1018" t="s">
        <v>42</v>
      </c>
      <c r="C204" s="1023"/>
      <c r="D204" s="1023">
        <v>9700</v>
      </c>
      <c r="E204" s="1023">
        <v>0</v>
      </c>
      <c r="F204" s="1023">
        <v>0</v>
      </c>
    </row>
    <row r="205" spans="1:7" ht="34.5" customHeight="1" thickBot="1" x14ac:dyDescent="0.3">
      <c r="A205" s="1018" t="s">
        <v>55</v>
      </c>
      <c r="B205" s="1020" t="s">
        <v>175</v>
      </c>
      <c r="C205" s="1019">
        <f>C204</f>
        <v>0</v>
      </c>
      <c r="D205" s="1019">
        <f t="shared" ref="D205:F205" si="18">D204</f>
        <v>9700</v>
      </c>
      <c r="E205" s="1019">
        <f t="shared" si="18"/>
        <v>0</v>
      </c>
      <c r="F205" s="1019">
        <f t="shared" si="18"/>
        <v>0</v>
      </c>
      <c r="G205" s="1116"/>
    </row>
    <row r="206" spans="1:7" ht="24.75" customHeight="1" thickBot="1" x14ac:dyDescent="0.3">
      <c r="A206" s="1020" t="s">
        <v>175</v>
      </c>
      <c r="B206" s="1020" t="s">
        <v>185</v>
      </c>
      <c r="C206" s="1023"/>
      <c r="D206" s="1023"/>
      <c r="E206" s="1023"/>
      <c r="F206" s="1023"/>
      <c r="G206" s="1116"/>
    </row>
    <row r="207" spans="1:7" ht="21.75" customHeight="1" thickBot="1" x14ac:dyDescent="0.3">
      <c r="A207" s="1020" t="s">
        <v>185</v>
      </c>
      <c r="B207" s="1020" t="s">
        <v>186</v>
      </c>
      <c r="C207" s="1019"/>
      <c r="D207" s="1019"/>
      <c r="E207" s="1019"/>
      <c r="F207" s="1019"/>
      <c r="G207" s="1116"/>
    </row>
    <row r="208" spans="1:7" ht="28.5" customHeight="1" thickBot="1" x14ac:dyDescent="0.3">
      <c r="A208" s="1020" t="s">
        <v>186</v>
      </c>
      <c r="B208" s="1020" t="s">
        <v>187</v>
      </c>
      <c r="C208" s="1023"/>
      <c r="D208" s="1023"/>
      <c r="E208" s="1023"/>
      <c r="F208" s="1023"/>
      <c r="G208" s="1116"/>
    </row>
    <row r="209" spans="2:7" ht="16.5" thickBot="1" x14ac:dyDescent="0.25">
      <c r="B209" s="1029" t="s">
        <v>30</v>
      </c>
      <c r="C209" s="1019"/>
      <c r="D209" s="1019">
        <f t="shared" ref="D209:F209" si="19">D204+D199</f>
        <v>9700</v>
      </c>
      <c r="E209" s="1019">
        <v>0</v>
      </c>
      <c r="F209" s="1019">
        <f t="shared" si="19"/>
        <v>0</v>
      </c>
    </row>
    <row r="210" spans="2:7" ht="16.5" thickBot="1" x14ac:dyDescent="0.25">
      <c r="B210" s="1649" t="s">
        <v>45</v>
      </c>
      <c r="C210" s="1650"/>
      <c r="D210" s="1650"/>
      <c r="E210" s="1650"/>
      <c r="F210" s="1651"/>
    </row>
    <row r="211" spans="2:7" ht="16.5" thickBot="1" x14ac:dyDescent="0.25">
      <c r="B211" s="1649" t="s">
        <v>46</v>
      </c>
      <c r="C211" s="1650"/>
      <c r="D211" s="1650"/>
      <c r="E211" s="1650"/>
      <c r="F211" s="1651"/>
    </row>
    <row r="212" spans="2:7" ht="32.25" thickBot="1" x14ac:dyDescent="0.25">
      <c r="B212" s="1121" t="s">
        <v>44</v>
      </c>
      <c r="C212" s="1711" t="s">
        <v>215</v>
      </c>
      <c r="D212" s="1712"/>
      <c r="E212" s="1712"/>
      <c r="F212" s="1713"/>
    </row>
    <row r="213" spans="2:7" ht="48" thickBot="1" x14ac:dyDescent="0.25">
      <c r="B213" s="1013" t="s">
        <v>13</v>
      </c>
      <c r="C213" s="1122" t="s">
        <v>216</v>
      </c>
      <c r="D213" s="1080" t="s">
        <v>180</v>
      </c>
      <c r="E213" s="1714" t="s">
        <v>172</v>
      </c>
      <c r="F213" s="1715"/>
    </row>
    <row r="214" spans="2:7" ht="16.5" thickBot="1" x14ac:dyDescent="0.25">
      <c r="B214" s="1649" t="s">
        <v>46</v>
      </c>
      <c r="C214" s="1650"/>
      <c r="D214" s="1650"/>
      <c r="E214" s="1650"/>
      <c r="F214" s="1651"/>
    </row>
    <row r="215" spans="2:7" ht="16.5" thickBot="1" x14ac:dyDescent="0.25">
      <c r="B215" s="1010" t="s">
        <v>14</v>
      </c>
      <c r="C215" s="1646" t="s">
        <v>483</v>
      </c>
      <c r="D215" s="1647"/>
      <c r="E215" s="1647"/>
      <c r="F215" s="1648"/>
    </row>
    <row r="216" spans="2:7" ht="16.5" thickBot="1" x14ac:dyDescent="0.25">
      <c r="B216" s="1010" t="s">
        <v>15</v>
      </c>
      <c r="C216" s="1635" t="s">
        <v>1356</v>
      </c>
      <c r="D216" s="1636"/>
      <c r="E216" s="1636"/>
      <c r="F216" s="1637"/>
    </row>
    <row r="217" spans="2:7" ht="15.75" x14ac:dyDescent="0.2">
      <c r="B217" s="1638"/>
      <c r="C217" s="1074">
        <v>2020</v>
      </c>
      <c r="D217" s="1074">
        <v>2021</v>
      </c>
      <c r="E217" s="1074">
        <v>2022</v>
      </c>
      <c r="F217" s="1074">
        <v>2023</v>
      </c>
    </row>
    <row r="218" spans="2:7" ht="16.5" thickBot="1" x14ac:dyDescent="0.25">
      <c r="B218" s="1639"/>
      <c r="C218" s="1014" t="s">
        <v>7</v>
      </c>
      <c r="D218" s="1014" t="s">
        <v>8</v>
      </c>
      <c r="E218" s="1014" t="s">
        <v>8</v>
      </c>
      <c r="F218" s="1014" t="s">
        <v>8</v>
      </c>
    </row>
    <row r="219" spans="2:7" ht="16.5" thickBot="1" x14ac:dyDescent="0.25">
      <c r="B219" s="1010" t="s">
        <v>16</v>
      </c>
      <c r="C219" s="1015">
        <v>3</v>
      </c>
      <c r="D219" s="1015">
        <v>3</v>
      </c>
      <c r="E219" s="1015"/>
      <c r="F219" s="1015"/>
    </row>
    <row r="220" spans="2:7" ht="16.5" thickBot="1" x14ac:dyDescent="0.25">
      <c r="B220" s="1010" t="s">
        <v>17</v>
      </c>
      <c r="C220" s="1015">
        <v>19936</v>
      </c>
      <c r="D220" s="1015">
        <v>11153</v>
      </c>
      <c r="E220" s="1015"/>
      <c r="F220" s="1015"/>
    </row>
    <row r="221" spans="2:7" ht="16.5" thickBot="1" x14ac:dyDescent="0.25">
      <c r="B221" s="1010" t="s">
        <v>18</v>
      </c>
      <c r="C221" s="1015"/>
      <c r="D221" s="1015">
        <f t="shared" ref="D221" si="20">D220/D219</f>
        <v>3717.6666666666665</v>
      </c>
      <c r="E221" s="1015"/>
      <c r="F221" s="1015"/>
      <c r="G221" s="1091"/>
    </row>
    <row r="222" spans="2:7" ht="16.5" thickBot="1" x14ac:dyDescent="0.25">
      <c r="B222" s="1010" t="s">
        <v>19</v>
      </c>
      <c r="C222" s="1016" t="s">
        <v>20</v>
      </c>
      <c r="D222" s="1017">
        <f>D219/C219-1</f>
        <v>0</v>
      </c>
      <c r="E222" s="1017"/>
      <c r="F222" s="1017"/>
      <c r="G222" s="1091"/>
    </row>
    <row r="223" spans="2:7" ht="32.25" thickBot="1" x14ac:dyDescent="0.25">
      <c r="B223" s="1010" t="s">
        <v>21</v>
      </c>
      <c r="C223" s="1016" t="s">
        <v>20</v>
      </c>
      <c r="D223" s="1017"/>
      <c r="E223" s="1017"/>
      <c r="F223" s="1017"/>
      <c r="G223" s="1091"/>
    </row>
    <row r="224" spans="2:7" ht="32.25" thickBot="1" x14ac:dyDescent="0.25">
      <c r="B224" s="1010" t="s">
        <v>22</v>
      </c>
      <c r="C224" s="1016" t="s">
        <v>20</v>
      </c>
      <c r="D224" s="1017"/>
      <c r="E224" s="1017"/>
      <c r="F224" s="1017"/>
    </row>
    <row r="225" spans="1:7" ht="16.5" thickBot="1" x14ac:dyDescent="0.25">
      <c r="B225" s="1640" t="s">
        <v>412</v>
      </c>
      <c r="C225" s="1641"/>
      <c r="D225" s="1641"/>
      <c r="E225" s="1641"/>
      <c r="F225" s="1642"/>
    </row>
    <row r="226" spans="1:7" ht="15.75" x14ac:dyDescent="0.2">
      <c r="B226" s="1638"/>
      <c r="C226" s="1074">
        <v>2020</v>
      </c>
      <c r="D226" s="1074">
        <v>2021</v>
      </c>
      <c r="E226" s="1074">
        <v>2022</v>
      </c>
      <c r="F226" s="1074">
        <v>2023</v>
      </c>
    </row>
    <row r="227" spans="1:7" ht="16.5" thickBot="1" x14ac:dyDescent="0.25">
      <c r="B227" s="1639"/>
      <c r="C227" s="1014" t="s">
        <v>7</v>
      </c>
      <c r="D227" s="1014" t="s">
        <v>8</v>
      </c>
      <c r="E227" s="1014" t="s">
        <v>8</v>
      </c>
      <c r="F227" s="1014" t="s">
        <v>8</v>
      </c>
    </row>
    <row r="228" spans="1:7" ht="16.5" thickBot="1" x14ac:dyDescent="0.25">
      <c r="B228" s="1018" t="s">
        <v>41</v>
      </c>
      <c r="C228" s="1019">
        <f>+C230+C231</f>
        <v>19936</v>
      </c>
      <c r="D228" s="1019">
        <f>+D230+D231</f>
        <v>11153</v>
      </c>
      <c r="E228" s="1019">
        <v>0</v>
      </c>
      <c r="F228" s="1019"/>
    </row>
    <row r="229" spans="1:7" ht="27" customHeight="1" thickBot="1" x14ac:dyDescent="0.3">
      <c r="A229" s="1018" t="s">
        <v>55</v>
      </c>
      <c r="B229" s="1020" t="s">
        <v>175</v>
      </c>
      <c r="C229" s="1023"/>
      <c r="D229" s="1023"/>
      <c r="E229" s="1023">
        <f t="shared" ref="E229:F229" si="21">E228</f>
        <v>0</v>
      </c>
      <c r="F229" s="1023">
        <f t="shared" si="21"/>
        <v>0</v>
      </c>
      <c r="G229" s="1116"/>
    </row>
    <row r="230" spans="1:7" ht="32.25" thickBot="1" x14ac:dyDescent="0.3">
      <c r="A230" s="1020" t="s">
        <v>175</v>
      </c>
      <c r="B230" s="1020" t="s">
        <v>185</v>
      </c>
      <c r="C230" s="1019">
        <v>19936</v>
      </c>
      <c r="D230" s="1019">
        <v>8853</v>
      </c>
      <c r="E230" s="1019"/>
      <c r="F230" s="1019"/>
      <c r="G230" s="1116"/>
    </row>
    <row r="231" spans="1:7" ht="32.25" thickBot="1" x14ac:dyDescent="0.3">
      <c r="A231" s="1020" t="s">
        <v>185</v>
      </c>
      <c r="B231" s="1020" t="s">
        <v>186</v>
      </c>
      <c r="C231" s="1023"/>
      <c r="D231" s="1042">
        <v>2300</v>
      </c>
      <c r="E231" s="1023"/>
      <c r="F231" s="1023"/>
      <c r="G231" s="1116"/>
    </row>
    <row r="232" spans="1:7" ht="18.75" customHeight="1" thickBot="1" x14ac:dyDescent="0.3">
      <c r="A232" s="1020" t="s">
        <v>186</v>
      </c>
      <c r="B232" s="1020" t="s">
        <v>187</v>
      </c>
      <c r="C232" s="1019"/>
      <c r="D232" s="1019"/>
      <c r="E232" s="1019"/>
      <c r="F232" s="1019"/>
      <c r="G232" s="1116"/>
    </row>
    <row r="233" spans="1:7" ht="16.5" thickBot="1" x14ac:dyDescent="0.25">
      <c r="B233" s="1018" t="s">
        <v>42</v>
      </c>
      <c r="C233" s="1023"/>
      <c r="D233" s="1023"/>
      <c r="E233" s="1023">
        <v>0</v>
      </c>
      <c r="F233" s="1023">
        <v>0</v>
      </c>
    </row>
    <row r="234" spans="1:7" ht="26.25" customHeight="1" thickBot="1" x14ac:dyDescent="0.3">
      <c r="A234" s="1018" t="s">
        <v>55</v>
      </c>
      <c r="B234" s="1020" t="s">
        <v>175</v>
      </c>
      <c r="C234" s="1019">
        <f>C233</f>
        <v>0</v>
      </c>
      <c r="D234" s="1019">
        <f t="shared" ref="D234:F234" si="22">D233</f>
        <v>0</v>
      </c>
      <c r="E234" s="1019">
        <f t="shared" si="22"/>
        <v>0</v>
      </c>
      <c r="F234" s="1019">
        <f t="shared" si="22"/>
        <v>0</v>
      </c>
      <c r="G234" s="1116"/>
    </row>
    <row r="235" spans="1:7" ht="23.25" customHeight="1" thickBot="1" x14ac:dyDescent="0.3">
      <c r="A235" s="1020" t="s">
        <v>175</v>
      </c>
      <c r="B235" s="1020" t="s">
        <v>185</v>
      </c>
      <c r="C235" s="1023"/>
      <c r="D235" s="1023"/>
      <c r="E235" s="1023"/>
      <c r="F235" s="1023"/>
      <c r="G235" s="1116"/>
    </row>
    <row r="236" spans="1:7" ht="23.25" customHeight="1" thickBot="1" x14ac:dyDescent="0.3">
      <c r="A236" s="1020" t="s">
        <v>185</v>
      </c>
      <c r="B236" s="1020" t="s">
        <v>186</v>
      </c>
      <c r="C236" s="1019"/>
      <c r="D236" s="1019"/>
      <c r="E236" s="1019"/>
      <c r="F236" s="1019"/>
      <c r="G236" s="1116"/>
    </row>
    <row r="237" spans="1:7" ht="26.25" customHeight="1" thickBot="1" x14ac:dyDescent="0.3">
      <c r="A237" s="1020" t="s">
        <v>186</v>
      </c>
      <c r="B237" s="1020" t="s">
        <v>187</v>
      </c>
      <c r="C237" s="1023"/>
      <c r="D237" s="1023"/>
      <c r="E237" s="1023"/>
      <c r="F237" s="1023"/>
      <c r="G237" s="1116"/>
    </row>
    <row r="238" spans="1:7" ht="16.5" thickBot="1" x14ac:dyDescent="0.25">
      <c r="B238" s="1029" t="s">
        <v>30</v>
      </c>
      <c r="C238" s="1019">
        <v>19936</v>
      </c>
      <c r="D238" s="1019">
        <v>11153</v>
      </c>
      <c r="E238" s="1019"/>
      <c r="F238" s="1019">
        <f t="shared" ref="F238" si="23">F233+F228</f>
        <v>0</v>
      </c>
    </row>
    <row r="239" spans="1:7" ht="32.25" hidden="1" thickBot="1" x14ac:dyDescent="0.25">
      <c r="B239" s="1121" t="s">
        <v>44</v>
      </c>
      <c r="C239" s="1643"/>
      <c r="D239" s="1710"/>
      <c r="E239" s="1644"/>
      <c r="F239" s="1645"/>
    </row>
    <row r="240" spans="1:7" ht="48" hidden="1" thickBot="1" x14ac:dyDescent="0.25">
      <c r="B240" s="1013" t="s">
        <v>69</v>
      </c>
      <c r="C240" s="1076" t="s">
        <v>58</v>
      </c>
      <c r="D240" s="1123" t="s">
        <v>180</v>
      </c>
      <c r="E240" s="1078"/>
      <c r="F240" s="1079"/>
    </row>
    <row r="241" spans="2:6" ht="16.5" hidden="1" thickBot="1" x14ac:dyDescent="0.25">
      <c r="B241" s="1010" t="s">
        <v>14</v>
      </c>
      <c r="C241" s="1646" t="s">
        <v>58</v>
      </c>
      <c r="D241" s="1659"/>
      <c r="E241" s="1647"/>
      <c r="F241" s="1648"/>
    </row>
    <row r="242" spans="2:6" ht="16.5" hidden="1" thickBot="1" x14ac:dyDescent="0.25">
      <c r="B242" s="1010" t="s">
        <v>15</v>
      </c>
      <c r="C242" s="1635" t="s">
        <v>58</v>
      </c>
      <c r="D242" s="1636"/>
      <c r="E242" s="1636"/>
      <c r="F242" s="1637"/>
    </row>
    <row r="243" spans="2:6" ht="15.75" hidden="1" x14ac:dyDescent="0.2">
      <c r="B243" s="1638"/>
      <c r="C243" s="1074">
        <v>2020</v>
      </c>
      <c r="D243" s="1074">
        <v>2021</v>
      </c>
      <c r="E243" s="1074">
        <v>2022</v>
      </c>
      <c r="F243" s="1074">
        <v>2023</v>
      </c>
    </row>
    <row r="244" spans="2:6" ht="16.5" hidden="1" thickBot="1" x14ac:dyDescent="0.25">
      <c r="B244" s="1639"/>
      <c r="C244" s="1014" t="s">
        <v>7</v>
      </c>
      <c r="D244" s="1014" t="s">
        <v>8</v>
      </c>
      <c r="E244" s="1014" t="s">
        <v>8</v>
      </c>
      <c r="F244" s="1014" t="s">
        <v>8</v>
      </c>
    </row>
    <row r="245" spans="2:6" ht="16.5" hidden="1" thickBot="1" x14ac:dyDescent="0.25">
      <c r="B245" s="1010" t="s">
        <v>16</v>
      </c>
      <c r="C245" s="1015"/>
      <c r="D245" s="1015"/>
      <c r="E245" s="1015"/>
      <c r="F245" s="1015"/>
    </row>
    <row r="246" spans="2:6" ht="25.5" customHeight="1" thickBot="1" x14ac:dyDescent="0.25">
      <c r="B246" s="1081"/>
      <c r="C246" s="1082"/>
      <c r="D246" s="1082"/>
      <c r="E246" s="1082"/>
      <c r="F246" s="1082"/>
    </row>
    <row r="247" spans="2:6" ht="16.5" thickBot="1" x14ac:dyDescent="0.25">
      <c r="B247" s="1011" t="s">
        <v>1357</v>
      </c>
      <c r="C247" s="1083">
        <f>+C191+C138+C61+C25+C163+C98+C220</f>
        <v>420036</v>
      </c>
      <c r="D247" s="1083">
        <f>+D191+D138+D61+D25+D163+D98+D220</f>
        <v>427353</v>
      </c>
      <c r="E247" s="1083">
        <f>+E191+E138+E61+E25+E163+E98+E220</f>
        <v>415600</v>
      </c>
      <c r="F247" s="1083">
        <f>+F191+F138+F61+F25+F163+F98</f>
        <v>417500</v>
      </c>
    </row>
    <row r="248" spans="2:6" ht="26.25" thickBot="1" x14ac:dyDescent="0.25">
      <c r="B248" s="1124" t="s">
        <v>1358</v>
      </c>
      <c r="C248" s="1083">
        <f>C209+C181+C156+C54+C238</f>
        <v>420036</v>
      </c>
      <c r="D248" s="1083">
        <f>D209+D181+D156+D54+D238</f>
        <v>427353</v>
      </c>
      <c r="E248" s="1083">
        <f>E209+E181+E156+E54+E238</f>
        <v>415600</v>
      </c>
      <c r="F248" s="1083">
        <f>F209+F181+F156+F54</f>
        <v>417500</v>
      </c>
    </row>
    <row r="249" spans="2:6" ht="16.5" thickBot="1" x14ac:dyDescent="0.25">
      <c r="B249" s="1018" t="s">
        <v>23</v>
      </c>
      <c r="C249" s="1033">
        <f>C250+C251</f>
        <v>270000</v>
      </c>
      <c r="D249" s="1033">
        <f t="shared" ref="D249:F249" si="24">D250+D251</f>
        <v>274000</v>
      </c>
      <c r="E249" s="1033">
        <f t="shared" si="24"/>
        <v>274000</v>
      </c>
      <c r="F249" s="1033">
        <f t="shared" si="24"/>
        <v>274000</v>
      </c>
    </row>
    <row r="250" spans="2:6" ht="16.5" thickBot="1" x14ac:dyDescent="0.25">
      <c r="B250" s="1020" t="s">
        <v>175</v>
      </c>
      <c r="C250" s="1023">
        <f t="shared" ref="C250:F251" si="25">C34+C70+C107</f>
        <v>270000</v>
      </c>
      <c r="D250" s="1023">
        <f t="shared" si="25"/>
        <v>274000</v>
      </c>
      <c r="E250" s="1023">
        <f t="shared" si="25"/>
        <v>274000</v>
      </c>
      <c r="F250" s="1023">
        <f t="shared" si="25"/>
        <v>274000</v>
      </c>
    </row>
    <row r="251" spans="2:6" ht="16.5" thickBot="1" x14ac:dyDescent="0.25">
      <c r="B251" s="1020" t="s">
        <v>193</v>
      </c>
      <c r="C251" s="1023">
        <f t="shared" si="25"/>
        <v>0</v>
      </c>
      <c r="D251" s="1023">
        <f t="shared" si="25"/>
        <v>0</v>
      </c>
      <c r="E251" s="1023">
        <f t="shared" si="25"/>
        <v>0</v>
      </c>
      <c r="F251" s="1023">
        <f t="shared" si="25"/>
        <v>0</v>
      </c>
    </row>
    <row r="252" spans="2:6" ht="32.25" thickBot="1" x14ac:dyDescent="0.25">
      <c r="B252" s="1018" t="s">
        <v>1359</v>
      </c>
      <c r="C252" s="1033">
        <v>42000</v>
      </c>
      <c r="D252" s="1033">
        <f t="shared" ref="D252:F252" si="26">D253+D254</f>
        <v>42000</v>
      </c>
      <c r="E252" s="1033">
        <f t="shared" si="26"/>
        <v>42000</v>
      </c>
      <c r="F252" s="1033">
        <f t="shared" si="26"/>
        <v>42000</v>
      </c>
    </row>
    <row r="253" spans="2:6" ht="16.5" thickBot="1" x14ac:dyDescent="0.25">
      <c r="B253" s="1020" t="s">
        <v>175</v>
      </c>
      <c r="C253" s="1019">
        <v>42000</v>
      </c>
      <c r="D253" s="1019">
        <f>D37+D73+D110</f>
        <v>42000</v>
      </c>
      <c r="E253" s="1019">
        <f>E37+E73+E110</f>
        <v>42000</v>
      </c>
      <c r="F253" s="1019">
        <f>F37+F73+F110</f>
        <v>42000</v>
      </c>
    </row>
    <row r="254" spans="2:6" ht="16.5" thickBot="1" x14ac:dyDescent="0.25">
      <c r="B254" s="1020" t="s">
        <v>193</v>
      </c>
      <c r="C254" s="1023">
        <f>C38+C74+C108</f>
        <v>0</v>
      </c>
      <c r="D254" s="1023">
        <f>D38+D74+D108</f>
        <v>0</v>
      </c>
      <c r="E254" s="1023">
        <f>E38+E74+E108</f>
        <v>0</v>
      </c>
      <c r="F254" s="1023">
        <f>F38+F74+F108</f>
        <v>0</v>
      </c>
    </row>
    <row r="255" spans="2:6" ht="16.5" thickBot="1" x14ac:dyDescent="0.25">
      <c r="B255" s="1018" t="s">
        <v>25</v>
      </c>
      <c r="C255" s="1033">
        <f>C256+C257</f>
        <v>71850</v>
      </c>
      <c r="D255" s="1033">
        <f t="shared" ref="D255:F255" si="27">D256+D257</f>
        <v>82350</v>
      </c>
      <c r="E255" s="1033">
        <f t="shared" si="27"/>
        <v>82850</v>
      </c>
      <c r="F255" s="1033">
        <f t="shared" si="27"/>
        <v>82850</v>
      </c>
    </row>
    <row r="256" spans="2:6" ht="16.5" thickBot="1" x14ac:dyDescent="0.25">
      <c r="B256" s="1020" t="s">
        <v>175</v>
      </c>
      <c r="C256" s="1023">
        <f t="shared" ref="C256:F257" si="28">C40+C76+C113</f>
        <v>71850</v>
      </c>
      <c r="D256" s="1023">
        <f t="shared" si="28"/>
        <v>82350</v>
      </c>
      <c r="E256" s="1023">
        <f t="shared" si="28"/>
        <v>82850</v>
      </c>
      <c r="F256" s="1023">
        <f t="shared" si="28"/>
        <v>82850</v>
      </c>
    </row>
    <row r="257" spans="1:7" ht="16.5" thickBot="1" x14ac:dyDescent="0.25">
      <c r="B257" s="1020" t="s">
        <v>193</v>
      </c>
      <c r="C257" s="1023">
        <f t="shared" si="28"/>
        <v>0</v>
      </c>
      <c r="D257" s="1023">
        <f t="shared" si="28"/>
        <v>0</v>
      </c>
      <c r="E257" s="1023">
        <f t="shared" si="28"/>
        <v>0</v>
      </c>
      <c r="F257" s="1023">
        <f t="shared" si="28"/>
        <v>0</v>
      </c>
    </row>
    <row r="258" spans="1:7" ht="16.5" thickBot="1" x14ac:dyDescent="0.25">
      <c r="B258" s="1018" t="s">
        <v>26</v>
      </c>
      <c r="C258" s="1033">
        <f>C259+C260</f>
        <v>0</v>
      </c>
      <c r="D258" s="1033">
        <f t="shared" ref="D258:F258" si="29">D259+D260</f>
        <v>0</v>
      </c>
      <c r="E258" s="1033">
        <f t="shared" si="29"/>
        <v>0</v>
      </c>
      <c r="F258" s="1033">
        <f t="shared" si="29"/>
        <v>0</v>
      </c>
    </row>
    <row r="259" spans="1:7" ht="16.5" thickBot="1" x14ac:dyDescent="0.25">
      <c r="B259" s="1020" t="s">
        <v>175</v>
      </c>
      <c r="C259" s="1019">
        <f t="shared" ref="C259:F260" si="30">C43+C79+C116</f>
        <v>0</v>
      </c>
      <c r="D259" s="1019">
        <f t="shared" si="30"/>
        <v>0</v>
      </c>
      <c r="E259" s="1019">
        <f t="shared" si="30"/>
        <v>0</v>
      </c>
      <c r="F259" s="1019">
        <f t="shared" si="30"/>
        <v>0</v>
      </c>
    </row>
    <row r="260" spans="1:7" ht="16.5" thickBot="1" x14ac:dyDescent="0.25">
      <c r="B260" s="1020" t="s">
        <v>193</v>
      </c>
      <c r="C260" s="1023">
        <f t="shared" si="30"/>
        <v>0</v>
      </c>
      <c r="D260" s="1023">
        <f t="shared" si="30"/>
        <v>0</v>
      </c>
      <c r="E260" s="1023">
        <f t="shared" si="30"/>
        <v>0</v>
      </c>
      <c r="F260" s="1023">
        <f t="shared" si="30"/>
        <v>0</v>
      </c>
    </row>
    <row r="261" spans="1:7" ht="32.25" thickBot="1" x14ac:dyDescent="0.25">
      <c r="B261" s="1018" t="s">
        <v>27</v>
      </c>
      <c r="C261" s="1033">
        <f>C262+C263</f>
        <v>0</v>
      </c>
      <c r="D261" s="1033">
        <f t="shared" ref="D261:F261" si="31">D262+D263</f>
        <v>0</v>
      </c>
      <c r="E261" s="1033">
        <f t="shared" si="31"/>
        <v>0</v>
      </c>
      <c r="F261" s="1033">
        <f t="shared" si="31"/>
        <v>0</v>
      </c>
    </row>
    <row r="262" spans="1:7" ht="16.5" thickBot="1" x14ac:dyDescent="0.25">
      <c r="B262" s="1020" t="s">
        <v>175</v>
      </c>
      <c r="C262" s="1019">
        <f t="shared" ref="C262:F263" si="32">C46+C82+C119</f>
        <v>0</v>
      </c>
      <c r="D262" s="1019">
        <f t="shared" si="32"/>
        <v>0</v>
      </c>
      <c r="E262" s="1019">
        <f t="shared" si="32"/>
        <v>0</v>
      </c>
      <c r="F262" s="1019">
        <f t="shared" si="32"/>
        <v>0</v>
      </c>
    </row>
    <row r="263" spans="1:7" ht="16.5" thickBot="1" x14ac:dyDescent="0.25">
      <c r="B263" s="1020" t="s">
        <v>193</v>
      </c>
      <c r="C263" s="1023">
        <f t="shared" si="32"/>
        <v>0</v>
      </c>
      <c r="D263" s="1023">
        <f t="shared" si="32"/>
        <v>0</v>
      </c>
      <c r="E263" s="1023">
        <f t="shared" si="32"/>
        <v>0</v>
      </c>
      <c r="F263" s="1023">
        <f t="shared" si="32"/>
        <v>0</v>
      </c>
    </row>
    <row r="264" spans="1:7" ht="16.5" thickBot="1" x14ac:dyDescent="0.25">
      <c r="B264" s="1018" t="s">
        <v>28</v>
      </c>
      <c r="C264" s="1033">
        <f>C265+C266</f>
        <v>150</v>
      </c>
      <c r="D264" s="1033">
        <f>D265+D266</f>
        <v>150</v>
      </c>
      <c r="E264" s="1033">
        <f t="shared" ref="E264:F264" si="33">E265+E266</f>
        <v>150</v>
      </c>
      <c r="F264" s="1033">
        <f t="shared" si="33"/>
        <v>150</v>
      </c>
    </row>
    <row r="265" spans="1:7" ht="16.5" thickBot="1" x14ac:dyDescent="0.25">
      <c r="B265" s="1020" t="s">
        <v>175</v>
      </c>
      <c r="C265" s="1019">
        <f t="shared" ref="C265:F266" si="34">C49+C85+C122</f>
        <v>150</v>
      </c>
      <c r="D265" s="1019">
        <f t="shared" si="34"/>
        <v>150</v>
      </c>
      <c r="E265" s="1019">
        <f t="shared" si="34"/>
        <v>150</v>
      </c>
      <c r="F265" s="1019">
        <f t="shared" si="34"/>
        <v>150</v>
      </c>
    </row>
    <row r="266" spans="1:7" ht="16.5" thickBot="1" x14ac:dyDescent="0.25">
      <c r="B266" s="1020" t="s">
        <v>193</v>
      </c>
      <c r="C266" s="1023">
        <f t="shared" si="34"/>
        <v>0</v>
      </c>
      <c r="D266" s="1023">
        <f t="shared" si="34"/>
        <v>0</v>
      </c>
      <c r="E266" s="1023">
        <f t="shared" si="34"/>
        <v>0</v>
      </c>
      <c r="F266" s="1023">
        <f t="shared" si="34"/>
        <v>0</v>
      </c>
    </row>
    <row r="267" spans="1:7" ht="32.25" thickBot="1" x14ac:dyDescent="0.25">
      <c r="B267" s="1018" t="s">
        <v>1360</v>
      </c>
      <c r="C267" s="1033"/>
      <c r="D267" s="1033">
        <f>D87+D51</f>
        <v>0</v>
      </c>
      <c r="E267" s="1033">
        <f>E87+E51</f>
        <v>0</v>
      </c>
      <c r="F267" s="1033">
        <f>F87+F51</f>
        <v>0</v>
      </c>
    </row>
    <row r="268" spans="1:7" ht="16.5" thickBot="1" x14ac:dyDescent="0.25">
      <c r="B268" s="1020" t="s">
        <v>175</v>
      </c>
      <c r="C268" s="1019"/>
      <c r="D268" s="1019">
        <f t="shared" ref="C268:F269" si="35">D52+D88+D125</f>
        <v>0</v>
      </c>
      <c r="E268" s="1019">
        <f t="shared" si="35"/>
        <v>0</v>
      </c>
      <c r="F268" s="1019">
        <f t="shared" si="35"/>
        <v>0</v>
      </c>
    </row>
    <row r="269" spans="1:7" ht="16.5" thickBot="1" x14ac:dyDescent="0.25">
      <c r="B269" s="1020" t="s">
        <v>193</v>
      </c>
      <c r="C269" s="1023">
        <f t="shared" si="35"/>
        <v>0</v>
      </c>
      <c r="D269" s="1023">
        <f t="shared" si="35"/>
        <v>0</v>
      </c>
      <c r="E269" s="1023">
        <f t="shared" si="35"/>
        <v>0</v>
      </c>
      <c r="F269" s="1023">
        <f t="shared" si="35"/>
        <v>0</v>
      </c>
    </row>
    <row r="270" spans="1:7" ht="16.5" thickBot="1" x14ac:dyDescent="0.25">
      <c r="B270" s="1018" t="s">
        <v>55</v>
      </c>
      <c r="C270" s="1033">
        <f>C271+C272+C273+C274</f>
        <v>19936</v>
      </c>
      <c r="D270" s="1033">
        <f>D271+D272+D273+D274</f>
        <v>11153</v>
      </c>
      <c r="E270" s="1033">
        <v>0</v>
      </c>
      <c r="F270" s="1033">
        <f>F171+F199</f>
        <v>0</v>
      </c>
    </row>
    <row r="271" spans="1:7" ht="22.5" customHeight="1" thickBot="1" x14ac:dyDescent="0.3">
      <c r="A271" s="1018" t="s">
        <v>55</v>
      </c>
      <c r="B271" s="1020" t="s">
        <v>175</v>
      </c>
      <c r="C271" s="1023"/>
      <c r="D271" s="1023"/>
      <c r="E271" s="1023">
        <f t="shared" ref="E271:F271" si="36">E270</f>
        <v>0</v>
      </c>
      <c r="F271" s="1023">
        <f t="shared" si="36"/>
        <v>0</v>
      </c>
      <c r="G271" s="1116"/>
    </row>
    <row r="272" spans="1:7" ht="24" customHeight="1" thickBot="1" x14ac:dyDescent="0.3">
      <c r="A272" s="1020" t="s">
        <v>175</v>
      </c>
      <c r="B272" s="1020" t="s">
        <v>185</v>
      </c>
      <c r="C272" s="1019">
        <v>19936</v>
      </c>
      <c r="D272" s="1019">
        <v>8853</v>
      </c>
      <c r="E272" s="1033"/>
      <c r="F272" s="1033"/>
      <c r="G272" s="1116"/>
    </row>
    <row r="273" spans="1:7" ht="21" customHeight="1" thickBot="1" x14ac:dyDescent="0.3">
      <c r="A273" s="1020" t="s">
        <v>185</v>
      </c>
      <c r="B273" s="1020" t="s">
        <v>186</v>
      </c>
      <c r="C273" s="1019"/>
      <c r="D273" s="1019">
        <v>2300</v>
      </c>
      <c r="E273" s="1019"/>
      <c r="F273" s="1019"/>
      <c r="G273" s="1116"/>
    </row>
    <row r="274" spans="1:7" ht="19.5" customHeight="1" thickBot="1" x14ac:dyDescent="0.3">
      <c r="A274" s="1020" t="s">
        <v>186</v>
      </c>
      <c r="B274" s="1020" t="s">
        <v>187</v>
      </c>
      <c r="C274" s="1023"/>
      <c r="D274" s="1023"/>
      <c r="E274" s="1023"/>
      <c r="F274" s="1023"/>
      <c r="G274" s="1116"/>
    </row>
    <row r="275" spans="1:7" ht="16.5" thickBot="1" x14ac:dyDescent="0.25">
      <c r="B275" s="1018" t="s">
        <v>56</v>
      </c>
      <c r="C275" s="1025">
        <f>C276+C278</f>
        <v>16100</v>
      </c>
      <c r="D275" s="1025">
        <f>D176+D204+D151</f>
        <v>17700</v>
      </c>
      <c r="E275" s="1025">
        <f>E176+E204+E151</f>
        <v>16600</v>
      </c>
      <c r="F275" s="1025">
        <f>F176+F204+F151</f>
        <v>18500</v>
      </c>
    </row>
    <row r="276" spans="1:7" ht="22.5" customHeight="1" thickBot="1" x14ac:dyDescent="0.3">
      <c r="A276" s="1018" t="s">
        <v>55</v>
      </c>
      <c r="B276" s="1020" t="s">
        <v>175</v>
      </c>
      <c r="C276" s="1019">
        <f>C205+C177+C152</f>
        <v>16100</v>
      </c>
      <c r="D276" s="1019">
        <f t="shared" ref="D276:F276" si="37">D205+D177+D152</f>
        <v>17700</v>
      </c>
      <c r="E276" s="1019">
        <f t="shared" si="37"/>
        <v>16600</v>
      </c>
      <c r="F276" s="1019">
        <f t="shared" si="37"/>
        <v>18500</v>
      </c>
      <c r="G276" s="1116"/>
    </row>
    <row r="277" spans="1:7" ht="23.25" customHeight="1" thickBot="1" x14ac:dyDescent="0.3">
      <c r="A277" s="1020" t="s">
        <v>175</v>
      </c>
      <c r="B277" s="1020" t="s">
        <v>185</v>
      </c>
      <c r="C277" s="1019"/>
      <c r="D277" s="1019"/>
      <c r="E277" s="1019"/>
      <c r="F277" s="1019"/>
      <c r="G277" s="1116"/>
    </row>
    <row r="278" spans="1:7" ht="18" customHeight="1" thickBot="1" x14ac:dyDescent="0.3">
      <c r="A278" s="1020" t="s">
        <v>185</v>
      </c>
      <c r="B278" s="1020" t="s">
        <v>186</v>
      </c>
      <c r="C278" s="1023"/>
      <c r="D278" s="1023"/>
      <c r="E278" s="1023"/>
      <c r="F278" s="1023"/>
      <c r="G278" s="1116"/>
    </row>
    <row r="279" spans="1:7" ht="21.75" customHeight="1" thickBot="1" x14ac:dyDescent="0.3">
      <c r="A279" s="1020" t="s">
        <v>186</v>
      </c>
      <c r="B279" s="1020" t="s">
        <v>187</v>
      </c>
      <c r="C279" s="1023"/>
      <c r="D279" s="1023"/>
      <c r="E279" s="1023"/>
      <c r="F279" s="1023"/>
      <c r="G279" s="1116"/>
    </row>
    <row r="280" spans="1:7" ht="16.5" thickBot="1" x14ac:dyDescent="0.25">
      <c r="B280" s="1125" t="s">
        <v>31</v>
      </c>
      <c r="C280" s="1126">
        <f>IF(C248-C247=0,0,"Error")</f>
        <v>0</v>
      </c>
      <c r="D280" s="1126">
        <f>IF(D248-D247=0,0,"Error")</f>
        <v>0</v>
      </c>
      <c r="E280" s="1126">
        <f>IF(E248-E247=0,0,"Error")</f>
        <v>0</v>
      </c>
      <c r="F280" s="1126">
        <f>IF(F248-F247=0,0,"Error")</f>
        <v>0</v>
      </c>
    </row>
  </sheetData>
  <mergeCells count="68">
    <mergeCell ref="B17:F17"/>
    <mergeCell ref="B1:F1"/>
    <mergeCell ref="B2:F2"/>
    <mergeCell ref="C4:F4"/>
    <mergeCell ref="C5:F5"/>
    <mergeCell ref="C6:F6"/>
    <mergeCell ref="B7:F7"/>
    <mergeCell ref="B8:F8"/>
    <mergeCell ref="C9:F9"/>
    <mergeCell ref="B10:B11"/>
    <mergeCell ref="C13:F13"/>
    <mergeCell ref="B14:F14"/>
    <mergeCell ref="B67:B68"/>
    <mergeCell ref="B18:F18"/>
    <mergeCell ref="C19:F19"/>
    <mergeCell ref="C20:F20"/>
    <mergeCell ref="C21:F21"/>
    <mergeCell ref="B22:B23"/>
    <mergeCell ref="B30:F30"/>
    <mergeCell ref="B31:B32"/>
    <mergeCell ref="C56:F56"/>
    <mergeCell ref="C57:F57"/>
    <mergeCell ref="B58:B59"/>
    <mergeCell ref="B66:F66"/>
    <mergeCell ref="C134:F134"/>
    <mergeCell ref="C92:F92"/>
    <mergeCell ref="C93:F93"/>
    <mergeCell ref="C94:F94"/>
    <mergeCell ref="B95:B96"/>
    <mergeCell ref="B103:F103"/>
    <mergeCell ref="B104:B105"/>
    <mergeCell ref="B129:F129"/>
    <mergeCell ref="B130:F130"/>
    <mergeCell ref="C131:F131"/>
    <mergeCell ref="E132:F132"/>
    <mergeCell ref="C133:F133"/>
    <mergeCell ref="C184:F184"/>
    <mergeCell ref="B135:B136"/>
    <mergeCell ref="B143:F143"/>
    <mergeCell ref="B144:B145"/>
    <mergeCell ref="E157:F157"/>
    <mergeCell ref="C158:F158"/>
    <mergeCell ref="C159:F159"/>
    <mergeCell ref="B160:B161"/>
    <mergeCell ref="B168:F168"/>
    <mergeCell ref="B169:B170"/>
    <mergeCell ref="B182:F182"/>
    <mergeCell ref="B183:F183"/>
    <mergeCell ref="C215:F215"/>
    <mergeCell ref="E185:F185"/>
    <mergeCell ref="C186:F186"/>
    <mergeCell ref="C187:F187"/>
    <mergeCell ref="B188:B189"/>
    <mergeCell ref="B196:F196"/>
    <mergeCell ref="B197:B198"/>
    <mergeCell ref="B210:F210"/>
    <mergeCell ref="B211:F211"/>
    <mergeCell ref="C212:F212"/>
    <mergeCell ref="E213:F213"/>
    <mergeCell ref="B214:F214"/>
    <mergeCell ref="C242:F242"/>
    <mergeCell ref="B243:B244"/>
    <mergeCell ref="C216:F216"/>
    <mergeCell ref="B217:B218"/>
    <mergeCell ref="B225:F225"/>
    <mergeCell ref="B226:B227"/>
    <mergeCell ref="C239:F239"/>
    <mergeCell ref="C241:F24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1627"/>
  <sheetViews>
    <sheetView workbookViewId="0">
      <selection activeCell="M15" sqref="M15"/>
    </sheetView>
  </sheetViews>
  <sheetFormatPr defaultRowHeight="15" x14ac:dyDescent="0.25"/>
  <cols>
    <col min="1" max="1" width="28.28515625" style="298" customWidth="1"/>
    <col min="2" max="4" width="15.85546875" style="298" customWidth="1"/>
    <col min="5" max="5" width="16" style="298" customWidth="1"/>
    <col min="6" max="6" width="0.140625" style="298" customWidth="1"/>
    <col min="7" max="7" width="6.7109375" style="298" customWidth="1"/>
    <col min="8" max="8" width="18.28515625" style="298" customWidth="1"/>
    <col min="9" max="9" width="10.7109375" style="298" customWidth="1"/>
    <col min="10" max="10" width="17.42578125" style="298" customWidth="1"/>
    <col min="11" max="16384" width="9.140625" style="298"/>
  </cols>
  <sheetData>
    <row r="1" spans="1:10" ht="20.100000000000001" customHeight="1" x14ac:dyDescent="0.25">
      <c r="A1" s="1787" t="s">
        <v>679</v>
      </c>
      <c r="B1" s="1788"/>
      <c r="C1" s="1788"/>
      <c r="D1" s="1788"/>
      <c r="E1" s="1788"/>
      <c r="F1" s="297"/>
      <c r="G1" s="297"/>
      <c r="H1" s="297"/>
      <c r="I1" s="297"/>
      <c r="J1" s="297"/>
    </row>
    <row r="2" spans="1:10" ht="24.95" customHeight="1" x14ac:dyDescent="0.25">
      <c r="A2" s="1789" t="s">
        <v>680</v>
      </c>
      <c r="B2" s="1790"/>
      <c r="C2" s="1790"/>
      <c r="D2" s="1790"/>
      <c r="E2" s="1790"/>
      <c r="F2" s="1790"/>
      <c r="G2" s="297"/>
      <c r="H2" s="297"/>
      <c r="I2" s="297"/>
      <c r="J2" s="297"/>
    </row>
    <row r="3" spans="1:10" ht="14.1" customHeight="1" x14ac:dyDescent="0.25">
      <c r="A3" s="299" t="s">
        <v>681</v>
      </c>
      <c r="B3" s="1791" t="s">
        <v>939</v>
      </c>
      <c r="C3" s="1792"/>
      <c r="D3" s="1792"/>
      <c r="E3" s="1792"/>
      <c r="F3" s="1792"/>
      <c r="G3" s="297"/>
      <c r="H3" s="297"/>
      <c r="I3" s="297"/>
      <c r="J3" s="297"/>
    </row>
    <row r="4" spans="1:10" ht="14.1" customHeight="1" x14ac:dyDescent="0.25">
      <c r="A4" s="299" t="s">
        <v>683</v>
      </c>
      <c r="B4" s="1791" t="s">
        <v>940</v>
      </c>
      <c r="C4" s="1792"/>
      <c r="D4" s="1792"/>
      <c r="E4" s="1792"/>
      <c r="F4" s="1792"/>
      <c r="G4" s="297"/>
      <c r="H4" s="297"/>
      <c r="I4" s="297"/>
      <c r="J4" s="297"/>
    </row>
    <row r="5" spans="1:10" ht="14.1" customHeight="1" x14ac:dyDescent="0.25">
      <c r="A5" s="299" t="s">
        <v>0</v>
      </c>
      <c r="B5" s="1791" t="s">
        <v>73</v>
      </c>
      <c r="C5" s="1792"/>
      <c r="D5" s="1792"/>
      <c r="E5" s="1792"/>
      <c r="F5" s="1792"/>
      <c r="G5" s="297"/>
      <c r="H5" s="297"/>
      <c r="I5" s="297"/>
      <c r="J5" s="297"/>
    </row>
    <row r="6" spans="1:10" ht="14.1" customHeight="1" x14ac:dyDescent="0.25">
      <c r="A6" s="299" t="s">
        <v>1</v>
      </c>
      <c r="B6" s="1791" t="s">
        <v>2</v>
      </c>
      <c r="C6" s="1792"/>
      <c r="D6" s="1792"/>
      <c r="E6" s="1792"/>
      <c r="F6" s="1792"/>
      <c r="G6" s="297"/>
      <c r="H6" s="297"/>
      <c r="I6" s="297"/>
      <c r="J6" s="297"/>
    </row>
    <row r="7" spans="1:10" ht="14.1" customHeight="1" x14ac:dyDescent="0.25">
      <c r="A7" s="299" t="s">
        <v>3</v>
      </c>
      <c r="B7" s="1794" t="s">
        <v>684</v>
      </c>
      <c r="C7" s="1795"/>
      <c r="D7" s="1795"/>
      <c r="E7" s="1795"/>
      <c r="F7" s="1795"/>
      <c r="G7" s="297"/>
      <c r="H7" s="297"/>
      <c r="I7" s="297"/>
      <c r="J7" s="297"/>
    </row>
    <row r="8" spans="1:10" ht="14.1" customHeight="1" x14ac:dyDescent="0.25">
      <c r="A8" s="1796" t="s">
        <v>4</v>
      </c>
      <c r="B8" s="1797"/>
      <c r="C8" s="1797"/>
      <c r="D8" s="1797"/>
      <c r="E8" s="1797"/>
      <c r="F8" s="1797"/>
      <c r="G8" s="297"/>
      <c r="H8" s="297"/>
      <c r="I8" s="297"/>
      <c r="J8" s="297"/>
    </row>
    <row r="9" spans="1:10" ht="72.95" customHeight="1" x14ac:dyDescent="0.25">
      <c r="A9" s="1798" t="s">
        <v>941</v>
      </c>
      <c r="B9" s="1799"/>
      <c r="C9" s="1799"/>
      <c r="D9" s="1799"/>
      <c r="E9" s="1799"/>
      <c r="F9" s="1799"/>
      <c r="G9" s="297"/>
      <c r="H9" s="297"/>
      <c r="I9" s="297"/>
      <c r="J9" s="297"/>
    </row>
    <row r="10" spans="1:10" ht="27" customHeight="1" x14ac:dyDescent="0.25">
      <c r="A10" s="300" t="s">
        <v>5</v>
      </c>
      <c r="B10" s="1800" t="s">
        <v>195</v>
      </c>
      <c r="C10" s="1801"/>
      <c r="D10" s="1801"/>
      <c r="E10" s="1801"/>
      <c r="F10" s="1801"/>
      <c r="G10" s="297"/>
      <c r="H10" s="297"/>
      <c r="I10" s="297"/>
      <c r="J10" s="297"/>
    </row>
    <row r="11" spans="1:10" ht="26.1" customHeight="1" x14ac:dyDescent="0.25">
      <c r="A11" s="300" t="s">
        <v>357</v>
      </c>
      <c r="B11" s="1800" t="s">
        <v>276</v>
      </c>
      <c r="C11" s="1801"/>
      <c r="D11" s="1801"/>
      <c r="E11" s="1801"/>
      <c r="F11" s="1801"/>
      <c r="G11" s="297"/>
      <c r="H11" s="297"/>
      <c r="I11" s="297"/>
      <c r="J11" s="297"/>
    </row>
    <row r="12" spans="1:10" ht="27.95" customHeight="1" x14ac:dyDescent="0.25">
      <c r="A12" s="310" t="s">
        <v>743</v>
      </c>
      <c r="B12" s="333" t="s">
        <v>112</v>
      </c>
      <c r="C12" s="333" t="s">
        <v>112</v>
      </c>
      <c r="D12" s="333" t="s">
        <v>112</v>
      </c>
      <c r="E12" s="1802" t="s">
        <v>112</v>
      </c>
      <c r="F12" s="1803"/>
      <c r="G12" s="297"/>
      <c r="H12" s="297"/>
      <c r="I12" s="297"/>
      <c r="J12" s="297"/>
    </row>
    <row r="13" spans="1:10" ht="14.1" customHeight="1" x14ac:dyDescent="0.25">
      <c r="A13" s="310" t="s">
        <v>942</v>
      </c>
      <c r="B13" s="334" t="s">
        <v>687</v>
      </c>
      <c r="C13" s="334" t="s">
        <v>112</v>
      </c>
      <c r="D13" s="334" t="s">
        <v>112</v>
      </c>
      <c r="E13" s="1793" t="s">
        <v>112</v>
      </c>
      <c r="F13" s="1764"/>
      <c r="G13" s="297"/>
      <c r="H13" s="297"/>
      <c r="I13" s="297"/>
      <c r="J13" s="297"/>
    </row>
    <row r="14" spans="1:10" ht="14.1" customHeight="1" x14ac:dyDescent="0.25">
      <c r="A14" s="1785" t="s">
        <v>440</v>
      </c>
      <c r="B14" s="1786"/>
      <c r="C14" s="1786"/>
      <c r="D14" s="1786"/>
      <c r="E14" s="1786"/>
      <c r="F14" s="1786"/>
      <c r="G14" s="297"/>
      <c r="H14" s="297"/>
      <c r="I14" s="297"/>
      <c r="J14" s="297"/>
    </row>
    <row r="15" spans="1:10" ht="14.1" customHeight="1" x14ac:dyDescent="0.25">
      <c r="A15" s="301" t="s">
        <v>943</v>
      </c>
      <c r="B15" s="1785" t="s">
        <v>944</v>
      </c>
      <c r="C15" s="1786"/>
      <c r="D15" s="1786"/>
      <c r="E15" s="1786"/>
      <c r="F15" s="1786"/>
      <c r="G15" s="297"/>
      <c r="H15" s="297"/>
      <c r="I15" s="297"/>
      <c r="J15" s="297"/>
    </row>
    <row r="16" spans="1:10" ht="14.1" customHeight="1" x14ac:dyDescent="0.25">
      <c r="A16" s="302" t="s">
        <v>688</v>
      </c>
      <c r="B16" s="1781" t="s">
        <v>945</v>
      </c>
      <c r="C16" s="1782"/>
      <c r="D16" s="1782"/>
      <c r="E16" s="1782"/>
      <c r="F16" s="1782"/>
      <c r="G16" s="297"/>
      <c r="H16" s="297"/>
      <c r="I16" s="297"/>
      <c r="J16" s="297"/>
    </row>
    <row r="17" spans="1:10" ht="14.1" customHeight="1" x14ac:dyDescent="0.25">
      <c r="A17" s="303" t="s">
        <v>689</v>
      </c>
      <c r="B17" s="1783" t="s">
        <v>946</v>
      </c>
      <c r="C17" s="1784"/>
      <c r="D17" s="1784"/>
      <c r="E17" s="1784"/>
      <c r="F17" s="1784"/>
      <c r="G17" s="297"/>
      <c r="H17" s="297"/>
      <c r="I17" s="297"/>
      <c r="J17" s="297"/>
    </row>
    <row r="18" spans="1:10" ht="14.1" customHeight="1" x14ac:dyDescent="0.25">
      <c r="A18" s="303" t="s">
        <v>15</v>
      </c>
      <c r="B18" s="1783" t="s">
        <v>947</v>
      </c>
      <c r="C18" s="1784"/>
      <c r="D18" s="1784"/>
      <c r="E18" s="1784"/>
      <c r="F18" s="1784"/>
      <c r="G18" s="297"/>
      <c r="H18" s="297"/>
      <c r="I18" s="297"/>
      <c r="J18" s="297"/>
    </row>
    <row r="19" spans="1:10" ht="15" customHeight="1" x14ac:dyDescent="0.25">
      <c r="A19" s="304"/>
      <c r="B19" s="306">
        <v>2020</v>
      </c>
      <c r="C19" s="306">
        <v>2021</v>
      </c>
      <c r="D19" s="306">
        <v>2022</v>
      </c>
      <c r="E19" s="1776">
        <v>2023</v>
      </c>
      <c r="F19" s="1777"/>
      <c r="G19" s="297"/>
      <c r="H19" s="297"/>
      <c r="I19" s="297"/>
      <c r="J19" s="297"/>
    </row>
    <row r="20" spans="1:10" ht="15" customHeight="1" x14ac:dyDescent="0.25">
      <c r="A20" s="307"/>
      <c r="B20" s="309" t="s">
        <v>7</v>
      </c>
      <c r="C20" s="309" t="s">
        <v>8</v>
      </c>
      <c r="D20" s="309" t="s">
        <v>8</v>
      </c>
      <c r="E20" s="1778" t="s">
        <v>8</v>
      </c>
      <c r="F20" s="1779"/>
      <c r="G20" s="297"/>
      <c r="H20" s="297"/>
      <c r="I20" s="297"/>
      <c r="J20" s="297"/>
    </row>
    <row r="21" spans="1:10" ht="14.1" customHeight="1" x14ac:dyDescent="0.25">
      <c r="A21" s="310" t="s">
        <v>16</v>
      </c>
      <c r="B21" s="312">
        <v>0</v>
      </c>
      <c r="C21" s="312">
        <v>25000</v>
      </c>
      <c r="D21" s="312">
        <v>25300</v>
      </c>
      <c r="E21" s="1763">
        <v>26000</v>
      </c>
      <c r="F21" s="1764"/>
      <c r="G21" s="297"/>
      <c r="H21" s="297"/>
      <c r="I21" s="297"/>
      <c r="J21" s="297"/>
    </row>
    <row r="22" spans="1:10" ht="14.1" customHeight="1" x14ac:dyDescent="0.25">
      <c r="A22" s="310" t="s">
        <v>17</v>
      </c>
      <c r="B22" s="312">
        <v>0</v>
      </c>
      <c r="C22" s="312">
        <v>2240000000</v>
      </c>
      <c r="D22" s="312">
        <v>2200000000</v>
      </c>
      <c r="E22" s="1763">
        <v>2243800000</v>
      </c>
      <c r="F22" s="1764"/>
      <c r="G22" s="297"/>
      <c r="H22" s="297"/>
      <c r="I22" s="297"/>
      <c r="J22" s="297"/>
    </row>
    <row r="23" spans="1:10" ht="14.1" customHeight="1" x14ac:dyDescent="0.25">
      <c r="A23" s="310" t="s">
        <v>18</v>
      </c>
      <c r="B23" s="312">
        <v>0</v>
      </c>
      <c r="C23" s="314">
        <v>89600</v>
      </c>
      <c r="D23" s="314">
        <v>86956.52</v>
      </c>
      <c r="E23" s="1780">
        <v>86300</v>
      </c>
      <c r="F23" s="1764"/>
      <c r="G23" s="297"/>
      <c r="H23" s="297"/>
      <c r="I23" s="297"/>
      <c r="J23" s="297"/>
    </row>
    <row r="24" spans="1:10" ht="14.1" customHeight="1" x14ac:dyDescent="0.25">
      <c r="A24" s="310" t="s">
        <v>696</v>
      </c>
      <c r="B24" s="312"/>
      <c r="C24" s="314"/>
      <c r="D24" s="316">
        <v>1.2E-2</v>
      </c>
      <c r="E24" s="1773">
        <v>2.7699999999999999E-2</v>
      </c>
      <c r="F24" s="1764"/>
      <c r="G24" s="297"/>
      <c r="H24" s="297"/>
      <c r="I24" s="297"/>
      <c r="J24" s="297"/>
    </row>
    <row r="25" spans="1:10" ht="14.1" customHeight="1" x14ac:dyDescent="0.25">
      <c r="A25" s="310" t="s">
        <v>697</v>
      </c>
      <c r="B25" s="312"/>
      <c r="C25" s="314"/>
      <c r="D25" s="316">
        <v>-1.7899999999999999E-2</v>
      </c>
      <c r="E25" s="1773">
        <v>1.9900000000000001E-2</v>
      </c>
      <c r="F25" s="1764"/>
      <c r="G25" s="297"/>
      <c r="H25" s="297"/>
      <c r="I25" s="297"/>
      <c r="J25" s="297"/>
    </row>
    <row r="26" spans="1:10" ht="14.1" customHeight="1" x14ac:dyDescent="0.25">
      <c r="A26" s="310" t="s">
        <v>22</v>
      </c>
      <c r="B26" s="312"/>
      <c r="C26" s="314"/>
      <c r="D26" s="316">
        <v>-2.9499999999999998E-2</v>
      </c>
      <c r="E26" s="1773">
        <v>-7.4999999999999997E-3</v>
      </c>
      <c r="F26" s="1764"/>
      <c r="G26" s="297"/>
      <c r="H26" s="297"/>
      <c r="I26" s="297"/>
      <c r="J26" s="297"/>
    </row>
    <row r="27" spans="1:10" ht="14.1" customHeight="1" x14ac:dyDescent="0.25">
      <c r="A27" s="1774" t="s">
        <v>690</v>
      </c>
      <c r="B27" s="1775"/>
      <c r="C27" s="1775"/>
      <c r="D27" s="1775"/>
      <c r="E27" s="1775"/>
      <c r="F27" s="1775"/>
      <c r="G27" s="297"/>
      <c r="H27" s="297"/>
      <c r="I27" s="297"/>
      <c r="J27" s="297"/>
    </row>
    <row r="28" spans="1:10" ht="14.1" customHeight="1" x14ac:dyDescent="0.25">
      <c r="A28" s="304"/>
      <c r="B28" s="306">
        <v>2020</v>
      </c>
      <c r="C28" s="317">
        <v>2021</v>
      </c>
      <c r="D28" s="306">
        <v>2022</v>
      </c>
      <c r="E28" s="1776">
        <v>2023</v>
      </c>
      <c r="F28" s="1777"/>
      <c r="G28" s="297"/>
      <c r="H28" s="297"/>
      <c r="I28" s="297"/>
      <c r="J28" s="297"/>
    </row>
    <row r="29" spans="1:10" ht="14.1" customHeight="1" x14ac:dyDescent="0.25">
      <c r="A29" s="318"/>
      <c r="B29" s="309" t="s">
        <v>7</v>
      </c>
      <c r="C29" s="309" t="s">
        <v>8</v>
      </c>
      <c r="D29" s="309" t="s">
        <v>8</v>
      </c>
      <c r="E29" s="1778" t="s">
        <v>8</v>
      </c>
      <c r="F29" s="1779"/>
      <c r="G29" s="297"/>
      <c r="H29" s="297"/>
      <c r="I29" s="297"/>
      <c r="J29" s="297"/>
    </row>
    <row r="30" spans="1:10" ht="15.95" customHeight="1" x14ac:dyDescent="0.25">
      <c r="A30" s="307"/>
      <c r="B30" s="319"/>
      <c r="C30" s="319"/>
      <c r="D30" s="319"/>
      <c r="E30" s="319"/>
      <c r="F30" s="319"/>
      <c r="G30" s="320" t="s">
        <v>687</v>
      </c>
      <c r="H30" s="297"/>
      <c r="I30" s="297"/>
      <c r="J30" s="297"/>
    </row>
    <row r="31" spans="1:10" ht="14.1" customHeight="1" x14ac:dyDescent="0.25">
      <c r="A31" s="321" t="s">
        <v>698</v>
      </c>
      <c r="B31" s="323">
        <v>0</v>
      </c>
      <c r="C31" s="323">
        <v>1680000000</v>
      </c>
      <c r="D31" s="323">
        <v>1680000000</v>
      </c>
      <c r="E31" s="1769">
        <v>1690000000</v>
      </c>
      <c r="F31" s="1770"/>
      <c r="G31" s="324"/>
      <c r="H31" s="297"/>
      <c r="I31" s="297"/>
      <c r="J31" s="297"/>
    </row>
    <row r="32" spans="1:10" ht="14.1" customHeight="1" x14ac:dyDescent="0.25">
      <c r="A32" s="321" t="s">
        <v>699</v>
      </c>
      <c r="B32" s="323">
        <v>0</v>
      </c>
      <c r="C32" s="323">
        <v>190000000</v>
      </c>
      <c r="D32" s="323">
        <v>190000000</v>
      </c>
      <c r="E32" s="1769">
        <v>200000000</v>
      </c>
      <c r="F32" s="1770"/>
      <c r="G32" s="297"/>
      <c r="H32" s="297"/>
      <c r="I32" s="297"/>
      <c r="J32" s="297"/>
    </row>
    <row r="33" spans="1:10" ht="14.1" customHeight="1" x14ac:dyDescent="0.25">
      <c r="A33" s="321" t="s">
        <v>700</v>
      </c>
      <c r="B33" s="323">
        <v>0</v>
      </c>
      <c r="C33" s="323">
        <v>369850000</v>
      </c>
      <c r="D33" s="323">
        <v>329850000</v>
      </c>
      <c r="E33" s="1769">
        <v>353650000</v>
      </c>
      <c r="F33" s="1770"/>
      <c r="G33" s="297"/>
      <c r="H33" s="297"/>
      <c r="I33" s="297"/>
      <c r="J33" s="297"/>
    </row>
    <row r="34" spans="1:10" ht="14.1" customHeight="1" x14ac:dyDescent="0.25">
      <c r="A34" s="321" t="s">
        <v>701</v>
      </c>
      <c r="B34" s="323">
        <v>0</v>
      </c>
      <c r="C34" s="323">
        <v>0</v>
      </c>
      <c r="D34" s="323">
        <v>0</v>
      </c>
      <c r="E34" s="1769">
        <v>0</v>
      </c>
      <c r="F34" s="1770"/>
      <c r="G34" s="297"/>
      <c r="H34" s="297"/>
      <c r="I34" s="297"/>
      <c r="J34" s="297"/>
    </row>
    <row r="35" spans="1:10" ht="14.1" customHeight="1" x14ac:dyDescent="0.25">
      <c r="A35" s="321" t="s">
        <v>702</v>
      </c>
      <c r="B35" s="323">
        <v>0</v>
      </c>
      <c r="C35" s="323">
        <v>0</v>
      </c>
      <c r="D35" s="323">
        <v>0</v>
      </c>
      <c r="E35" s="1769">
        <v>0</v>
      </c>
      <c r="F35" s="1770"/>
      <c r="G35" s="297"/>
      <c r="H35" s="297"/>
      <c r="I35" s="297"/>
      <c r="J35" s="297"/>
    </row>
    <row r="36" spans="1:10" ht="14.1" customHeight="1" x14ac:dyDescent="0.25">
      <c r="A36" s="321" t="s">
        <v>703</v>
      </c>
      <c r="B36" s="323">
        <v>0</v>
      </c>
      <c r="C36" s="323">
        <v>0</v>
      </c>
      <c r="D36" s="323">
        <v>0</v>
      </c>
      <c r="E36" s="1769">
        <v>0</v>
      </c>
      <c r="F36" s="1770"/>
      <c r="G36" s="297"/>
      <c r="H36" s="297"/>
      <c r="I36" s="297"/>
      <c r="J36" s="297"/>
    </row>
    <row r="37" spans="1:10" ht="14.1" customHeight="1" x14ac:dyDescent="0.25">
      <c r="A37" s="321" t="s">
        <v>704</v>
      </c>
      <c r="B37" s="323">
        <v>0</v>
      </c>
      <c r="C37" s="323">
        <v>0</v>
      </c>
      <c r="D37" s="323">
        <v>0</v>
      </c>
      <c r="E37" s="1769">
        <v>0</v>
      </c>
      <c r="F37" s="1770"/>
      <c r="G37" s="297"/>
      <c r="H37" s="297"/>
      <c r="I37" s="297"/>
      <c r="J37" s="297"/>
    </row>
    <row r="38" spans="1:10" ht="14.1" customHeight="1" x14ac:dyDescent="0.25">
      <c r="A38" s="321" t="s">
        <v>705</v>
      </c>
      <c r="B38" s="323">
        <v>0</v>
      </c>
      <c r="C38" s="323">
        <v>0</v>
      </c>
      <c r="D38" s="323">
        <v>0</v>
      </c>
      <c r="E38" s="1769">
        <v>0</v>
      </c>
      <c r="F38" s="1770"/>
      <c r="G38" s="297"/>
      <c r="H38" s="297"/>
      <c r="I38" s="297"/>
      <c r="J38" s="297"/>
    </row>
    <row r="39" spans="1:10" ht="14.1" customHeight="1" x14ac:dyDescent="0.25">
      <c r="A39" s="321" t="s">
        <v>706</v>
      </c>
      <c r="B39" s="323">
        <v>0</v>
      </c>
      <c r="C39" s="323">
        <v>150000</v>
      </c>
      <c r="D39" s="323">
        <v>150000</v>
      </c>
      <c r="E39" s="1769">
        <v>150000</v>
      </c>
      <c r="F39" s="1770"/>
      <c r="G39" s="297"/>
      <c r="H39" s="297"/>
      <c r="I39" s="297"/>
      <c r="J39" s="297"/>
    </row>
    <row r="40" spans="1:10" ht="14.1" customHeight="1" x14ac:dyDescent="0.25">
      <c r="A40" s="321" t="s">
        <v>707</v>
      </c>
      <c r="B40" s="323">
        <v>0</v>
      </c>
      <c r="C40" s="323">
        <v>0</v>
      </c>
      <c r="D40" s="323">
        <v>0</v>
      </c>
      <c r="E40" s="1769">
        <v>0</v>
      </c>
      <c r="F40" s="1770"/>
      <c r="G40" s="297"/>
      <c r="H40" s="297"/>
      <c r="I40" s="297"/>
      <c r="J40" s="297"/>
    </row>
    <row r="41" spans="1:10" ht="14.1" customHeight="1" x14ac:dyDescent="0.25">
      <c r="A41" s="321" t="s">
        <v>708</v>
      </c>
      <c r="B41" s="323">
        <v>0</v>
      </c>
      <c r="C41" s="323">
        <v>0</v>
      </c>
      <c r="D41" s="323">
        <v>0</v>
      </c>
      <c r="E41" s="1769">
        <v>0</v>
      </c>
      <c r="F41" s="1770"/>
      <c r="G41" s="297"/>
      <c r="H41" s="297"/>
      <c r="I41" s="297"/>
      <c r="J41" s="297"/>
    </row>
    <row r="42" spans="1:10" ht="14.1" customHeight="1" x14ac:dyDescent="0.25">
      <c r="A42" s="321" t="s">
        <v>709</v>
      </c>
      <c r="B42" s="323">
        <v>0</v>
      </c>
      <c r="C42" s="323">
        <v>0</v>
      </c>
      <c r="D42" s="323">
        <v>0</v>
      </c>
      <c r="E42" s="1769">
        <v>0</v>
      </c>
      <c r="F42" s="1770"/>
      <c r="G42" s="297"/>
      <c r="H42" s="297"/>
      <c r="I42" s="297"/>
      <c r="J42" s="297"/>
    </row>
    <row r="43" spans="1:10" ht="14.1" customHeight="1" x14ac:dyDescent="0.25">
      <c r="A43" s="321" t="s">
        <v>710</v>
      </c>
      <c r="B43" s="323">
        <v>0</v>
      </c>
      <c r="C43" s="323">
        <v>0</v>
      </c>
      <c r="D43" s="323">
        <v>0</v>
      </c>
      <c r="E43" s="1769">
        <v>0</v>
      </c>
      <c r="F43" s="1770"/>
      <c r="G43" s="297"/>
      <c r="H43" s="297"/>
      <c r="I43" s="297"/>
      <c r="J43" s="297"/>
    </row>
    <row r="44" spans="1:10" ht="14.1" customHeight="1" x14ac:dyDescent="0.25">
      <c r="A44" s="321" t="s">
        <v>711</v>
      </c>
      <c r="B44" s="323">
        <v>0</v>
      </c>
      <c r="C44" s="323">
        <v>0</v>
      </c>
      <c r="D44" s="323">
        <v>0</v>
      </c>
      <c r="E44" s="1769">
        <v>0</v>
      </c>
      <c r="F44" s="1770"/>
      <c r="G44" s="297"/>
      <c r="H44" s="297"/>
      <c r="I44" s="297"/>
      <c r="J44" s="297"/>
    </row>
    <row r="45" spans="1:10" ht="14.1" customHeight="1" x14ac:dyDescent="0.25">
      <c r="A45" s="321" t="s">
        <v>712</v>
      </c>
      <c r="B45" s="323">
        <v>0</v>
      </c>
      <c r="C45" s="323">
        <v>0</v>
      </c>
      <c r="D45" s="323">
        <v>0</v>
      </c>
      <c r="E45" s="1769">
        <v>0</v>
      </c>
      <c r="F45" s="1770"/>
      <c r="G45" s="297"/>
      <c r="H45" s="297"/>
      <c r="I45" s="297"/>
      <c r="J45" s="297"/>
    </row>
    <row r="46" spans="1:10" ht="14.1" customHeight="1" x14ac:dyDescent="0.25">
      <c r="A46" s="321" t="s">
        <v>713</v>
      </c>
      <c r="B46" s="323">
        <v>0</v>
      </c>
      <c r="C46" s="323">
        <v>0</v>
      </c>
      <c r="D46" s="323">
        <v>0</v>
      </c>
      <c r="E46" s="1769">
        <v>0</v>
      </c>
      <c r="F46" s="1770"/>
      <c r="G46" s="297"/>
      <c r="H46" s="297"/>
      <c r="I46" s="297"/>
      <c r="J46" s="297"/>
    </row>
    <row r="47" spans="1:10" ht="14.1" customHeight="1" x14ac:dyDescent="0.25">
      <c r="A47" s="321" t="s">
        <v>714</v>
      </c>
      <c r="B47" s="323">
        <v>0</v>
      </c>
      <c r="C47" s="323">
        <v>0</v>
      </c>
      <c r="D47" s="323">
        <v>0</v>
      </c>
      <c r="E47" s="1769">
        <v>0</v>
      </c>
      <c r="F47" s="1770"/>
      <c r="G47" s="297"/>
      <c r="H47" s="297"/>
      <c r="I47" s="297"/>
      <c r="J47" s="297"/>
    </row>
    <row r="48" spans="1:10" ht="14.1" customHeight="1" x14ac:dyDescent="0.25">
      <c r="A48" s="321" t="s">
        <v>715</v>
      </c>
      <c r="B48" s="323">
        <v>0</v>
      </c>
      <c r="C48" s="323">
        <v>0</v>
      </c>
      <c r="D48" s="323">
        <v>0</v>
      </c>
      <c r="E48" s="1769">
        <v>0</v>
      </c>
      <c r="F48" s="1770"/>
      <c r="G48" s="297"/>
      <c r="H48" s="297"/>
      <c r="I48" s="297"/>
      <c r="J48" s="297"/>
    </row>
    <row r="49" spans="1:10" ht="14.1" customHeight="1" x14ac:dyDescent="0.25">
      <c r="A49" s="321" t="s">
        <v>716</v>
      </c>
      <c r="B49" s="323">
        <v>0</v>
      </c>
      <c r="C49" s="323">
        <v>0</v>
      </c>
      <c r="D49" s="323">
        <v>0</v>
      </c>
      <c r="E49" s="1769">
        <v>0</v>
      </c>
      <c r="F49" s="1770"/>
      <c r="G49" s="297"/>
      <c r="H49" s="297"/>
      <c r="I49" s="297"/>
      <c r="J49" s="297"/>
    </row>
    <row r="50" spans="1:10" ht="14.1" customHeight="1" x14ac:dyDescent="0.25">
      <c r="A50" s="321" t="s">
        <v>717</v>
      </c>
      <c r="B50" s="323">
        <v>0</v>
      </c>
      <c r="C50" s="323">
        <v>0</v>
      </c>
      <c r="D50" s="323">
        <v>0</v>
      </c>
      <c r="E50" s="1769">
        <v>0</v>
      </c>
      <c r="F50" s="1770"/>
      <c r="G50" s="297"/>
      <c r="H50" s="297"/>
      <c r="I50" s="297"/>
      <c r="J50" s="297"/>
    </row>
    <row r="51" spans="1:10" ht="14.1" customHeight="1" x14ac:dyDescent="0.25">
      <c r="A51" s="321" t="s">
        <v>718</v>
      </c>
      <c r="B51" s="323">
        <v>0</v>
      </c>
      <c r="C51" s="323">
        <v>0</v>
      </c>
      <c r="D51" s="323">
        <v>0</v>
      </c>
      <c r="E51" s="1769">
        <v>0</v>
      </c>
      <c r="F51" s="1770"/>
      <c r="G51" s="297"/>
      <c r="H51" s="297"/>
      <c r="I51" s="297"/>
      <c r="J51" s="297"/>
    </row>
    <row r="52" spans="1:10" ht="14.1" customHeight="1" x14ac:dyDescent="0.25">
      <c r="A52" s="321" t="s">
        <v>719</v>
      </c>
      <c r="B52" s="323">
        <v>0</v>
      </c>
      <c r="C52" s="323">
        <v>0</v>
      </c>
      <c r="D52" s="323">
        <v>0</v>
      </c>
      <c r="E52" s="1769">
        <v>0</v>
      </c>
      <c r="F52" s="1770"/>
      <c r="G52" s="297"/>
      <c r="H52" s="297"/>
      <c r="I52" s="297"/>
      <c r="J52" s="297"/>
    </row>
    <row r="53" spans="1:10" ht="14.1" customHeight="1" x14ac:dyDescent="0.25">
      <c r="A53" s="321" t="s">
        <v>720</v>
      </c>
      <c r="B53" s="323">
        <v>0</v>
      </c>
      <c r="C53" s="323">
        <v>0</v>
      </c>
      <c r="D53" s="323">
        <v>0</v>
      </c>
      <c r="E53" s="1769">
        <v>0</v>
      </c>
      <c r="F53" s="1770"/>
      <c r="G53" s="297"/>
      <c r="H53" s="297"/>
      <c r="I53" s="297"/>
      <c r="J53" s="297"/>
    </row>
    <row r="54" spans="1:10" ht="14.1" customHeight="1" x14ac:dyDescent="0.25">
      <c r="A54" s="321" t="s">
        <v>721</v>
      </c>
      <c r="B54" s="323">
        <v>0</v>
      </c>
      <c r="C54" s="323">
        <v>0</v>
      </c>
      <c r="D54" s="323">
        <v>0</v>
      </c>
      <c r="E54" s="1769">
        <v>0</v>
      </c>
      <c r="F54" s="1770"/>
      <c r="G54" s="297"/>
      <c r="H54" s="297"/>
      <c r="I54" s="297"/>
      <c r="J54" s="297"/>
    </row>
    <row r="55" spans="1:10" ht="14.1" customHeight="1" x14ac:dyDescent="0.25">
      <c r="A55" s="321" t="s">
        <v>722</v>
      </c>
      <c r="B55" s="323">
        <v>0</v>
      </c>
      <c r="C55" s="323">
        <v>0</v>
      </c>
      <c r="D55" s="323">
        <v>0</v>
      </c>
      <c r="E55" s="1769">
        <v>0</v>
      </c>
      <c r="F55" s="1770"/>
      <c r="G55" s="297"/>
      <c r="H55" s="297"/>
      <c r="I55" s="297"/>
      <c r="J55" s="297"/>
    </row>
    <row r="56" spans="1:10" ht="14.1" customHeight="1" x14ac:dyDescent="0.25">
      <c r="A56" s="321" t="s">
        <v>723</v>
      </c>
      <c r="B56" s="323">
        <v>0</v>
      </c>
      <c r="C56" s="323">
        <v>0</v>
      </c>
      <c r="D56" s="323">
        <v>0</v>
      </c>
      <c r="E56" s="1769">
        <v>0</v>
      </c>
      <c r="F56" s="1770"/>
      <c r="G56" s="297"/>
      <c r="H56" s="297"/>
      <c r="I56" s="297"/>
      <c r="J56" s="297"/>
    </row>
    <row r="57" spans="1:10" ht="14.1" customHeight="1" x14ac:dyDescent="0.25">
      <c r="A57" s="321" t="s">
        <v>724</v>
      </c>
      <c r="B57" s="323">
        <v>0</v>
      </c>
      <c r="C57" s="323">
        <v>0</v>
      </c>
      <c r="D57" s="323">
        <v>0</v>
      </c>
      <c r="E57" s="1769">
        <v>0</v>
      </c>
      <c r="F57" s="1770"/>
      <c r="G57" s="297"/>
      <c r="H57" s="297"/>
      <c r="I57" s="297"/>
      <c r="J57" s="297"/>
    </row>
    <row r="58" spans="1:10" ht="14.1" customHeight="1" x14ac:dyDescent="0.25">
      <c r="A58" s="321" t="s">
        <v>725</v>
      </c>
      <c r="B58" s="323">
        <v>0</v>
      </c>
      <c r="C58" s="323">
        <v>0</v>
      </c>
      <c r="D58" s="323">
        <v>0</v>
      </c>
      <c r="E58" s="1769">
        <v>0</v>
      </c>
      <c r="F58" s="1770"/>
      <c r="G58" s="297"/>
      <c r="H58" s="297"/>
      <c r="I58" s="297"/>
      <c r="J58" s="297"/>
    </row>
    <row r="59" spans="1:10" ht="14.1" customHeight="1" x14ac:dyDescent="0.25">
      <c r="A59" s="321" t="s">
        <v>726</v>
      </c>
      <c r="B59" s="323">
        <v>0</v>
      </c>
      <c r="C59" s="323">
        <v>0</v>
      </c>
      <c r="D59" s="323">
        <v>0</v>
      </c>
      <c r="E59" s="1769">
        <v>0</v>
      </c>
      <c r="F59" s="1770"/>
      <c r="G59" s="297"/>
      <c r="H59" s="297"/>
      <c r="I59" s="297"/>
      <c r="J59" s="297"/>
    </row>
    <row r="60" spans="1:10" ht="14.1" customHeight="1" x14ac:dyDescent="0.25">
      <c r="A60" s="321" t="s">
        <v>727</v>
      </c>
      <c r="B60" s="323">
        <v>0</v>
      </c>
      <c r="C60" s="323">
        <v>0</v>
      </c>
      <c r="D60" s="323">
        <v>0</v>
      </c>
      <c r="E60" s="1769">
        <v>0</v>
      </c>
      <c r="F60" s="1770"/>
      <c r="G60" s="297"/>
      <c r="H60" s="297"/>
      <c r="I60" s="297"/>
      <c r="J60" s="297"/>
    </row>
    <row r="61" spans="1:10" ht="14.1" customHeight="1" x14ac:dyDescent="0.25">
      <c r="A61" s="325" t="s">
        <v>192</v>
      </c>
      <c r="B61" s="323">
        <v>0</v>
      </c>
      <c r="C61" s="323">
        <v>2240000000</v>
      </c>
      <c r="D61" s="323">
        <v>2200000000</v>
      </c>
      <c r="E61" s="1769">
        <v>2243800000</v>
      </c>
      <c r="F61" s="1770"/>
      <c r="G61" s="297"/>
      <c r="H61" s="297"/>
      <c r="I61" s="297"/>
      <c r="J61" s="297"/>
    </row>
    <row r="62" spans="1:10" ht="15" customHeight="1" x14ac:dyDescent="0.25">
      <c r="A62" s="304"/>
      <c r="B62" s="306">
        <v>2020</v>
      </c>
      <c r="C62" s="306">
        <v>2021</v>
      </c>
      <c r="D62" s="306">
        <v>2022</v>
      </c>
      <c r="E62" s="1776">
        <v>2023</v>
      </c>
      <c r="F62" s="1777"/>
      <c r="G62" s="297"/>
      <c r="H62" s="297"/>
      <c r="I62" s="297"/>
      <c r="J62" s="297"/>
    </row>
    <row r="63" spans="1:10" ht="15" customHeight="1" x14ac:dyDescent="0.25">
      <c r="A63" s="307"/>
      <c r="B63" s="309" t="s">
        <v>7</v>
      </c>
      <c r="C63" s="309" t="s">
        <v>8</v>
      </c>
      <c r="D63" s="309" t="s">
        <v>8</v>
      </c>
      <c r="E63" s="1778" t="s">
        <v>8</v>
      </c>
      <c r="F63" s="1779"/>
      <c r="G63" s="297"/>
      <c r="H63" s="297"/>
      <c r="I63" s="297"/>
      <c r="J63" s="297"/>
    </row>
    <row r="64" spans="1:10" ht="14.1" customHeight="1" x14ac:dyDescent="0.25">
      <c r="A64" s="310" t="s">
        <v>16</v>
      </c>
      <c r="B64" s="312">
        <v>0</v>
      </c>
      <c r="C64" s="312">
        <v>25000</v>
      </c>
      <c r="D64" s="312">
        <v>25300</v>
      </c>
      <c r="E64" s="1763">
        <v>26000</v>
      </c>
      <c r="F64" s="1764"/>
      <c r="G64" s="297"/>
      <c r="H64" s="297"/>
      <c r="I64" s="297"/>
      <c r="J64" s="297"/>
    </row>
    <row r="65" spans="1:10" ht="14.1" customHeight="1" x14ac:dyDescent="0.25">
      <c r="A65" s="310" t="s">
        <v>17</v>
      </c>
      <c r="B65" s="312">
        <v>0</v>
      </c>
      <c r="C65" s="312">
        <v>2240000000</v>
      </c>
      <c r="D65" s="312">
        <v>2200000000</v>
      </c>
      <c r="E65" s="1763">
        <v>2243800000</v>
      </c>
      <c r="F65" s="1764"/>
      <c r="G65" s="297"/>
      <c r="H65" s="297"/>
      <c r="I65" s="297"/>
      <c r="J65" s="297"/>
    </row>
    <row r="66" spans="1:10" ht="14.1" customHeight="1" x14ac:dyDescent="0.25">
      <c r="A66" s="310" t="s">
        <v>18</v>
      </c>
      <c r="B66" s="312">
        <v>0</v>
      </c>
      <c r="C66" s="314">
        <v>89600</v>
      </c>
      <c r="D66" s="314">
        <v>86956.52</v>
      </c>
      <c r="E66" s="1780">
        <v>86300</v>
      </c>
      <c r="F66" s="1764"/>
      <c r="G66" s="297"/>
      <c r="H66" s="297"/>
      <c r="I66" s="297"/>
      <c r="J66" s="297"/>
    </row>
    <row r="67" spans="1:10" ht="14.1" customHeight="1" x14ac:dyDescent="0.25">
      <c r="A67" s="310" t="s">
        <v>696</v>
      </c>
      <c r="B67" s="312"/>
      <c r="C67" s="314"/>
      <c r="D67" s="316">
        <v>1.2E-2</v>
      </c>
      <c r="E67" s="1773">
        <v>2.7699999999999999E-2</v>
      </c>
      <c r="F67" s="1764"/>
      <c r="G67" s="297"/>
      <c r="H67" s="297"/>
      <c r="I67" s="297"/>
      <c r="J67" s="297"/>
    </row>
    <row r="68" spans="1:10" ht="14.1" customHeight="1" x14ac:dyDescent="0.25">
      <c r="A68" s="310" t="s">
        <v>697</v>
      </c>
      <c r="B68" s="312"/>
      <c r="C68" s="314"/>
      <c r="D68" s="316">
        <v>-1.7899999999999999E-2</v>
      </c>
      <c r="E68" s="1773">
        <v>1.9900000000000001E-2</v>
      </c>
      <c r="F68" s="1764"/>
      <c r="G68" s="297"/>
      <c r="H68" s="297"/>
      <c r="I68" s="297"/>
      <c r="J68" s="297"/>
    </row>
    <row r="69" spans="1:10" ht="14.1" customHeight="1" x14ac:dyDescent="0.25">
      <c r="A69" s="310" t="s">
        <v>22</v>
      </c>
      <c r="B69" s="312"/>
      <c r="C69" s="314"/>
      <c r="D69" s="316">
        <v>-2.9499999999999998E-2</v>
      </c>
      <c r="E69" s="1773">
        <v>-7.4999999999999997E-3</v>
      </c>
      <c r="F69" s="1764"/>
      <c r="G69" s="297"/>
      <c r="H69" s="297"/>
      <c r="I69" s="297"/>
      <c r="J69" s="297"/>
    </row>
    <row r="70" spans="1:10" ht="14.1" customHeight="1" x14ac:dyDescent="0.25">
      <c r="A70" s="1774" t="s">
        <v>690</v>
      </c>
      <c r="B70" s="1775"/>
      <c r="C70" s="1775"/>
      <c r="D70" s="1775"/>
      <c r="E70" s="1775"/>
      <c r="F70" s="1775"/>
      <c r="G70" s="297"/>
      <c r="H70" s="297"/>
      <c r="I70" s="297"/>
      <c r="J70" s="297"/>
    </row>
    <row r="71" spans="1:10" ht="14.1" customHeight="1" x14ac:dyDescent="0.25">
      <c r="A71" s="304"/>
      <c r="B71" s="306">
        <v>2020</v>
      </c>
      <c r="C71" s="317">
        <v>2021</v>
      </c>
      <c r="D71" s="306">
        <v>2022</v>
      </c>
      <c r="E71" s="1776">
        <v>2023</v>
      </c>
      <c r="F71" s="1777"/>
      <c r="G71" s="297"/>
      <c r="H71" s="297"/>
      <c r="I71" s="297"/>
      <c r="J71" s="297"/>
    </row>
    <row r="72" spans="1:10" ht="14.1" customHeight="1" x14ac:dyDescent="0.25">
      <c r="A72" s="318"/>
      <c r="B72" s="309" t="s">
        <v>7</v>
      </c>
      <c r="C72" s="309" t="s">
        <v>8</v>
      </c>
      <c r="D72" s="309" t="s">
        <v>8</v>
      </c>
      <c r="E72" s="1778" t="s">
        <v>8</v>
      </c>
      <c r="F72" s="1779"/>
      <c r="G72" s="297"/>
      <c r="H72" s="297"/>
      <c r="I72" s="297"/>
      <c r="J72" s="297"/>
    </row>
    <row r="73" spans="1:10" ht="15.95" customHeight="1" x14ac:dyDescent="0.25">
      <c r="A73" s="307"/>
      <c r="B73" s="319"/>
      <c r="C73" s="319"/>
      <c r="D73" s="319"/>
      <c r="E73" s="319"/>
      <c r="F73" s="319"/>
      <c r="G73" s="320" t="s">
        <v>687</v>
      </c>
      <c r="H73" s="297"/>
      <c r="I73" s="297"/>
      <c r="J73" s="297"/>
    </row>
    <row r="74" spans="1:10" ht="14.1" customHeight="1" x14ac:dyDescent="0.25">
      <c r="A74" s="321" t="s">
        <v>698</v>
      </c>
      <c r="B74" s="323">
        <v>0</v>
      </c>
      <c r="C74" s="323">
        <v>1680000000</v>
      </c>
      <c r="D74" s="323">
        <v>1680000000</v>
      </c>
      <c r="E74" s="1769">
        <v>1690000000</v>
      </c>
      <c r="F74" s="1770"/>
      <c r="G74" s="324"/>
      <c r="H74" s="297"/>
      <c r="I74" s="297"/>
      <c r="J74" s="297"/>
    </row>
    <row r="75" spans="1:10" ht="14.1" customHeight="1" x14ac:dyDescent="0.25">
      <c r="A75" s="321" t="s">
        <v>699</v>
      </c>
      <c r="B75" s="323">
        <v>0</v>
      </c>
      <c r="C75" s="323">
        <v>190000000</v>
      </c>
      <c r="D75" s="323">
        <v>190000000</v>
      </c>
      <c r="E75" s="1769">
        <v>200000000</v>
      </c>
      <c r="F75" s="1770"/>
      <c r="G75" s="297"/>
      <c r="H75" s="297"/>
      <c r="I75" s="297"/>
      <c r="J75" s="297"/>
    </row>
    <row r="76" spans="1:10" ht="14.1" customHeight="1" x14ac:dyDescent="0.25">
      <c r="A76" s="321" t="s">
        <v>700</v>
      </c>
      <c r="B76" s="323">
        <v>0</v>
      </c>
      <c r="C76" s="323">
        <v>369850000</v>
      </c>
      <c r="D76" s="323">
        <v>329850000</v>
      </c>
      <c r="E76" s="1769">
        <v>353650000</v>
      </c>
      <c r="F76" s="1770"/>
      <c r="G76" s="297"/>
      <c r="H76" s="297"/>
      <c r="I76" s="297"/>
      <c r="J76" s="297"/>
    </row>
    <row r="77" spans="1:10" ht="14.1" customHeight="1" x14ac:dyDescent="0.25">
      <c r="A77" s="321" t="s">
        <v>701</v>
      </c>
      <c r="B77" s="323">
        <v>0</v>
      </c>
      <c r="C77" s="323">
        <v>0</v>
      </c>
      <c r="D77" s="323">
        <v>0</v>
      </c>
      <c r="E77" s="1769">
        <v>0</v>
      </c>
      <c r="F77" s="1770"/>
      <c r="G77" s="297"/>
      <c r="H77" s="297"/>
      <c r="I77" s="297"/>
      <c r="J77" s="297"/>
    </row>
    <row r="78" spans="1:10" ht="14.1" customHeight="1" x14ac:dyDescent="0.25">
      <c r="A78" s="321" t="s">
        <v>702</v>
      </c>
      <c r="B78" s="323">
        <v>0</v>
      </c>
      <c r="C78" s="323">
        <v>0</v>
      </c>
      <c r="D78" s="323">
        <v>0</v>
      </c>
      <c r="E78" s="1769">
        <v>0</v>
      </c>
      <c r="F78" s="1770"/>
      <c r="G78" s="297"/>
      <c r="H78" s="297"/>
      <c r="I78" s="297"/>
      <c r="J78" s="297"/>
    </row>
    <row r="79" spans="1:10" ht="14.1" customHeight="1" x14ac:dyDescent="0.25">
      <c r="A79" s="321" t="s">
        <v>703</v>
      </c>
      <c r="B79" s="323">
        <v>0</v>
      </c>
      <c r="C79" s="323">
        <v>0</v>
      </c>
      <c r="D79" s="323">
        <v>0</v>
      </c>
      <c r="E79" s="1769">
        <v>0</v>
      </c>
      <c r="F79" s="1770"/>
      <c r="G79" s="297"/>
      <c r="H79" s="297"/>
      <c r="I79" s="297"/>
      <c r="J79" s="297"/>
    </row>
    <row r="80" spans="1:10" ht="14.1" customHeight="1" x14ac:dyDescent="0.25">
      <c r="A80" s="321" t="s">
        <v>704</v>
      </c>
      <c r="B80" s="323">
        <v>0</v>
      </c>
      <c r="C80" s="323">
        <v>0</v>
      </c>
      <c r="D80" s="323">
        <v>0</v>
      </c>
      <c r="E80" s="1769">
        <v>0</v>
      </c>
      <c r="F80" s="1770"/>
      <c r="G80" s="297"/>
      <c r="H80" s="297"/>
      <c r="I80" s="297"/>
      <c r="J80" s="297"/>
    </row>
    <row r="81" spans="1:10" ht="14.1" customHeight="1" x14ac:dyDescent="0.25">
      <c r="A81" s="321" t="s">
        <v>705</v>
      </c>
      <c r="B81" s="323">
        <v>0</v>
      </c>
      <c r="C81" s="323">
        <v>0</v>
      </c>
      <c r="D81" s="323">
        <v>0</v>
      </c>
      <c r="E81" s="1769">
        <v>0</v>
      </c>
      <c r="F81" s="1770"/>
      <c r="G81" s="297"/>
      <c r="H81" s="297"/>
      <c r="I81" s="297"/>
      <c r="J81" s="297"/>
    </row>
    <row r="82" spans="1:10" ht="14.1" customHeight="1" x14ac:dyDescent="0.25">
      <c r="A82" s="321" t="s">
        <v>706</v>
      </c>
      <c r="B82" s="323">
        <v>0</v>
      </c>
      <c r="C82" s="323">
        <v>150000</v>
      </c>
      <c r="D82" s="323">
        <v>150000</v>
      </c>
      <c r="E82" s="1769">
        <v>150000</v>
      </c>
      <c r="F82" s="1770"/>
      <c r="G82" s="297"/>
      <c r="H82" s="297"/>
      <c r="I82" s="297"/>
      <c r="J82" s="297"/>
    </row>
    <row r="83" spans="1:10" ht="14.1" customHeight="1" x14ac:dyDescent="0.25">
      <c r="A83" s="321" t="s">
        <v>707</v>
      </c>
      <c r="B83" s="323">
        <v>0</v>
      </c>
      <c r="C83" s="323">
        <v>0</v>
      </c>
      <c r="D83" s="323">
        <v>0</v>
      </c>
      <c r="E83" s="1769">
        <v>0</v>
      </c>
      <c r="F83" s="1770"/>
      <c r="G83" s="297"/>
      <c r="H83" s="297"/>
      <c r="I83" s="297"/>
      <c r="J83" s="297"/>
    </row>
    <row r="84" spans="1:10" ht="14.1" customHeight="1" x14ac:dyDescent="0.25">
      <c r="A84" s="321" t="s">
        <v>708</v>
      </c>
      <c r="B84" s="323">
        <v>0</v>
      </c>
      <c r="C84" s="323">
        <v>0</v>
      </c>
      <c r="D84" s="323">
        <v>0</v>
      </c>
      <c r="E84" s="1769">
        <v>0</v>
      </c>
      <c r="F84" s="1770"/>
      <c r="G84" s="297"/>
      <c r="H84" s="297"/>
      <c r="I84" s="297"/>
      <c r="J84" s="297"/>
    </row>
    <row r="85" spans="1:10" ht="14.1" customHeight="1" x14ac:dyDescent="0.25">
      <c r="A85" s="321" t="s">
        <v>709</v>
      </c>
      <c r="B85" s="323">
        <v>0</v>
      </c>
      <c r="C85" s="323">
        <v>0</v>
      </c>
      <c r="D85" s="323">
        <v>0</v>
      </c>
      <c r="E85" s="1769">
        <v>0</v>
      </c>
      <c r="F85" s="1770"/>
      <c r="G85" s="297"/>
      <c r="H85" s="297"/>
      <c r="I85" s="297"/>
      <c r="J85" s="297"/>
    </row>
    <row r="86" spans="1:10" ht="14.1" customHeight="1" x14ac:dyDescent="0.25">
      <c r="A86" s="321" t="s">
        <v>710</v>
      </c>
      <c r="B86" s="323">
        <v>0</v>
      </c>
      <c r="C86" s="323">
        <v>0</v>
      </c>
      <c r="D86" s="323">
        <v>0</v>
      </c>
      <c r="E86" s="1769">
        <v>0</v>
      </c>
      <c r="F86" s="1770"/>
      <c r="G86" s="297"/>
      <c r="H86" s="297"/>
      <c r="I86" s="297"/>
      <c r="J86" s="297"/>
    </row>
    <row r="87" spans="1:10" ht="14.1" customHeight="1" x14ac:dyDescent="0.25">
      <c r="A87" s="321" t="s">
        <v>711</v>
      </c>
      <c r="B87" s="323">
        <v>0</v>
      </c>
      <c r="C87" s="323">
        <v>0</v>
      </c>
      <c r="D87" s="323">
        <v>0</v>
      </c>
      <c r="E87" s="1769">
        <v>0</v>
      </c>
      <c r="F87" s="1770"/>
      <c r="G87" s="297"/>
      <c r="H87" s="297"/>
      <c r="I87" s="297"/>
      <c r="J87" s="297"/>
    </row>
    <row r="88" spans="1:10" ht="14.1" customHeight="1" x14ac:dyDescent="0.25">
      <c r="A88" s="321" t="s">
        <v>712</v>
      </c>
      <c r="B88" s="323">
        <v>0</v>
      </c>
      <c r="C88" s="323">
        <v>0</v>
      </c>
      <c r="D88" s="323">
        <v>0</v>
      </c>
      <c r="E88" s="1769">
        <v>0</v>
      </c>
      <c r="F88" s="1770"/>
      <c r="G88" s="297"/>
      <c r="H88" s="297"/>
      <c r="I88" s="297"/>
      <c r="J88" s="297"/>
    </row>
    <row r="89" spans="1:10" ht="14.1" customHeight="1" x14ac:dyDescent="0.25">
      <c r="A89" s="321" t="s">
        <v>713</v>
      </c>
      <c r="B89" s="323">
        <v>0</v>
      </c>
      <c r="C89" s="323">
        <v>0</v>
      </c>
      <c r="D89" s="323">
        <v>0</v>
      </c>
      <c r="E89" s="1769">
        <v>0</v>
      </c>
      <c r="F89" s="1770"/>
      <c r="G89" s="297"/>
      <c r="H89" s="297"/>
      <c r="I89" s="297"/>
      <c r="J89" s="297"/>
    </row>
    <row r="90" spans="1:10" ht="14.1" customHeight="1" x14ac:dyDescent="0.25">
      <c r="A90" s="321" t="s">
        <v>714</v>
      </c>
      <c r="B90" s="323">
        <v>0</v>
      </c>
      <c r="C90" s="323">
        <v>0</v>
      </c>
      <c r="D90" s="323">
        <v>0</v>
      </c>
      <c r="E90" s="1769">
        <v>0</v>
      </c>
      <c r="F90" s="1770"/>
      <c r="G90" s="297"/>
      <c r="H90" s="297"/>
      <c r="I90" s="297"/>
      <c r="J90" s="297"/>
    </row>
    <row r="91" spans="1:10" ht="14.1" customHeight="1" x14ac:dyDescent="0.25">
      <c r="A91" s="321" t="s">
        <v>715</v>
      </c>
      <c r="B91" s="323">
        <v>0</v>
      </c>
      <c r="C91" s="323">
        <v>0</v>
      </c>
      <c r="D91" s="323">
        <v>0</v>
      </c>
      <c r="E91" s="1769">
        <v>0</v>
      </c>
      <c r="F91" s="1770"/>
      <c r="G91" s="297"/>
      <c r="H91" s="297"/>
      <c r="I91" s="297"/>
      <c r="J91" s="297"/>
    </row>
    <row r="92" spans="1:10" ht="14.1" customHeight="1" x14ac:dyDescent="0.25">
      <c r="A92" s="321" t="s">
        <v>716</v>
      </c>
      <c r="B92" s="323">
        <v>0</v>
      </c>
      <c r="C92" s="323">
        <v>0</v>
      </c>
      <c r="D92" s="323">
        <v>0</v>
      </c>
      <c r="E92" s="1769">
        <v>0</v>
      </c>
      <c r="F92" s="1770"/>
      <c r="G92" s="297"/>
      <c r="H92" s="297"/>
      <c r="I92" s="297"/>
      <c r="J92" s="297"/>
    </row>
    <row r="93" spans="1:10" ht="14.1" customHeight="1" x14ac:dyDescent="0.25">
      <c r="A93" s="321" t="s">
        <v>717</v>
      </c>
      <c r="B93" s="323">
        <v>0</v>
      </c>
      <c r="C93" s="323">
        <v>0</v>
      </c>
      <c r="D93" s="323">
        <v>0</v>
      </c>
      <c r="E93" s="1769">
        <v>0</v>
      </c>
      <c r="F93" s="1770"/>
      <c r="G93" s="297"/>
      <c r="H93" s="297"/>
      <c r="I93" s="297"/>
      <c r="J93" s="297"/>
    </row>
    <row r="94" spans="1:10" ht="14.1" customHeight="1" x14ac:dyDescent="0.25">
      <c r="A94" s="321" t="s">
        <v>718</v>
      </c>
      <c r="B94" s="323">
        <v>0</v>
      </c>
      <c r="C94" s="323">
        <v>0</v>
      </c>
      <c r="D94" s="323">
        <v>0</v>
      </c>
      <c r="E94" s="1769">
        <v>0</v>
      </c>
      <c r="F94" s="1770"/>
      <c r="G94" s="297"/>
      <c r="H94" s="297"/>
      <c r="I94" s="297"/>
      <c r="J94" s="297"/>
    </row>
    <row r="95" spans="1:10" ht="14.1" customHeight="1" x14ac:dyDescent="0.25">
      <c r="A95" s="321" t="s">
        <v>719</v>
      </c>
      <c r="B95" s="323">
        <v>0</v>
      </c>
      <c r="C95" s="323">
        <v>0</v>
      </c>
      <c r="D95" s="323">
        <v>0</v>
      </c>
      <c r="E95" s="1769">
        <v>0</v>
      </c>
      <c r="F95" s="1770"/>
      <c r="G95" s="297"/>
      <c r="H95" s="297"/>
      <c r="I95" s="297"/>
      <c r="J95" s="297"/>
    </row>
    <row r="96" spans="1:10" ht="14.1" customHeight="1" x14ac:dyDescent="0.25">
      <c r="A96" s="321" t="s">
        <v>720</v>
      </c>
      <c r="B96" s="323">
        <v>0</v>
      </c>
      <c r="C96" s="323">
        <v>0</v>
      </c>
      <c r="D96" s="323">
        <v>0</v>
      </c>
      <c r="E96" s="1769">
        <v>0</v>
      </c>
      <c r="F96" s="1770"/>
      <c r="G96" s="297"/>
      <c r="H96" s="297"/>
      <c r="I96" s="297"/>
      <c r="J96" s="297"/>
    </row>
    <row r="97" spans="1:10" ht="14.1" customHeight="1" x14ac:dyDescent="0.25">
      <c r="A97" s="321" t="s">
        <v>721</v>
      </c>
      <c r="B97" s="323">
        <v>0</v>
      </c>
      <c r="C97" s="323">
        <v>0</v>
      </c>
      <c r="D97" s="323">
        <v>0</v>
      </c>
      <c r="E97" s="1769">
        <v>0</v>
      </c>
      <c r="F97" s="1770"/>
      <c r="G97" s="297"/>
      <c r="H97" s="297"/>
      <c r="I97" s="297"/>
      <c r="J97" s="297"/>
    </row>
    <row r="98" spans="1:10" ht="14.1" customHeight="1" x14ac:dyDescent="0.25">
      <c r="A98" s="321" t="s">
        <v>722</v>
      </c>
      <c r="B98" s="323">
        <v>0</v>
      </c>
      <c r="C98" s="323">
        <v>0</v>
      </c>
      <c r="D98" s="323">
        <v>0</v>
      </c>
      <c r="E98" s="1769">
        <v>0</v>
      </c>
      <c r="F98" s="1770"/>
      <c r="G98" s="297"/>
      <c r="H98" s="297"/>
      <c r="I98" s="297"/>
      <c r="J98" s="297"/>
    </row>
    <row r="99" spans="1:10" ht="14.1" customHeight="1" x14ac:dyDescent="0.25">
      <c r="A99" s="321" t="s">
        <v>723</v>
      </c>
      <c r="B99" s="323">
        <v>0</v>
      </c>
      <c r="C99" s="323">
        <v>0</v>
      </c>
      <c r="D99" s="323">
        <v>0</v>
      </c>
      <c r="E99" s="1769">
        <v>0</v>
      </c>
      <c r="F99" s="1770"/>
      <c r="G99" s="297"/>
      <c r="H99" s="297"/>
      <c r="I99" s="297"/>
      <c r="J99" s="297"/>
    </row>
    <row r="100" spans="1:10" ht="14.1" customHeight="1" x14ac:dyDescent="0.25">
      <c r="A100" s="321" t="s">
        <v>724</v>
      </c>
      <c r="B100" s="323">
        <v>0</v>
      </c>
      <c r="C100" s="323">
        <v>0</v>
      </c>
      <c r="D100" s="323">
        <v>0</v>
      </c>
      <c r="E100" s="1769">
        <v>0</v>
      </c>
      <c r="F100" s="1770"/>
      <c r="G100" s="297"/>
      <c r="H100" s="297"/>
      <c r="I100" s="297"/>
      <c r="J100" s="297"/>
    </row>
    <row r="101" spans="1:10" ht="14.1" customHeight="1" x14ac:dyDescent="0.25">
      <c r="A101" s="321" t="s">
        <v>725</v>
      </c>
      <c r="B101" s="323">
        <v>0</v>
      </c>
      <c r="C101" s="323">
        <v>0</v>
      </c>
      <c r="D101" s="323">
        <v>0</v>
      </c>
      <c r="E101" s="1769">
        <v>0</v>
      </c>
      <c r="F101" s="1770"/>
      <c r="G101" s="297"/>
      <c r="H101" s="297"/>
      <c r="I101" s="297"/>
      <c r="J101" s="297"/>
    </row>
    <row r="102" spans="1:10" ht="14.1" customHeight="1" x14ac:dyDescent="0.25">
      <c r="A102" s="321" t="s">
        <v>726</v>
      </c>
      <c r="B102" s="323">
        <v>0</v>
      </c>
      <c r="C102" s="323">
        <v>0</v>
      </c>
      <c r="D102" s="323">
        <v>0</v>
      </c>
      <c r="E102" s="1769">
        <v>0</v>
      </c>
      <c r="F102" s="1770"/>
      <c r="G102" s="297"/>
      <c r="H102" s="297"/>
      <c r="I102" s="297"/>
      <c r="J102" s="297"/>
    </row>
    <row r="103" spans="1:10" ht="14.1" customHeight="1" x14ac:dyDescent="0.25">
      <c r="A103" s="321" t="s">
        <v>727</v>
      </c>
      <c r="B103" s="323">
        <v>0</v>
      </c>
      <c r="C103" s="323">
        <v>0</v>
      </c>
      <c r="D103" s="323">
        <v>0</v>
      </c>
      <c r="E103" s="1769">
        <v>0</v>
      </c>
      <c r="F103" s="1770"/>
      <c r="G103" s="297"/>
      <c r="H103" s="297"/>
      <c r="I103" s="297"/>
      <c r="J103" s="297"/>
    </row>
    <row r="104" spans="1:10" ht="14.1" customHeight="1" x14ac:dyDescent="0.25">
      <c r="A104" s="325" t="s">
        <v>192</v>
      </c>
      <c r="B104" s="323">
        <v>0</v>
      </c>
      <c r="C104" s="323">
        <v>2240000000</v>
      </c>
      <c r="D104" s="323">
        <v>2200000000</v>
      </c>
      <c r="E104" s="1769">
        <v>2243800000</v>
      </c>
      <c r="F104" s="1770"/>
      <c r="G104" s="297"/>
      <c r="H104" s="297"/>
      <c r="I104" s="297"/>
      <c r="J104" s="297"/>
    </row>
    <row r="105" spans="1:10" ht="15" customHeight="1" x14ac:dyDescent="0.25">
      <c r="A105" s="304"/>
      <c r="B105" s="306">
        <v>2020</v>
      </c>
      <c r="C105" s="306">
        <v>2021</v>
      </c>
      <c r="D105" s="306">
        <v>2022</v>
      </c>
      <c r="E105" s="1776">
        <v>2023</v>
      </c>
      <c r="F105" s="1777"/>
      <c r="G105" s="297"/>
      <c r="H105" s="297"/>
      <c r="I105" s="297"/>
      <c r="J105" s="297"/>
    </row>
    <row r="106" spans="1:10" ht="15" customHeight="1" x14ac:dyDescent="0.25">
      <c r="A106" s="307"/>
      <c r="B106" s="309" t="s">
        <v>7</v>
      </c>
      <c r="C106" s="309" t="s">
        <v>8</v>
      </c>
      <c r="D106" s="309" t="s">
        <v>8</v>
      </c>
      <c r="E106" s="1778" t="s">
        <v>8</v>
      </c>
      <c r="F106" s="1779"/>
      <c r="G106" s="297"/>
      <c r="H106" s="297"/>
      <c r="I106" s="297"/>
      <c r="J106" s="297"/>
    </row>
    <row r="107" spans="1:10" ht="14.1" customHeight="1" x14ac:dyDescent="0.25">
      <c r="A107" s="310" t="s">
        <v>16</v>
      </c>
      <c r="B107" s="312">
        <v>0</v>
      </c>
      <c r="C107" s="312">
        <v>25000</v>
      </c>
      <c r="D107" s="312">
        <v>25300</v>
      </c>
      <c r="E107" s="1763">
        <v>26000</v>
      </c>
      <c r="F107" s="1764"/>
      <c r="G107" s="297"/>
      <c r="H107" s="297"/>
      <c r="I107" s="297"/>
      <c r="J107" s="297"/>
    </row>
    <row r="108" spans="1:10" ht="14.1" customHeight="1" x14ac:dyDescent="0.25">
      <c r="A108" s="310" t="s">
        <v>17</v>
      </c>
      <c r="B108" s="312">
        <v>0</v>
      </c>
      <c r="C108" s="312">
        <v>2240000000</v>
      </c>
      <c r="D108" s="312">
        <v>2200000000</v>
      </c>
      <c r="E108" s="1763">
        <v>2243800000</v>
      </c>
      <c r="F108" s="1764"/>
      <c r="G108" s="297"/>
      <c r="H108" s="297"/>
      <c r="I108" s="297"/>
      <c r="J108" s="297"/>
    </row>
    <row r="109" spans="1:10" ht="14.1" customHeight="1" x14ac:dyDescent="0.25">
      <c r="A109" s="310" t="s">
        <v>18</v>
      </c>
      <c r="B109" s="312">
        <v>0</v>
      </c>
      <c r="C109" s="314">
        <v>89600</v>
      </c>
      <c r="D109" s="314">
        <v>86956.52</v>
      </c>
      <c r="E109" s="1780">
        <v>86300</v>
      </c>
      <c r="F109" s="1764"/>
      <c r="G109" s="297"/>
      <c r="H109" s="297"/>
      <c r="I109" s="297"/>
      <c r="J109" s="297"/>
    </row>
    <row r="110" spans="1:10" ht="14.1" customHeight="1" x14ac:dyDescent="0.25">
      <c r="A110" s="310" t="s">
        <v>696</v>
      </c>
      <c r="B110" s="312"/>
      <c r="C110" s="314"/>
      <c r="D110" s="316">
        <v>1.2E-2</v>
      </c>
      <c r="E110" s="1773">
        <v>2.7699999999999999E-2</v>
      </c>
      <c r="F110" s="1764"/>
      <c r="G110" s="297"/>
      <c r="H110" s="297"/>
      <c r="I110" s="297"/>
      <c r="J110" s="297"/>
    </row>
    <row r="111" spans="1:10" ht="14.1" customHeight="1" x14ac:dyDescent="0.25">
      <c r="A111" s="310" t="s">
        <v>697</v>
      </c>
      <c r="B111" s="312"/>
      <c r="C111" s="314"/>
      <c r="D111" s="316">
        <v>-1.7899999999999999E-2</v>
      </c>
      <c r="E111" s="1773">
        <v>1.9900000000000001E-2</v>
      </c>
      <c r="F111" s="1764"/>
      <c r="G111" s="297"/>
      <c r="H111" s="297"/>
      <c r="I111" s="297"/>
      <c r="J111" s="297"/>
    </row>
    <row r="112" spans="1:10" ht="14.1" customHeight="1" x14ac:dyDescent="0.25">
      <c r="A112" s="310" t="s">
        <v>22</v>
      </c>
      <c r="B112" s="312"/>
      <c r="C112" s="314"/>
      <c r="D112" s="316">
        <v>-2.9499999999999998E-2</v>
      </c>
      <c r="E112" s="1773">
        <v>-7.4999999999999997E-3</v>
      </c>
      <c r="F112" s="1764"/>
      <c r="G112" s="297"/>
      <c r="H112" s="297"/>
      <c r="I112" s="297"/>
      <c r="J112" s="297"/>
    </row>
    <row r="113" spans="1:10" ht="14.1" customHeight="1" x14ac:dyDescent="0.25">
      <c r="A113" s="1774" t="s">
        <v>690</v>
      </c>
      <c r="B113" s="1775"/>
      <c r="C113" s="1775"/>
      <c r="D113" s="1775"/>
      <c r="E113" s="1775"/>
      <c r="F113" s="1775"/>
      <c r="G113" s="297"/>
      <c r="H113" s="297"/>
      <c r="I113" s="297"/>
      <c r="J113" s="297"/>
    </row>
    <row r="114" spans="1:10" ht="14.1" customHeight="1" x14ac:dyDescent="0.25">
      <c r="A114" s="304"/>
      <c r="B114" s="306">
        <v>2020</v>
      </c>
      <c r="C114" s="317">
        <v>2021</v>
      </c>
      <c r="D114" s="306">
        <v>2022</v>
      </c>
      <c r="E114" s="1776">
        <v>2023</v>
      </c>
      <c r="F114" s="1777"/>
      <c r="G114" s="297"/>
      <c r="H114" s="297"/>
      <c r="I114" s="297"/>
      <c r="J114" s="297"/>
    </row>
    <row r="115" spans="1:10" ht="14.1" customHeight="1" x14ac:dyDescent="0.25">
      <c r="A115" s="318"/>
      <c r="B115" s="309" t="s">
        <v>7</v>
      </c>
      <c r="C115" s="309" t="s">
        <v>8</v>
      </c>
      <c r="D115" s="309" t="s">
        <v>8</v>
      </c>
      <c r="E115" s="1778" t="s">
        <v>8</v>
      </c>
      <c r="F115" s="1779"/>
      <c r="G115" s="297"/>
      <c r="H115" s="297"/>
      <c r="I115" s="297"/>
      <c r="J115" s="297"/>
    </row>
    <row r="116" spans="1:10" ht="15.95" customHeight="1" x14ac:dyDescent="0.25">
      <c r="A116" s="307"/>
      <c r="B116" s="319"/>
      <c r="C116" s="319"/>
      <c r="D116" s="319"/>
      <c r="E116" s="319"/>
      <c r="F116" s="319"/>
      <c r="G116" s="320" t="s">
        <v>687</v>
      </c>
      <c r="H116" s="297"/>
      <c r="I116" s="297"/>
      <c r="J116" s="297"/>
    </row>
    <row r="117" spans="1:10" ht="14.1" customHeight="1" x14ac:dyDescent="0.25">
      <c r="A117" s="321" t="s">
        <v>698</v>
      </c>
      <c r="B117" s="323">
        <v>0</v>
      </c>
      <c r="C117" s="323">
        <v>1680000000</v>
      </c>
      <c r="D117" s="323">
        <v>1680000000</v>
      </c>
      <c r="E117" s="1769">
        <v>1690000000</v>
      </c>
      <c r="F117" s="1770"/>
      <c r="G117" s="324"/>
      <c r="H117" s="297"/>
      <c r="I117" s="297"/>
      <c r="J117" s="297"/>
    </row>
    <row r="118" spans="1:10" ht="14.1" customHeight="1" x14ac:dyDescent="0.25">
      <c r="A118" s="321" t="s">
        <v>699</v>
      </c>
      <c r="B118" s="323">
        <v>0</v>
      </c>
      <c r="C118" s="323">
        <v>190000000</v>
      </c>
      <c r="D118" s="323">
        <v>190000000</v>
      </c>
      <c r="E118" s="1769">
        <v>200000000</v>
      </c>
      <c r="F118" s="1770"/>
      <c r="G118" s="297"/>
      <c r="H118" s="297"/>
      <c r="I118" s="297"/>
      <c r="J118" s="297"/>
    </row>
    <row r="119" spans="1:10" ht="14.1" customHeight="1" x14ac:dyDescent="0.25">
      <c r="A119" s="321" t="s">
        <v>700</v>
      </c>
      <c r="B119" s="323">
        <v>0</v>
      </c>
      <c r="C119" s="323">
        <v>369850000</v>
      </c>
      <c r="D119" s="323">
        <v>329850000</v>
      </c>
      <c r="E119" s="1769">
        <v>353650000</v>
      </c>
      <c r="F119" s="1770"/>
      <c r="G119" s="297"/>
      <c r="H119" s="297"/>
      <c r="I119" s="297"/>
      <c r="J119" s="297"/>
    </row>
    <row r="120" spans="1:10" ht="14.1" customHeight="1" x14ac:dyDescent="0.25">
      <c r="A120" s="321" t="s">
        <v>701</v>
      </c>
      <c r="B120" s="323">
        <v>0</v>
      </c>
      <c r="C120" s="323">
        <v>0</v>
      </c>
      <c r="D120" s="323">
        <v>0</v>
      </c>
      <c r="E120" s="1769">
        <v>0</v>
      </c>
      <c r="F120" s="1770"/>
      <c r="G120" s="297"/>
      <c r="H120" s="297"/>
      <c r="I120" s="297"/>
      <c r="J120" s="297"/>
    </row>
    <row r="121" spans="1:10" ht="14.1" customHeight="1" x14ac:dyDescent="0.25">
      <c r="A121" s="321" t="s">
        <v>702</v>
      </c>
      <c r="B121" s="323">
        <v>0</v>
      </c>
      <c r="C121" s="323">
        <v>0</v>
      </c>
      <c r="D121" s="323">
        <v>0</v>
      </c>
      <c r="E121" s="1769">
        <v>0</v>
      </c>
      <c r="F121" s="1770"/>
      <c r="G121" s="297"/>
      <c r="H121" s="297"/>
      <c r="I121" s="297"/>
      <c r="J121" s="297"/>
    </row>
    <row r="122" spans="1:10" ht="14.1" customHeight="1" x14ac:dyDescent="0.25">
      <c r="A122" s="321" t="s">
        <v>703</v>
      </c>
      <c r="B122" s="323">
        <v>0</v>
      </c>
      <c r="C122" s="323">
        <v>0</v>
      </c>
      <c r="D122" s="323">
        <v>0</v>
      </c>
      <c r="E122" s="1769">
        <v>0</v>
      </c>
      <c r="F122" s="1770"/>
      <c r="G122" s="297"/>
      <c r="H122" s="297"/>
      <c r="I122" s="297"/>
      <c r="J122" s="297"/>
    </row>
    <row r="123" spans="1:10" ht="14.1" customHeight="1" x14ac:dyDescent="0.25">
      <c r="A123" s="321" t="s">
        <v>704</v>
      </c>
      <c r="B123" s="323">
        <v>0</v>
      </c>
      <c r="C123" s="323">
        <v>0</v>
      </c>
      <c r="D123" s="323">
        <v>0</v>
      </c>
      <c r="E123" s="1769">
        <v>0</v>
      </c>
      <c r="F123" s="1770"/>
      <c r="G123" s="297"/>
      <c r="H123" s="297"/>
      <c r="I123" s="297"/>
      <c r="J123" s="297"/>
    </row>
    <row r="124" spans="1:10" ht="14.1" customHeight="1" x14ac:dyDescent="0.25">
      <c r="A124" s="321" t="s">
        <v>705</v>
      </c>
      <c r="B124" s="323">
        <v>0</v>
      </c>
      <c r="C124" s="323">
        <v>0</v>
      </c>
      <c r="D124" s="323">
        <v>0</v>
      </c>
      <c r="E124" s="1769">
        <v>0</v>
      </c>
      <c r="F124" s="1770"/>
      <c r="G124" s="297"/>
      <c r="H124" s="297"/>
      <c r="I124" s="297"/>
      <c r="J124" s="297"/>
    </row>
    <row r="125" spans="1:10" ht="14.1" customHeight="1" x14ac:dyDescent="0.25">
      <c r="A125" s="321" t="s">
        <v>706</v>
      </c>
      <c r="B125" s="323">
        <v>0</v>
      </c>
      <c r="C125" s="323">
        <v>150000</v>
      </c>
      <c r="D125" s="323">
        <v>150000</v>
      </c>
      <c r="E125" s="1769">
        <v>150000</v>
      </c>
      <c r="F125" s="1770"/>
      <c r="G125" s="297"/>
      <c r="H125" s="297"/>
      <c r="I125" s="297"/>
      <c r="J125" s="297"/>
    </row>
    <row r="126" spans="1:10" ht="14.1" customHeight="1" x14ac:dyDescent="0.25">
      <c r="A126" s="321" t="s">
        <v>707</v>
      </c>
      <c r="B126" s="323">
        <v>0</v>
      </c>
      <c r="C126" s="323">
        <v>0</v>
      </c>
      <c r="D126" s="323">
        <v>0</v>
      </c>
      <c r="E126" s="1769">
        <v>0</v>
      </c>
      <c r="F126" s="1770"/>
      <c r="G126" s="297"/>
      <c r="H126" s="297"/>
      <c r="I126" s="297"/>
      <c r="J126" s="297"/>
    </row>
    <row r="127" spans="1:10" ht="14.1" customHeight="1" x14ac:dyDescent="0.25">
      <c r="A127" s="321" t="s">
        <v>708</v>
      </c>
      <c r="B127" s="323">
        <v>0</v>
      </c>
      <c r="C127" s="323">
        <v>0</v>
      </c>
      <c r="D127" s="323">
        <v>0</v>
      </c>
      <c r="E127" s="1769">
        <v>0</v>
      </c>
      <c r="F127" s="1770"/>
      <c r="G127" s="297"/>
      <c r="H127" s="297"/>
      <c r="I127" s="297"/>
      <c r="J127" s="297"/>
    </row>
    <row r="128" spans="1:10" ht="14.1" customHeight="1" x14ac:dyDescent="0.25">
      <c r="A128" s="321" t="s">
        <v>709</v>
      </c>
      <c r="B128" s="323">
        <v>0</v>
      </c>
      <c r="C128" s="323">
        <v>0</v>
      </c>
      <c r="D128" s="323">
        <v>0</v>
      </c>
      <c r="E128" s="1769">
        <v>0</v>
      </c>
      <c r="F128" s="1770"/>
      <c r="G128" s="297"/>
      <c r="H128" s="297"/>
      <c r="I128" s="297"/>
      <c r="J128" s="297"/>
    </row>
    <row r="129" spans="1:10" ht="14.1" customHeight="1" x14ac:dyDescent="0.25">
      <c r="A129" s="321" t="s">
        <v>710</v>
      </c>
      <c r="B129" s="323">
        <v>0</v>
      </c>
      <c r="C129" s="323">
        <v>0</v>
      </c>
      <c r="D129" s="323">
        <v>0</v>
      </c>
      <c r="E129" s="1769">
        <v>0</v>
      </c>
      <c r="F129" s="1770"/>
      <c r="G129" s="297"/>
      <c r="H129" s="297"/>
      <c r="I129" s="297"/>
      <c r="J129" s="297"/>
    </row>
    <row r="130" spans="1:10" ht="14.1" customHeight="1" x14ac:dyDescent="0.25">
      <c r="A130" s="321" t="s">
        <v>711</v>
      </c>
      <c r="B130" s="323">
        <v>0</v>
      </c>
      <c r="C130" s="323">
        <v>0</v>
      </c>
      <c r="D130" s="323">
        <v>0</v>
      </c>
      <c r="E130" s="1769">
        <v>0</v>
      </c>
      <c r="F130" s="1770"/>
      <c r="G130" s="297"/>
      <c r="H130" s="297"/>
      <c r="I130" s="297"/>
      <c r="J130" s="297"/>
    </row>
    <row r="131" spans="1:10" ht="14.1" customHeight="1" x14ac:dyDescent="0.25">
      <c r="A131" s="321" t="s">
        <v>712</v>
      </c>
      <c r="B131" s="323">
        <v>0</v>
      </c>
      <c r="C131" s="323">
        <v>0</v>
      </c>
      <c r="D131" s="323">
        <v>0</v>
      </c>
      <c r="E131" s="1769">
        <v>0</v>
      </c>
      <c r="F131" s="1770"/>
      <c r="G131" s="297"/>
      <c r="H131" s="297"/>
      <c r="I131" s="297"/>
      <c r="J131" s="297"/>
    </row>
    <row r="132" spans="1:10" ht="14.1" customHeight="1" x14ac:dyDescent="0.25">
      <c r="A132" s="321" t="s">
        <v>713</v>
      </c>
      <c r="B132" s="323">
        <v>0</v>
      </c>
      <c r="C132" s="323">
        <v>0</v>
      </c>
      <c r="D132" s="323">
        <v>0</v>
      </c>
      <c r="E132" s="1769">
        <v>0</v>
      </c>
      <c r="F132" s="1770"/>
      <c r="G132" s="297"/>
      <c r="H132" s="297"/>
      <c r="I132" s="297"/>
      <c r="J132" s="297"/>
    </row>
    <row r="133" spans="1:10" ht="14.1" customHeight="1" x14ac:dyDescent="0.25">
      <c r="A133" s="321" t="s">
        <v>714</v>
      </c>
      <c r="B133" s="323">
        <v>0</v>
      </c>
      <c r="C133" s="323">
        <v>0</v>
      </c>
      <c r="D133" s="323">
        <v>0</v>
      </c>
      <c r="E133" s="1769">
        <v>0</v>
      </c>
      <c r="F133" s="1770"/>
      <c r="G133" s="297"/>
      <c r="H133" s="297"/>
      <c r="I133" s="297"/>
      <c r="J133" s="297"/>
    </row>
    <row r="134" spans="1:10" ht="14.1" customHeight="1" x14ac:dyDescent="0.25">
      <c r="A134" s="321" t="s">
        <v>715</v>
      </c>
      <c r="B134" s="323">
        <v>0</v>
      </c>
      <c r="C134" s="323">
        <v>0</v>
      </c>
      <c r="D134" s="323">
        <v>0</v>
      </c>
      <c r="E134" s="1769">
        <v>0</v>
      </c>
      <c r="F134" s="1770"/>
      <c r="G134" s="297"/>
      <c r="H134" s="297"/>
      <c r="I134" s="297"/>
      <c r="J134" s="297"/>
    </row>
    <row r="135" spans="1:10" ht="14.1" customHeight="1" x14ac:dyDescent="0.25">
      <c r="A135" s="321" t="s">
        <v>716</v>
      </c>
      <c r="B135" s="323">
        <v>0</v>
      </c>
      <c r="C135" s="323">
        <v>0</v>
      </c>
      <c r="D135" s="323">
        <v>0</v>
      </c>
      <c r="E135" s="1769">
        <v>0</v>
      </c>
      <c r="F135" s="1770"/>
      <c r="G135" s="297"/>
      <c r="H135" s="297"/>
      <c r="I135" s="297"/>
      <c r="J135" s="297"/>
    </row>
    <row r="136" spans="1:10" ht="14.1" customHeight="1" x14ac:dyDescent="0.25">
      <c r="A136" s="321" t="s">
        <v>717</v>
      </c>
      <c r="B136" s="323">
        <v>0</v>
      </c>
      <c r="C136" s="323">
        <v>0</v>
      </c>
      <c r="D136" s="323">
        <v>0</v>
      </c>
      <c r="E136" s="1769">
        <v>0</v>
      </c>
      <c r="F136" s="1770"/>
      <c r="G136" s="297"/>
      <c r="H136" s="297"/>
      <c r="I136" s="297"/>
      <c r="J136" s="297"/>
    </row>
    <row r="137" spans="1:10" ht="14.1" customHeight="1" x14ac:dyDescent="0.25">
      <c r="A137" s="321" t="s">
        <v>718</v>
      </c>
      <c r="B137" s="323">
        <v>0</v>
      </c>
      <c r="C137" s="323">
        <v>0</v>
      </c>
      <c r="D137" s="323">
        <v>0</v>
      </c>
      <c r="E137" s="1769">
        <v>0</v>
      </c>
      <c r="F137" s="1770"/>
      <c r="G137" s="297"/>
      <c r="H137" s="297"/>
      <c r="I137" s="297"/>
      <c r="J137" s="297"/>
    </row>
    <row r="138" spans="1:10" ht="14.1" customHeight="1" x14ac:dyDescent="0.25">
      <c r="A138" s="321" t="s">
        <v>719</v>
      </c>
      <c r="B138" s="323">
        <v>0</v>
      </c>
      <c r="C138" s="323">
        <v>0</v>
      </c>
      <c r="D138" s="323">
        <v>0</v>
      </c>
      <c r="E138" s="1769">
        <v>0</v>
      </c>
      <c r="F138" s="1770"/>
      <c r="G138" s="297"/>
      <c r="H138" s="297"/>
      <c r="I138" s="297"/>
      <c r="J138" s="297"/>
    </row>
    <row r="139" spans="1:10" ht="14.1" customHeight="1" x14ac:dyDescent="0.25">
      <c r="A139" s="321" t="s">
        <v>720</v>
      </c>
      <c r="B139" s="323">
        <v>0</v>
      </c>
      <c r="C139" s="323">
        <v>0</v>
      </c>
      <c r="D139" s="323">
        <v>0</v>
      </c>
      <c r="E139" s="1769">
        <v>0</v>
      </c>
      <c r="F139" s="1770"/>
      <c r="G139" s="297"/>
      <c r="H139" s="297"/>
      <c r="I139" s="297"/>
      <c r="J139" s="297"/>
    </row>
    <row r="140" spans="1:10" ht="14.1" customHeight="1" x14ac:dyDescent="0.25">
      <c r="A140" s="321" t="s">
        <v>721</v>
      </c>
      <c r="B140" s="323">
        <v>0</v>
      </c>
      <c r="C140" s="323">
        <v>0</v>
      </c>
      <c r="D140" s="323">
        <v>0</v>
      </c>
      <c r="E140" s="1769">
        <v>0</v>
      </c>
      <c r="F140" s="1770"/>
      <c r="G140" s="297"/>
      <c r="H140" s="297"/>
      <c r="I140" s="297"/>
      <c r="J140" s="297"/>
    </row>
    <row r="141" spans="1:10" ht="14.1" customHeight="1" x14ac:dyDescent="0.25">
      <c r="A141" s="321" t="s">
        <v>722</v>
      </c>
      <c r="B141" s="323">
        <v>0</v>
      </c>
      <c r="C141" s="323">
        <v>0</v>
      </c>
      <c r="D141" s="323">
        <v>0</v>
      </c>
      <c r="E141" s="1769">
        <v>0</v>
      </c>
      <c r="F141" s="1770"/>
      <c r="G141" s="297"/>
      <c r="H141" s="297"/>
      <c r="I141" s="297"/>
      <c r="J141" s="297"/>
    </row>
    <row r="142" spans="1:10" ht="14.1" customHeight="1" x14ac:dyDescent="0.25">
      <c r="A142" s="321" t="s">
        <v>723</v>
      </c>
      <c r="B142" s="323">
        <v>0</v>
      </c>
      <c r="C142" s="323">
        <v>0</v>
      </c>
      <c r="D142" s="323">
        <v>0</v>
      </c>
      <c r="E142" s="1769">
        <v>0</v>
      </c>
      <c r="F142" s="1770"/>
      <c r="G142" s="297"/>
      <c r="H142" s="297"/>
      <c r="I142" s="297"/>
      <c r="J142" s="297"/>
    </row>
    <row r="143" spans="1:10" ht="14.1" customHeight="1" x14ac:dyDescent="0.25">
      <c r="A143" s="321" t="s">
        <v>724</v>
      </c>
      <c r="B143" s="323">
        <v>0</v>
      </c>
      <c r="C143" s="323">
        <v>0</v>
      </c>
      <c r="D143" s="323">
        <v>0</v>
      </c>
      <c r="E143" s="1769">
        <v>0</v>
      </c>
      <c r="F143" s="1770"/>
      <c r="G143" s="297"/>
      <c r="H143" s="297"/>
      <c r="I143" s="297"/>
      <c r="J143" s="297"/>
    </row>
    <row r="144" spans="1:10" ht="14.1" customHeight="1" x14ac:dyDescent="0.25">
      <c r="A144" s="321" t="s">
        <v>725</v>
      </c>
      <c r="B144" s="323">
        <v>0</v>
      </c>
      <c r="C144" s="323">
        <v>0</v>
      </c>
      <c r="D144" s="323">
        <v>0</v>
      </c>
      <c r="E144" s="1769">
        <v>0</v>
      </c>
      <c r="F144" s="1770"/>
      <c r="G144" s="297"/>
      <c r="H144" s="297"/>
      <c r="I144" s="297"/>
      <c r="J144" s="297"/>
    </row>
    <row r="145" spans="1:10" ht="14.1" customHeight="1" x14ac:dyDescent="0.25">
      <c r="A145" s="321" t="s">
        <v>726</v>
      </c>
      <c r="B145" s="323">
        <v>0</v>
      </c>
      <c r="C145" s="323">
        <v>0</v>
      </c>
      <c r="D145" s="323">
        <v>0</v>
      </c>
      <c r="E145" s="1769">
        <v>0</v>
      </c>
      <c r="F145" s="1770"/>
      <c r="G145" s="297"/>
      <c r="H145" s="297"/>
      <c r="I145" s="297"/>
      <c r="J145" s="297"/>
    </row>
    <row r="146" spans="1:10" ht="14.1" customHeight="1" x14ac:dyDescent="0.25">
      <c r="A146" s="321" t="s">
        <v>727</v>
      </c>
      <c r="B146" s="323">
        <v>0</v>
      </c>
      <c r="C146" s="323">
        <v>0</v>
      </c>
      <c r="D146" s="323">
        <v>0</v>
      </c>
      <c r="E146" s="1769">
        <v>0</v>
      </c>
      <c r="F146" s="1770"/>
      <c r="G146" s="297"/>
      <c r="H146" s="297"/>
      <c r="I146" s="297"/>
      <c r="J146" s="297"/>
    </row>
    <row r="147" spans="1:10" ht="14.1" customHeight="1" x14ac:dyDescent="0.25">
      <c r="A147" s="325" t="s">
        <v>192</v>
      </c>
      <c r="B147" s="323">
        <v>0</v>
      </c>
      <c r="C147" s="323">
        <v>2240000000</v>
      </c>
      <c r="D147" s="323">
        <v>2200000000</v>
      </c>
      <c r="E147" s="1769">
        <v>2243800000</v>
      </c>
      <c r="F147" s="1770"/>
      <c r="G147" s="297"/>
      <c r="H147" s="297"/>
      <c r="I147" s="297"/>
      <c r="J147" s="297"/>
    </row>
    <row r="148" spans="1:10" ht="15" customHeight="1" x14ac:dyDescent="0.25">
      <c r="A148" s="304"/>
      <c r="B148" s="306">
        <v>2020</v>
      </c>
      <c r="C148" s="306">
        <v>2021</v>
      </c>
      <c r="D148" s="306">
        <v>2022</v>
      </c>
      <c r="E148" s="1776">
        <v>2023</v>
      </c>
      <c r="F148" s="1777"/>
      <c r="G148" s="297"/>
      <c r="H148" s="297"/>
      <c r="I148" s="297"/>
      <c r="J148" s="297"/>
    </row>
    <row r="149" spans="1:10" ht="15" customHeight="1" x14ac:dyDescent="0.25">
      <c r="A149" s="307"/>
      <c r="B149" s="309" t="s">
        <v>7</v>
      </c>
      <c r="C149" s="309" t="s">
        <v>8</v>
      </c>
      <c r="D149" s="309" t="s">
        <v>8</v>
      </c>
      <c r="E149" s="1778" t="s">
        <v>8</v>
      </c>
      <c r="F149" s="1779"/>
      <c r="G149" s="297"/>
      <c r="H149" s="297"/>
      <c r="I149" s="297"/>
      <c r="J149" s="297"/>
    </row>
    <row r="150" spans="1:10" ht="14.1" customHeight="1" x14ac:dyDescent="0.25">
      <c r="A150" s="310" t="s">
        <v>16</v>
      </c>
      <c r="B150" s="312">
        <v>0</v>
      </c>
      <c r="C150" s="312">
        <v>25000</v>
      </c>
      <c r="D150" s="312">
        <v>25300</v>
      </c>
      <c r="E150" s="1763">
        <v>26000</v>
      </c>
      <c r="F150" s="1764"/>
      <c r="G150" s="297"/>
      <c r="H150" s="297"/>
      <c r="I150" s="297"/>
      <c r="J150" s="297"/>
    </row>
    <row r="151" spans="1:10" ht="14.1" customHeight="1" x14ac:dyDescent="0.25">
      <c r="A151" s="310" t="s">
        <v>17</v>
      </c>
      <c r="B151" s="312">
        <v>0</v>
      </c>
      <c r="C151" s="312">
        <v>2240000000</v>
      </c>
      <c r="D151" s="312">
        <v>2200000000</v>
      </c>
      <c r="E151" s="1763">
        <v>2243800000</v>
      </c>
      <c r="F151" s="1764"/>
      <c r="G151" s="297"/>
      <c r="H151" s="297"/>
      <c r="I151" s="297"/>
      <c r="J151" s="297"/>
    </row>
    <row r="152" spans="1:10" ht="14.1" customHeight="1" x14ac:dyDescent="0.25">
      <c r="A152" s="310" t="s">
        <v>18</v>
      </c>
      <c r="B152" s="312">
        <v>0</v>
      </c>
      <c r="C152" s="314">
        <v>89600</v>
      </c>
      <c r="D152" s="314">
        <v>86956.52</v>
      </c>
      <c r="E152" s="1780">
        <v>86300</v>
      </c>
      <c r="F152" s="1764"/>
      <c r="G152" s="297"/>
      <c r="H152" s="297"/>
      <c r="I152" s="297"/>
      <c r="J152" s="297"/>
    </row>
    <row r="153" spans="1:10" ht="14.1" customHeight="1" x14ac:dyDescent="0.25">
      <c r="A153" s="310" t="s">
        <v>696</v>
      </c>
      <c r="B153" s="312"/>
      <c r="C153" s="314"/>
      <c r="D153" s="316">
        <v>1.2E-2</v>
      </c>
      <c r="E153" s="1773">
        <v>2.7699999999999999E-2</v>
      </c>
      <c r="F153" s="1764"/>
      <c r="G153" s="297"/>
      <c r="H153" s="297"/>
      <c r="I153" s="297"/>
      <c r="J153" s="297"/>
    </row>
    <row r="154" spans="1:10" ht="14.1" customHeight="1" x14ac:dyDescent="0.25">
      <c r="A154" s="310" t="s">
        <v>697</v>
      </c>
      <c r="B154" s="312"/>
      <c r="C154" s="314"/>
      <c r="D154" s="316">
        <v>-1.7899999999999999E-2</v>
      </c>
      <c r="E154" s="1773">
        <v>1.9900000000000001E-2</v>
      </c>
      <c r="F154" s="1764"/>
      <c r="G154" s="297"/>
      <c r="H154" s="297"/>
      <c r="I154" s="297"/>
      <c r="J154" s="297"/>
    </row>
    <row r="155" spans="1:10" ht="14.1" customHeight="1" x14ac:dyDescent="0.25">
      <c r="A155" s="310" t="s">
        <v>22</v>
      </c>
      <c r="B155" s="312"/>
      <c r="C155" s="314"/>
      <c r="D155" s="316">
        <v>-2.9499999999999998E-2</v>
      </c>
      <c r="E155" s="1773">
        <v>-7.4999999999999997E-3</v>
      </c>
      <c r="F155" s="1764"/>
      <c r="G155" s="297"/>
      <c r="H155" s="297"/>
      <c r="I155" s="297"/>
      <c r="J155" s="297"/>
    </row>
    <row r="156" spans="1:10" ht="14.1" customHeight="1" x14ac:dyDescent="0.25">
      <c r="A156" s="1774" t="s">
        <v>690</v>
      </c>
      <c r="B156" s="1775"/>
      <c r="C156" s="1775"/>
      <c r="D156" s="1775"/>
      <c r="E156" s="1775"/>
      <c r="F156" s="1775"/>
      <c r="G156" s="297"/>
      <c r="H156" s="297"/>
      <c r="I156" s="297"/>
      <c r="J156" s="297"/>
    </row>
    <row r="157" spans="1:10" ht="14.1" customHeight="1" x14ac:dyDescent="0.25">
      <c r="A157" s="304"/>
      <c r="B157" s="306">
        <v>2020</v>
      </c>
      <c r="C157" s="317">
        <v>2021</v>
      </c>
      <c r="D157" s="306">
        <v>2022</v>
      </c>
      <c r="E157" s="1776">
        <v>2023</v>
      </c>
      <c r="F157" s="1777"/>
      <c r="G157" s="297"/>
      <c r="H157" s="297"/>
      <c r="I157" s="297"/>
      <c r="J157" s="297"/>
    </row>
    <row r="158" spans="1:10" ht="14.1" customHeight="1" x14ac:dyDescent="0.25">
      <c r="A158" s="318"/>
      <c r="B158" s="309" t="s">
        <v>7</v>
      </c>
      <c r="C158" s="309" t="s">
        <v>8</v>
      </c>
      <c r="D158" s="309" t="s">
        <v>8</v>
      </c>
      <c r="E158" s="1778" t="s">
        <v>8</v>
      </c>
      <c r="F158" s="1779"/>
      <c r="G158" s="297"/>
      <c r="H158" s="297"/>
      <c r="I158" s="297"/>
      <c r="J158" s="297"/>
    </row>
    <row r="159" spans="1:10" ht="15.95" customHeight="1" x14ac:dyDescent="0.25">
      <c r="A159" s="307"/>
      <c r="B159" s="319"/>
      <c r="C159" s="319"/>
      <c r="D159" s="319"/>
      <c r="E159" s="319"/>
      <c r="F159" s="319"/>
      <c r="G159" s="320" t="s">
        <v>687</v>
      </c>
      <c r="H159" s="297"/>
      <c r="I159" s="297"/>
      <c r="J159" s="297"/>
    </row>
    <row r="160" spans="1:10" ht="14.1" customHeight="1" x14ac:dyDescent="0.25">
      <c r="A160" s="321" t="s">
        <v>698</v>
      </c>
      <c r="B160" s="323">
        <v>0</v>
      </c>
      <c r="C160" s="323">
        <v>1680000000</v>
      </c>
      <c r="D160" s="323">
        <v>1680000000</v>
      </c>
      <c r="E160" s="1769">
        <v>1690000000</v>
      </c>
      <c r="F160" s="1770"/>
      <c r="G160" s="324"/>
      <c r="H160" s="297"/>
      <c r="I160" s="297"/>
      <c r="J160" s="297"/>
    </row>
    <row r="161" spans="1:10" ht="14.1" customHeight="1" x14ac:dyDescent="0.25">
      <c r="A161" s="321" t="s">
        <v>699</v>
      </c>
      <c r="B161" s="323">
        <v>0</v>
      </c>
      <c r="C161" s="323">
        <v>190000000</v>
      </c>
      <c r="D161" s="323">
        <v>190000000</v>
      </c>
      <c r="E161" s="1769">
        <v>200000000</v>
      </c>
      <c r="F161" s="1770"/>
      <c r="G161" s="297"/>
      <c r="H161" s="297"/>
      <c r="I161" s="297"/>
      <c r="J161" s="297"/>
    </row>
    <row r="162" spans="1:10" ht="14.1" customHeight="1" x14ac:dyDescent="0.25">
      <c r="A162" s="321" t="s">
        <v>700</v>
      </c>
      <c r="B162" s="323">
        <v>0</v>
      </c>
      <c r="C162" s="323">
        <v>369850000</v>
      </c>
      <c r="D162" s="323">
        <v>329850000</v>
      </c>
      <c r="E162" s="1769">
        <v>353650000</v>
      </c>
      <c r="F162" s="1770"/>
      <c r="G162" s="297"/>
      <c r="H162" s="297"/>
      <c r="I162" s="297"/>
      <c r="J162" s="297"/>
    </row>
    <row r="163" spans="1:10" ht="14.1" customHeight="1" x14ac:dyDescent="0.25">
      <c r="A163" s="321" t="s">
        <v>701</v>
      </c>
      <c r="B163" s="323">
        <v>0</v>
      </c>
      <c r="C163" s="323">
        <v>0</v>
      </c>
      <c r="D163" s="323">
        <v>0</v>
      </c>
      <c r="E163" s="1769">
        <v>0</v>
      </c>
      <c r="F163" s="1770"/>
      <c r="G163" s="297"/>
      <c r="H163" s="297"/>
      <c r="I163" s="297"/>
      <c r="J163" s="297"/>
    </row>
    <row r="164" spans="1:10" ht="14.1" customHeight="1" x14ac:dyDescent="0.25">
      <c r="A164" s="321" t="s">
        <v>702</v>
      </c>
      <c r="B164" s="323">
        <v>0</v>
      </c>
      <c r="C164" s="323">
        <v>0</v>
      </c>
      <c r="D164" s="323">
        <v>0</v>
      </c>
      <c r="E164" s="1769">
        <v>0</v>
      </c>
      <c r="F164" s="1770"/>
      <c r="G164" s="297"/>
      <c r="H164" s="297"/>
      <c r="I164" s="297"/>
      <c r="J164" s="297"/>
    </row>
    <row r="165" spans="1:10" ht="14.1" customHeight="1" x14ac:dyDescent="0.25">
      <c r="A165" s="321" t="s">
        <v>703</v>
      </c>
      <c r="B165" s="323">
        <v>0</v>
      </c>
      <c r="C165" s="323">
        <v>0</v>
      </c>
      <c r="D165" s="323">
        <v>0</v>
      </c>
      <c r="E165" s="1769">
        <v>0</v>
      </c>
      <c r="F165" s="1770"/>
      <c r="G165" s="297"/>
      <c r="H165" s="297"/>
      <c r="I165" s="297"/>
      <c r="J165" s="297"/>
    </row>
    <row r="166" spans="1:10" ht="14.1" customHeight="1" x14ac:dyDescent="0.25">
      <c r="A166" s="321" t="s">
        <v>704</v>
      </c>
      <c r="B166" s="323">
        <v>0</v>
      </c>
      <c r="C166" s="323">
        <v>0</v>
      </c>
      <c r="D166" s="323">
        <v>0</v>
      </c>
      <c r="E166" s="1769">
        <v>0</v>
      </c>
      <c r="F166" s="1770"/>
      <c r="G166" s="297"/>
      <c r="H166" s="297"/>
      <c r="I166" s="297"/>
      <c r="J166" s="297"/>
    </row>
    <row r="167" spans="1:10" ht="14.1" customHeight="1" x14ac:dyDescent="0.25">
      <c r="A167" s="321" t="s">
        <v>705</v>
      </c>
      <c r="B167" s="323">
        <v>0</v>
      </c>
      <c r="C167" s="323">
        <v>0</v>
      </c>
      <c r="D167" s="323">
        <v>0</v>
      </c>
      <c r="E167" s="1769">
        <v>0</v>
      </c>
      <c r="F167" s="1770"/>
      <c r="G167" s="297"/>
      <c r="H167" s="297"/>
      <c r="I167" s="297"/>
      <c r="J167" s="297"/>
    </row>
    <row r="168" spans="1:10" ht="14.1" customHeight="1" x14ac:dyDescent="0.25">
      <c r="A168" s="321" t="s">
        <v>706</v>
      </c>
      <c r="B168" s="323">
        <v>0</v>
      </c>
      <c r="C168" s="323">
        <v>150000</v>
      </c>
      <c r="D168" s="323">
        <v>150000</v>
      </c>
      <c r="E168" s="1769">
        <v>150000</v>
      </c>
      <c r="F168" s="1770"/>
      <c r="G168" s="297"/>
      <c r="H168" s="297"/>
      <c r="I168" s="297"/>
      <c r="J168" s="297"/>
    </row>
    <row r="169" spans="1:10" ht="14.1" customHeight="1" x14ac:dyDescent="0.25">
      <c r="A169" s="321" t="s">
        <v>707</v>
      </c>
      <c r="B169" s="323">
        <v>0</v>
      </c>
      <c r="C169" s="323">
        <v>0</v>
      </c>
      <c r="D169" s="323">
        <v>0</v>
      </c>
      <c r="E169" s="1769">
        <v>0</v>
      </c>
      <c r="F169" s="1770"/>
      <c r="G169" s="297"/>
      <c r="H169" s="297"/>
      <c r="I169" s="297"/>
      <c r="J169" s="297"/>
    </row>
    <row r="170" spans="1:10" ht="14.1" customHeight="1" x14ac:dyDescent="0.25">
      <c r="A170" s="321" t="s">
        <v>708</v>
      </c>
      <c r="B170" s="323">
        <v>0</v>
      </c>
      <c r="C170" s="323">
        <v>0</v>
      </c>
      <c r="D170" s="323">
        <v>0</v>
      </c>
      <c r="E170" s="1769">
        <v>0</v>
      </c>
      <c r="F170" s="1770"/>
      <c r="G170" s="297"/>
      <c r="H170" s="297"/>
      <c r="I170" s="297"/>
      <c r="J170" s="297"/>
    </row>
    <row r="171" spans="1:10" ht="14.1" customHeight="1" x14ac:dyDescent="0.25">
      <c r="A171" s="321" t="s">
        <v>709</v>
      </c>
      <c r="B171" s="323">
        <v>0</v>
      </c>
      <c r="C171" s="323">
        <v>0</v>
      </c>
      <c r="D171" s="323">
        <v>0</v>
      </c>
      <c r="E171" s="1769">
        <v>0</v>
      </c>
      <c r="F171" s="1770"/>
      <c r="G171" s="297"/>
      <c r="H171" s="297"/>
      <c r="I171" s="297"/>
      <c r="J171" s="297"/>
    </row>
    <row r="172" spans="1:10" ht="14.1" customHeight="1" x14ac:dyDescent="0.25">
      <c r="A172" s="321" t="s">
        <v>710</v>
      </c>
      <c r="B172" s="323">
        <v>0</v>
      </c>
      <c r="C172" s="323">
        <v>0</v>
      </c>
      <c r="D172" s="323">
        <v>0</v>
      </c>
      <c r="E172" s="1769">
        <v>0</v>
      </c>
      <c r="F172" s="1770"/>
      <c r="G172" s="297"/>
      <c r="H172" s="297"/>
      <c r="I172" s="297"/>
      <c r="J172" s="297"/>
    </row>
    <row r="173" spans="1:10" ht="14.1" customHeight="1" x14ac:dyDescent="0.25">
      <c r="A173" s="321" t="s">
        <v>711</v>
      </c>
      <c r="B173" s="323">
        <v>0</v>
      </c>
      <c r="C173" s="323">
        <v>0</v>
      </c>
      <c r="D173" s="323">
        <v>0</v>
      </c>
      <c r="E173" s="1769">
        <v>0</v>
      </c>
      <c r="F173" s="1770"/>
      <c r="G173" s="297"/>
      <c r="H173" s="297"/>
      <c r="I173" s="297"/>
      <c r="J173" s="297"/>
    </row>
    <row r="174" spans="1:10" ht="14.1" customHeight="1" x14ac:dyDescent="0.25">
      <c r="A174" s="321" t="s">
        <v>712</v>
      </c>
      <c r="B174" s="323">
        <v>0</v>
      </c>
      <c r="C174" s="323">
        <v>0</v>
      </c>
      <c r="D174" s="323">
        <v>0</v>
      </c>
      <c r="E174" s="1769">
        <v>0</v>
      </c>
      <c r="F174" s="1770"/>
      <c r="G174" s="297"/>
      <c r="H174" s="297"/>
      <c r="I174" s="297"/>
      <c r="J174" s="297"/>
    </row>
    <row r="175" spans="1:10" ht="14.1" customHeight="1" x14ac:dyDescent="0.25">
      <c r="A175" s="321" t="s">
        <v>713</v>
      </c>
      <c r="B175" s="323">
        <v>0</v>
      </c>
      <c r="C175" s="323">
        <v>0</v>
      </c>
      <c r="D175" s="323">
        <v>0</v>
      </c>
      <c r="E175" s="1769">
        <v>0</v>
      </c>
      <c r="F175" s="1770"/>
      <c r="G175" s="297"/>
      <c r="H175" s="297"/>
      <c r="I175" s="297"/>
      <c r="J175" s="297"/>
    </row>
    <row r="176" spans="1:10" ht="14.1" customHeight="1" x14ac:dyDescent="0.25">
      <c r="A176" s="321" t="s">
        <v>714</v>
      </c>
      <c r="B176" s="323">
        <v>0</v>
      </c>
      <c r="C176" s="323">
        <v>0</v>
      </c>
      <c r="D176" s="323">
        <v>0</v>
      </c>
      <c r="E176" s="1769">
        <v>0</v>
      </c>
      <c r="F176" s="1770"/>
      <c r="G176" s="297"/>
      <c r="H176" s="297"/>
      <c r="I176" s="297"/>
      <c r="J176" s="297"/>
    </row>
    <row r="177" spans="1:10" ht="14.1" customHeight="1" x14ac:dyDescent="0.25">
      <c r="A177" s="321" t="s">
        <v>715</v>
      </c>
      <c r="B177" s="323">
        <v>0</v>
      </c>
      <c r="C177" s="323">
        <v>0</v>
      </c>
      <c r="D177" s="323">
        <v>0</v>
      </c>
      <c r="E177" s="1769">
        <v>0</v>
      </c>
      <c r="F177" s="1770"/>
      <c r="G177" s="297"/>
      <c r="H177" s="297"/>
      <c r="I177" s="297"/>
      <c r="J177" s="297"/>
    </row>
    <row r="178" spans="1:10" ht="14.1" customHeight="1" x14ac:dyDescent="0.25">
      <c r="A178" s="321" t="s">
        <v>716</v>
      </c>
      <c r="B178" s="323">
        <v>0</v>
      </c>
      <c r="C178" s="323">
        <v>0</v>
      </c>
      <c r="D178" s="323">
        <v>0</v>
      </c>
      <c r="E178" s="1769">
        <v>0</v>
      </c>
      <c r="F178" s="1770"/>
      <c r="G178" s="297"/>
      <c r="H178" s="297"/>
      <c r="I178" s="297"/>
      <c r="J178" s="297"/>
    </row>
    <row r="179" spans="1:10" ht="14.1" customHeight="1" x14ac:dyDescent="0.25">
      <c r="A179" s="321" t="s">
        <v>717</v>
      </c>
      <c r="B179" s="323">
        <v>0</v>
      </c>
      <c r="C179" s="323">
        <v>0</v>
      </c>
      <c r="D179" s="323">
        <v>0</v>
      </c>
      <c r="E179" s="1769">
        <v>0</v>
      </c>
      <c r="F179" s="1770"/>
      <c r="G179" s="297"/>
      <c r="H179" s="297"/>
      <c r="I179" s="297"/>
      <c r="J179" s="297"/>
    </row>
    <row r="180" spans="1:10" ht="14.1" customHeight="1" x14ac:dyDescent="0.25">
      <c r="A180" s="321" t="s">
        <v>718</v>
      </c>
      <c r="B180" s="323">
        <v>0</v>
      </c>
      <c r="C180" s="323">
        <v>0</v>
      </c>
      <c r="D180" s="323">
        <v>0</v>
      </c>
      <c r="E180" s="1769">
        <v>0</v>
      </c>
      <c r="F180" s="1770"/>
      <c r="G180" s="297"/>
      <c r="H180" s="297"/>
      <c r="I180" s="297"/>
      <c r="J180" s="297"/>
    </row>
    <row r="181" spans="1:10" ht="14.1" customHeight="1" x14ac:dyDescent="0.25">
      <c r="A181" s="321" t="s">
        <v>719</v>
      </c>
      <c r="B181" s="323">
        <v>0</v>
      </c>
      <c r="C181" s="323">
        <v>0</v>
      </c>
      <c r="D181" s="323">
        <v>0</v>
      </c>
      <c r="E181" s="1769">
        <v>0</v>
      </c>
      <c r="F181" s="1770"/>
      <c r="G181" s="297"/>
      <c r="H181" s="297"/>
      <c r="I181" s="297"/>
      <c r="J181" s="297"/>
    </row>
    <row r="182" spans="1:10" ht="14.1" customHeight="1" x14ac:dyDescent="0.25">
      <c r="A182" s="321" t="s">
        <v>720</v>
      </c>
      <c r="B182" s="323">
        <v>0</v>
      </c>
      <c r="C182" s="323">
        <v>0</v>
      </c>
      <c r="D182" s="323">
        <v>0</v>
      </c>
      <c r="E182" s="1769">
        <v>0</v>
      </c>
      <c r="F182" s="1770"/>
      <c r="G182" s="297"/>
      <c r="H182" s="297"/>
      <c r="I182" s="297"/>
      <c r="J182" s="297"/>
    </row>
    <row r="183" spans="1:10" ht="14.1" customHeight="1" x14ac:dyDescent="0.25">
      <c r="A183" s="321" t="s">
        <v>721</v>
      </c>
      <c r="B183" s="323">
        <v>0</v>
      </c>
      <c r="C183" s="323">
        <v>0</v>
      </c>
      <c r="D183" s="323">
        <v>0</v>
      </c>
      <c r="E183" s="1769">
        <v>0</v>
      </c>
      <c r="F183" s="1770"/>
      <c r="G183" s="297"/>
      <c r="H183" s="297"/>
      <c r="I183" s="297"/>
      <c r="J183" s="297"/>
    </row>
    <row r="184" spans="1:10" ht="14.1" customHeight="1" x14ac:dyDescent="0.25">
      <c r="A184" s="321" t="s">
        <v>722</v>
      </c>
      <c r="B184" s="323">
        <v>0</v>
      </c>
      <c r="C184" s="323">
        <v>0</v>
      </c>
      <c r="D184" s="323">
        <v>0</v>
      </c>
      <c r="E184" s="1769">
        <v>0</v>
      </c>
      <c r="F184" s="1770"/>
      <c r="G184" s="297"/>
      <c r="H184" s="297"/>
      <c r="I184" s="297"/>
      <c r="J184" s="297"/>
    </row>
    <row r="185" spans="1:10" ht="14.1" customHeight="1" x14ac:dyDescent="0.25">
      <c r="A185" s="321" t="s">
        <v>723</v>
      </c>
      <c r="B185" s="323">
        <v>0</v>
      </c>
      <c r="C185" s="323">
        <v>0</v>
      </c>
      <c r="D185" s="323">
        <v>0</v>
      </c>
      <c r="E185" s="1769">
        <v>0</v>
      </c>
      <c r="F185" s="1770"/>
      <c r="G185" s="297"/>
      <c r="H185" s="297"/>
      <c r="I185" s="297"/>
      <c r="J185" s="297"/>
    </row>
    <row r="186" spans="1:10" ht="14.1" customHeight="1" x14ac:dyDescent="0.25">
      <c r="A186" s="321" t="s">
        <v>724</v>
      </c>
      <c r="B186" s="323">
        <v>0</v>
      </c>
      <c r="C186" s="323">
        <v>0</v>
      </c>
      <c r="D186" s="323">
        <v>0</v>
      </c>
      <c r="E186" s="1769">
        <v>0</v>
      </c>
      <c r="F186" s="1770"/>
      <c r="G186" s="297"/>
      <c r="H186" s="297"/>
      <c r="I186" s="297"/>
      <c r="J186" s="297"/>
    </row>
    <row r="187" spans="1:10" ht="14.1" customHeight="1" x14ac:dyDescent="0.25">
      <c r="A187" s="321" t="s">
        <v>725</v>
      </c>
      <c r="B187" s="323">
        <v>0</v>
      </c>
      <c r="C187" s="323">
        <v>0</v>
      </c>
      <c r="D187" s="323">
        <v>0</v>
      </c>
      <c r="E187" s="1769">
        <v>0</v>
      </c>
      <c r="F187" s="1770"/>
      <c r="G187" s="297"/>
      <c r="H187" s="297"/>
      <c r="I187" s="297"/>
      <c r="J187" s="297"/>
    </row>
    <row r="188" spans="1:10" ht="14.1" customHeight="1" x14ac:dyDescent="0.25">
      <c r="A188" s="321" t="s">
        <v>726</v>
      </c>
      <c r="B188" s="323">
        <v>0</v>
      </c>
      <c r="C188" s="323">
        <v>0</v>
      </c>
      <c r="D188" s="323">
        <v>0</v>
      </c>
      <c r="E188" s="1769">
        <v>0</v>
      </c>
      <c r="F188" s="1770"/>
      <c r="G188" s="297"/>
      <c r="H188" s="297"/>
      <c r="I188" s="297"/>
      <c r="J188" s="297"/>
    </row>
    <row r="189" spans="1:10" ht="14.1" customHeight="1" x14ac:dyDescent="0.25">
      <c r="A189" s="321" t="s">
        <v>727</v>
      </c>
      <c r="B189" s="323">
        <v>0</v>
      </c>
      <c r="C189" s="323">
        <v>0</v>
      </c>
      <c r="D189" s="323">
        <v>0</v>
      </c>
      <c r="E189" s="1769">
        <v>0</v>
      </c>
      <c r="F189" s="1770"/>
      <c r="G189" s="297"/>
      <c r="H189" s="297"/>
      <c r="I189" s="297"/>
      <c r="J189" s="297"/>
    </row>
    <row r="190" spans="1:10" ht="14.1" customHeight="1" x14ac:dyDescent="0.25">
      <c r="A190" s="325" t="s">
        <v>192</v>
      </c>
      <c r="B190" s="323">
        <v>0</v>
      </c>
      <c r="C190" s="323">
        <v>2240000000</v>
      </c>
      <c r="D190" s="323">
        <v>2200000000</v>
      </c>
      <c r="E190" s="1769">
        <v>2243800000</v>
      </c>
      <c r="F190" s="1770"/>
      <c r="G190" s="297"/>
      <c r="H190" s="297"/>
      <c r="I190" s="297"/>
      <c r="J190" s="297"/>
    </row>
    <row r="191" spans="1:10" ht="14.1" customHeight="1" x14ac:dyDescent="0.25">
      <c r="A191" s="1785" t="s">
        <v>45</v>
      </c>
      <c r="B191" s="1786"/>
      <c r="C191" s="1786"/>
      <c r="D191" s="1786"/>
      <c r="E191" s="1786"/>
      <c r="F191" s="1786"/>
      <c r="G191" s="297"/>
      <c r="H191" s="297"/>
      <c r="I191" s="297"/>
      <c r="J191" s="297"/>
    </row>
    <row r="192" spans="1:10" ht="14.1" customHeight="1" x14ac:dyDescent="0.25">
      <c r="A192" s="301" t="s">
        <v>948</v>
      </c>
      <c r="B192" s="1785" t="s">
        <v>949</v>
      </c>
      <c r="C192" s="1786"/>
      <c r="D192" s="1786"/>
      <c r="E192" s="1786"/>
      <c r="F192" s="1786"/>
      <c r="G192" s="297"/>
      <c r="H192" s="297"/>
      <c r="I192" s="297"/>
      <c r="J192" s="297"/>
    </row>
    <row r="193" spans="1:10" ht="14.1" customHeight="1" x14ac:dyDescent="0.25">
      <c r="A193" s="302" t="s">
        <v>688</v>
      </c>
      <c r="B193" s="1781" t="s">
        <v>950</v>
      </c>
      <c r="C193" s="1782"/>
      <c r="D193" s="1782"/>
      <c r="E193" s="1782"/>
      <c r="F193" s="1782"/>
      <c r="G193" s="297"/>
      <c r="H193" s="297"/>
      <c r="I193" s="297"/>
      <c r="J193" s="297"/>
    </row>
    <row r="194" spans="1:10" ht="14.1" customHeight="1" x14ac:dyDescent="0.25">
      <c r="A194" s="303" t="s">
        <v>689</v>
      </c>
      <c r="B194" s="1783" t="s">
        <v>951</v>
      </c>
      <c r="C194" s="1784"/>
      <c r="D194" s="1784"/>
      <c r="E194" s="1784"/>
      <c r="F194" s="1784"/>
      <c r="G194" s="297"/>
      <c r="H194" s="297"/>
      <c r="I194" s="297"/>
      <c r="J194" s="297"/>
    </row>
    <row r="195" spans="1:10" ht="14.1" customHeight="1" x14ac:dyDescent="0.25">
      <c r="A195" s="303" t="s">
        <v>15</v>
      </c>
      <c r="B195" s="1783" t="s">
        <v>50</v>
      </c>
      <c r="C195" s="1784"/>
      <c r="D195" s="1784"/>
      <c r="E195" s="1784"/>
      <c r="F195" s="1784"/>
      <c r="G195" s="297"/>
      <c r="H195" s="297"/>
      <c r="I195" s="297"/>
      <c r="J195" s="297"/>
    </row>
    <row r="196" spans="1:10" ht="15" customHeight="1" x14ac:dyDescent="0.25">
      <c r="A196" s="304"/>
      <c r="B196" s="306">
        <v>2020</v>
      </c>
      <c r="C196" s="306">
        <v>2021</v>
      </c>
      <c r="D196" s="306">
        <v>2022</v>
      </c>
      <c r="E196" s="1776">
        <v>2023</v>
      </c>
      <c r="F196" s="1777"/>
      <c r="G196" s="297"/>
      <c r="H196" s="297"/>
      <c r="I196" s="297"/>
      <c r="J196" s="297"/>
    </row>
    <row r="197" spans="1:10" ht="15" customHeight="1" x14ac:dyDescent="0.25">
      <c r="A197" s="307"/>
      <c r="B197" s="309" t="s">
        <v>7</v>
      </c>
      <c r="C197" s="309" t="s">
        <v>8</v>
      </c>
      <c r="D197" s="309" t="s">
        <v>8</v>
      </c>
      <c r="E197" s="1778" t="s">
        <v>8</v>
      </c>
      <c r="F197" s="1779"/>
      <c r="G197" s="297"/>
      <c r="H197" s="297"/>
      <c r="I197" s="297"/>
      <c r="J197" s="297"/>
    </row>
    <row r="198" spans="1:10" ht="14.1" customHeight="1" x14ac:dyDescent="0.25">
      <c r="A198" s="310" t="s">
        <v>16</v>
      </c>
      <c r="B198" s="312">
        <v>0</v>
      </c>
      <c r="C198" s="312">
        <v>104</v>
      </c>
      <c r="D198" s="312">
        <v>350</v>
      </c>
      <c r="E198" s="1763">
        <v>400</v>
      </c>
      <c r="F198" s="1764"/>
      <c r="G198" s="297"/>
      <c r="H198" s="297"/>
      <c r="I198" s="297"/>
      <c r="J198" s="297"/>
    </row>
    <row r="199" spans="1:10" ht="14.1" customHeight="1" x14ac:dyDescent="0.25">
      <c r="A199" s="310" t="s">
        <v>17</v>
      </c>
      <c r="B199" s="312">
        <v>0</v>
      </c>
      <c r="C199" s="312">
        <v>7500000</v>
      </c>
      <c r="D199" s="312">
        <v>42854000</v>
      </c>
      <c r="E199" s="1763">
        <v>60000000</v>
      </c>
      <c r="F199" s="1764"/>
      <c r="G199" s="297"/>
      <c r="H199" s="297"/>
      <c r="I199" s="297"/>
      <c r="J199" s="297"/>
    </row>
    <row r="200" spans="1:10" ht="14.1" customHeight="1" x14ac:dyDescent="0.25">
      <c r="A200" s="310" t="s">
        <v>18</v>
      </c>
      <c r="B200" s="312">
        <v>0</v>
      </c>
      <c r="C200" s="314">
        <v>72115.38</v>
      </c>
      <c r="D200" s="314">
        <v>122440</v>
      </c>
      <c r="E200" s="1780">
        <v>150000</v>
      </c>
      <c r="F200" s="1764"/>
      <c r="G200" s="297"/>
      <c r="H200" s="297"/>
      <c r="I200" s="297"/>
      <c r="J200" s="297"/>
    </row>
    <row r="201" spans="1:10" ht="14.1" customHeight="1" x14ac:dyDescent="0.25">
      <c r="A201" s="310" t="s">
        <v>696</v>
      </c>
      <c r="B201" s="312"/>
      <c r="C201" s="314"/>
      <c r="D201" s="316">
        <v>2.3654000000000002</v>
      </c>
      <c r="E201" s="1773">
        <v>0.1429</v>
      </c>
      <c r="F201" s="1764"/>
      <c r="G201" s="297"/>
      <c r="H201" s="297"/>
      <c r="I201" s="297"/>
      <c r="J201" s="297"/>
    </row>
    <row r="202" spans="1:10" ht="14.1" customHeight="1" x14ac:dyDescent="0.25">
      <c r="A202" s="310" t="s">
        <v>697</v>
      </c>
      <c r="B202" s="312"/>
      <c r="C202" s="314"/>
      <c r="D202" s="316">
        <v>4.7138999999999998</v>
      </c>
      <c r="E202" s="1773">
        <v>0.40010000000000001</v>
      </c>
      <c r="F202" s="1764"/>
      <c r="G202" s="297"/>
      <c r="H202" s="297"/>
      <c r="I202" s="297"/>
      <c r="J202" s="297"/>
    </row>
    <row r="203" spans="1:10" ht="14.1" customHeight="1" x14ac:dyDescent="0.25">
      <c r="A203" s="310" t="s">
        <v>22</v>
      </c>
      <c r="B203" s="312"/>
      <c r="C203" s="314"/>
      <c r="D203" s="316">
        <v>0.69779999999999998</v>
      </c>
      <c r="E203" s="1773">
        <v>0.22509999999999999</v>
      </c>
      <c r="F203" s="1764"/>
      <c r="G203" s="297"/>
      <c r="H203" s="297"/>
      <c r="I203" s="297"/>
      <c r="J203" s="297"/>
    </row>
    <row r="204" spans="1:10" ht="14.1" customHeight="1" x14ac:dyDescent="0.25">
      <c r="A204" s="1774" t="s">
        <v>690</v>
      </c>
      <c r="B204" s="1775"/>
      <c r="C204" s="1775"/>
      <c r="D204" s="1775"/>
      <c r="E204" s="1775"/>
      <c r="F204" s="1775"/>
      <c r="G204" s="297"/>
      <c r="H204" s="297"/>
      <c r="I204" s="297"/>
      <c r="J204" s="297"/>
    </row>
    <row r="205" spans="1:10" ht="14.1" customHeight="1" x14ac:dyDescent="0.25">
      <c r="A205" s="304"/>
      <c r="B205" s="306">
        <v>2020</v>
      </c>
      <c r="C205" s="317">
        <v>2021</v>
      </c>
      <c r="D205" s="306">
        <v>2022</v>
      </c>
      <c r="E205" s="1776">
        <v>2023</v>
      </c>
      <c r="F205" s="1777"/>
      <c r="G205" s="297"/>
      <c r="H205" s="297"/>
      <c r="I205" s="297"/>
      <c r="J205" s="297"/>
    </row>
    <row r="206" spans="1:10" ht="14.1" customHeight="1" x14ac:dyDescent="0.25">
      <c r="A206" s="318"/>
      <c r="B206" s="309" t="s">
        <v>7</v>
      </c>
      <c r="C206" s="309" t="s">
        <v>8</v>
      </c>
      <c r="D206" s="309" t="s">
        <v>8</v>
      </c>
      <c r="E206" s="1778" t="s">
        <v>8</v>
      </c>
      <c r="F206" s="1779"/>
      <c r="G206" s="297"/>
      <c r="H206" s="297"/>
      <c r="I206" s="297"/>
      <c r="J206" s="297"/>
    </row>
    <row r="207" spans="1:10" ht="15.95" customHeight="1" x14ac:dyDescent="0.25">
      <c r="A207" s="307"/>
      <c r="B207" s="319"/>
      <c r="C207" s="319"/>
      <c r="D207" s="319"/>
      <c r="E207" s="319"/>
      <c r="F207" s="319"/>
      <c r="G207" s="320" t="s">
        <v>687</v>
      </c>
      <c r="H207" s="297"/>
      <c r="I207" s="297"/>
      <c r="J207" s="297"/>
    </row>
    <row r="208" spans="1:10" ht="14.1" customHeight="1" x14ac:dyDescent="0.25">
      <c r="A208" s="321" t="s">
        <v>698</v>
      </c>
      <c r="B208" s="323">
        <v>0</v>
      </c>
      <c r="C208" s="323">
        <v>0</v>
      </c>
      <c r="D208" s="323">
        <v>0</v>
      </c>
      <c r="E208" s="1769">
        <v>0</v>
      </c>
      <c r="F208" s="1770"/>
      <c r="G208" s="324"/>
      <c r="H208" s="297"/>
      <c r="I208" s="297"/>
      <c r="J208" s="297"/>
    </row>
    <row r="209" spans="1:10" ht="14.1" customHeight="1" x14ac:dyDescent="0.25">
      <c r="A209" s="321" t="s">
        <v>699</v>
      </c>
      <c r="B209" s="323">
        <v>0</v>
      </c>
      <c r="C209" s="323">
        <v>0</v>
      </c>
      <c r="D209" s="323">
        <v>0</v>
      </c>
      <c r="E209" s="1769">
        <v>0</v>
      </c>
      <c r="F209" s="1770"/>
      <c r="G209" s="297"/>
      <c r="H209" s="297"/>
      <c r="I209" s="297"/>
      <c r="J209" s="297"/>
    </row>
    <row r="210" spans="1:10" ht="14.1" customHeight="1" x14ac:dyDescent="0.25">
      <c r="A210" s="321" t="s">
        <v>700</v>
      </c>
      <c r="B210" s="323">
        <v>0</v>
      </c>
      <c r="C210" s="323">
        <v>0</v>
      </c>
      <c r="D210" s="323">
        <v>0</v>
      </c>
      <c r="E210" s="1769">
        <v>0</v>
      </c>
      <c r="F210" s="1770"/>
      <c r="G210" s="297"/>
      <c r="H210" s="297"/>
      <c r="I210" s="297"/>
      <c r="J210" s="297"/>
    </row>
    <row r="211" spans="1:10" ht="14.1" customHeight="1" x14ac:dyDescent="0.25">
      <c r="A211" s="321" t="s">
        <v>701</v>
      </c>
      <c r="B211" s="323">
        <v>0</v>
      </c>
      <c r="C211" s="323">
        <v>0</v>
      </c>
      <c r="D211" s="323">
        <v>0</v>
      </c>
      <c r="E211" s="1769">
        <v>0</v>
      </c>
      <c r="F211" s="1770"/>
      <c r="G211" s="297"/>
      <c r="H211" s="297"/>
      <c r="I211" s="297"/>
      <c r="J211" s="297"/>
    </row>
    <row r="212" spans="1:10" ht="14.1" customHeight="1" x14ac:dyDescent="0.25">
      <c r="A212" s="321" t="s">
        <v>702</v>
      </c>
      <c r="B212" s="323">
        <v>0</v>
      </c>
      <c r="C212" s="323">
        <v>0</v>
      </c>
      <c r="D212" s="323">
        <v>0</v>
      </c>
      <c r="E212" s="1769">
        <v>0</v>
      </c>
      <c r="F212" s="1770"/>
      <c r="G212" s="297"/>
      <c r="H212" s="297"/>
      <c r="I212" s="297"/>
      <c r="J212" s="297"/>
    </row>
    <row r="213" spans="1:10" ht="14.1" customHeight="1" x14ac:dyDescent="0.25">
      <c r="A213" s="321" t="s">
        <v>703</v>
      </c>
      <c r="B213" s="323">
        <v>0</v>
      </c>
      <c r="C213" s="323">
        <v>0</v>
      </c>
      <c r="D213" s="323">
        <v>0</v>
      </c>
      <c r="E213" s="1769">
        <v>0</v>
      </c>
      <c r="F213" s="1770"/>
      <c r="G213" s="297"/>
      <c r="H213" s="297"/>
      <c r="I213" s="297"/>
      <c r="J213" s="297"/>
    </row>
    <row r="214" spans="1:10" ht="14.1" customHeight="1" x14ac:dyDescent="0.25">
      <c r="A214" s="321" t="s">
        <v>704</v>
      </c>
      <c r="B214" s="323">
        <v>0</v>
      </c>
      <c r="C214" s="323">
        <v>0</v>
      </c>
      <c r="D214" s="323">
        <v>0</v>
      </c>
      <c r="E214" s="1769">
        <v>0</v>
      </c>
      <c r="F214" s="1770"/>
      <c r="G214" s="297"/>
      <c r="H214" s="297"/>
      <c r="I214" s="297"/>
      <c r="J214" s="297"/>
    </row>
    <row r="215" spans="1:10" ht="14.1" customHeight="1" x14ac:dyDescent="0.25">
      <c r="A215" s="321" t="s">
        <v>705</v>
      </c>
      <c r="B215" s="323">
        <v>0</v>
      </c>
      <c r="C215" s="323">
        <v>0</v>
      </c>
      <c r="D215" s="323">
        <v>0</v>
      </c>
      <c r="E215" s="1769">
        <v>0</v>
      </c>
      <c r="F215" s="1770"/>
      <c r="G215" s="297"/>
      <c r="H215" s="297"/>
      <c r="I215" s="297"/>
      <c r="J215" s="297"/>
    </row>
    <row r="216" spans="1:10" ht="14.1" customHeight="1" x14ac:dyDescent="0.25">
      <c r="A216" s="321" t="s">
        <v>706</v>
      </c>
      <c r="B216" s="323">
        <v>0</v>
      </c>
      <c r="C216" s="323">
        <v>0</v>
      </c>
      <c r="D216" s="323">
        <v>0</v>
      </c>
      <c r="E216" s="1769">
        <v>0</v>
      </c>
      <c r="F216" s="1770"/>
      <c r="G216" s="297"/>
      <c r="H216" s="297"/>
      <c r="I216" s="297"/>
      <c r="J216" s="297"/>
    </row>
    <row r="217" spans="1:10" ht="14.1" customHeight="1" x14ac:dyDescent="0.25">
      <c r="A217" s="321" t="s">
        <v>707</v>
      </c>
      <c r="B217" s="323">
        <v>0</v>
      </c>
      <c r="C217" s="323">
        <v>0</v>
      </c>
      <c r="D217" s="323">
        <v>0</v>
      </c>
      <c r="E217" s="1769">
        <v>0</v>
      </c>
      <c r="F217" s="1770"/>
      <c r="G217" s="297"/>
      <c r="H217" s="297"/>
      <c r="I217" s="297"/>
      <c r="J217" s="297"/>
    </row>
    <row r="218" spans="1:10" ht="14.1" customHeight="1" x14ac:dyDescent="0.25">
      <c r="A218" s="321" t="s">
        <v>708</v>
      </c>
      <c r="B218" s="323">
        <v>0</v>
      </c>
      <c r="C218" s="323">
        <v>0</v>
      </c>
      <c r="D218" s="323">
        <v>0</v>
      </c>
      <c r="E218" s="1769">
        <v>0</v>
      </c>
      <c r="F218" s="1770"/>
      <c r="G218" s="297"/>
      <c r="H218" s="297"/>
      <c r="I218" s="297"/>
      <c r="J218" s="297"/>
    </row>
    <row r="219" spans="1:10" ht="14.1" customHeight="1" x14ac:dyDescent="0.25">
      <c r="A219" s="321" t="s">
        <v>709</v>
      </c>
      <c r="B219" s="323">
        <v>0</v>
      </c>
      <c r="C219" s="323">
        <v>0</v>
      </c>
      <c r="D219" s="323">
        <v>0</v>
      </c>
      <c r="E219" s="1769">
        <v>0</v>
      </c>
      <c r="F219" s="1770"/>
      <c r="G219" s="297"/>
      <c r="H219" s="297"/>
      <c r="I219" s="297"/>
      <c r="J219" s="297"/>
    </row>
    <row r="220" spans="1:10" ht="14.1" customHeight="1" x14ac:dyDescent="0.25">
      <c r="A220" s="321" t="s">
        <v>710</v>
      </c>
      <c r="B220" s="323">
        <v>0</v>
      </c>
      <c r="C220" s="323">
        <v>0</v>
      </c>
      <c r="D220" s="323">
        <v>0</v>
      </c>
      <c r="E220" s="1769">
        <v>0</v>
      </c>
      <c r="F220" s="1770"/>
      <c r="G220" s="297"/>
      <c r="H220" s="297"/>
      <c r="I220" s="297"/>
      <c r="J220" s="297"/>
    </row>
    <row r="221" spans="1:10" ht="14.1" customHeight="1" x14ac:dyDescent="0.25">
      <c r="A221" s="321" t="s">
        <v>711</v>
      </c>
      <c r="B221" s="323">
        <v>0</v>
      </c>
      <c r="C221" s="323">
        <v>0</v>
      </c>
      <c r="D221" s="323">
        <v>0</v>
      </c>
      <c r="E221" s="1769">
        <v>0</v>
      </c>
      <c r="F221" s="1770"/>
      <c r="G221" s="297"/>
      <c r="H221" s="297"/>
      <c r="I221" s="297"/>
      <c r="J221" s="297"/>
    </row>
    <row r="222" spans="1:10" ht="14.1" customHeight="1" x14ac:dyDescent="0.25">
      <c r="A222" s="321" t="s">
        <v>712</v>
      </c>
      <c r="B222" s="323">
        <v>0</v>
      </c>
      <c r="C222" s="323">
        <v>0</v>
      </c>
      <c r="D222" s="323">
        <v>0</v>
      </c>
      <c r="E222" s="1769">
        <v>0</v>
      </c>
      <c r="F222" s="1770"/>
      <c r="G222" s="297"/>
      <c r="H222" s="297"/>
      <c r="I222" s="297"/>
      <c r="J222" s="297"/>
    </row>
    <row r="223" spans="1:10" ht="14.1" customHeight="1" x14ac:dyDescent="0.25">
      <c r="A223" s="321" t="s">
        <v>713</v>
      </c>
      <c r="B223" s="323">
        <v>0</v>
      </c>
      <c r="C223" s="323">
        <v>0</v>
      </c>
      <c r="D223" s="323">
        <v>0</v>
      </c>
      <c r="E223" s="1769">
        <v>0</v>
      </c>
      <c r="F223" s="1770"/>
      <c r="G223" s="297"/>
      <c r="H223" s="297"/>
      <c r="I223" s="297"/>
      <c r="J223" s="297"/>
    </row>
    <row r="224" spans="1:10" ht="14.1" customHeight="1" x14ac:dyDescent="0.25">
      <c r="A224" s="321" t="s">
        <v>714</v>
      </c>
      <c r="B224" s="323">
        <v>0</v>
      </c>
      <c r="C224" s="323">
        <v>7500000</v>
      </c>
      <c r="D224" s="323">
        <v>42854000</v>
      </c>
      <c r="E224" s="1769">
        <v>60000000</v>
      </c>
      <c r="F224" s="1770"/>
      <c r="G224" s="297"/>
      <c r="H224" s="297"/>
      <c r="I224" s="297"/>
      <c r="J224" s="297"/>
    </row>
    <row r="225" spans="1:10" ht="14.1" customHeight="1" x14ac:dyDescent="0.25">
      <c r="A225" s="321" t="s">
        <v>715</v>
      </c>
      <c r="B225" s="323">
        <v>0</v>
      </c>
      <c r="C225" s="323">
        <v>0</v>
      </c>
      <c r="D225" s="323">
        <v>0</v>
      </c>
      <c r="E225" s="1769">
        <v>0</v>
      </c>
      <c r="F225" s="1770"/>
      <c r="G225" s="297"/>
      <c r="H225" s="297"/>
      <c r="I225" s="297"/>
      <c r="J225" s="297"/>
    </row>
    <row r="226" spans="1:10" ht="14.1" customHeight="1" x14ac:dyDescent="0.25">
      <c r="A226" s="321" t="s">
        <v>716</v>
      </c>
      <c r="B226" s="323">
        <v>0</v>
      </c>
      <c r="C226" s="323">
        <v>0</v>
      </c>
      <c r="D226" s="323">
        <v>0</v>
      </c>
      <c r="E226" s="1769">
        <v>0</v>
      </c>
      <c r="F226" s="1770"/>
      <c r="G226" s="297"/>
      <c r="H226" s="297"/>
      <c r="I226" s="297"/>
      <c r="J226" s="297"/>
    </row>
    <row r="227" spans="1:10" ht="14.1" customHeight="1" x14ac:dyDescent="0.25">
      <c r="A227" s="321" t="s">
        <v>717</v>
      </c>
      <c r="B227" s="323">
        <v>0</v>
      </c>
      <c r="C227" s="323">
        <v>0</v>
      </c>
      <c r="D227" s="323">
        <v>0</v>
      </c>
      <c r="E227" s="1769">
        <v>0</v>
      </c>
      <c r="F227" s="1770"/>
      <c r="G227" s="297"/>
      <c r="H227" s="297"/>
      <c r="I227" s="297"/>
      <c r="J227" s="297"/>
    </row>
    <row r="228" spans="1:10" ht="14.1" customHeight="1" x14ac:dyDescent="0.25">
      <c r="A228" s="321" t="s">
        <v>718</v>
      </c>
      <c r="B228" s="323">
        <v>0</v>
      </c>
      <c r="C228" s="323">
        <v>0</v>
      </c>
      <c r="D228" s="323">
        <v>0</v>
      </c>
      <c r="E228" s="1769">
        <v>0</v>
      </c>
      <c r="F228" s="1770"/>
      <c r="G228" s="297"/>
      <c r="H228" s="297"/>
      <c r="I228" s="297"/>
      <c r="J228" s="297"/>
    </row>
    <row r="229" spans="1:10" ht="14.1" customHeight="1" x14ac:dyDescent="0.25">
      <c r="A229" s="321" t="s">
        <v>719</v>
      </c>
      <c r="B229" s="323">
        <v>0</v>
      </c>
      <c r="C229" s="323">
        <v>0</v>
      </c>
      <c r="D229" s="323">
        <v>0</v>
      </c>
      <c r="E229" s="1769">
        <v>0</v>
      </c>
      <c r="F229" s="1770"/>
      <c r="G229" s="297"/>
      <c r="H229" s="297"/>
      <c r="I229" s="297"/>
      <c r="J229" s="297"/>
    </row>
    <row r="230" spans="1:10" ht="14.1" customHeight="1" x14ac:dyDescent="0.25">
      <c r="A230" s="321" t="s">
        <v>720</v>
      </c>
      <c r="B230" s="323">
        <v>0</v>
      </c>
      <c r="C230" s="323">
        <v>0</v>
      </c>
      <c r="D230" s="323">
        <v>0</v>
      </c>
      <c r="E230" s="1769">
        <v>0</v>
      </c>
      <c r="F230" s="1770"/>
      <c r="G230" s="297"/>
      <c r="H230" s="297"/>
      <c r="I230" s="297"/>
      <c r="J230" s="297"/>
    </row>
    <row r="231" spans="1:10" ht="14.1" customHeight="1" x14ac:dyDescent="0.25">
      <c r="A231" s="321" t="s">
        <v>721</v>
      </c>
      <c r="B231" s="323">
        <v>0</v>
      </c>
      <c r="C231" s="323">
        <v>0</v>
      </c>
      <c r="D231" s="323">
        <v>0</v>
      </c>
      <c r="E231" s="1769">
        <v>0</v>
      </c>
      <c r="F231" s="1770"/>
      <c r="G231" s="297"/>
      <c r="H231" s="297"/>
      <c r="I231" s="297"/>
      <c r="J231" s="297"/>
    </row>
    <row r="232" spans="1:10" ht="14.1" customHeight="1" x14ac:dyDescent="0.25">
      <c r="A232" s="321" t="s">
        <v>722</v>
      </c>
      <c r="B232" s="323">
        <v>0</v>
      </c>
      <c r="C232" s="323">
        <v>0</v>
      </c>
      <c r="D232" s="323">
        <v>0</v>
      </c>
      <c r="E232" s="1769">
        <v>0</v>
      </c>
      <c r="F232" s="1770"/>
      <c r="G232" s="297"/>
      <c r="H232" s="297"/>
      <c r="I232" s="297"/>
      <c r="J232" s="297"/>
    </row>
    <row r="233" spans="1:10" ht="14.1" customHeight="1" x14ac:dyDescent="0.25">
      <c r="A233" s="321" t="s">
        <v>723</v>
      </c>
      <c r="B233" s="323">
        <v>0</v>
      </c>
      <c r="C233" s="323">
        <v>0</v>
      </c>
      <c r="D233" s="323">
        <v>0</v>
      </c>
      <c r="E233" s="1769">
        <v>0</v>
      </c>
      <c r="F233" s="1770"/>
      <c r="G233" s="297"/>
      <c r="H233" s="297"/>
      <c r="I233" s="297"/>
      <c r="J233" s="297"/>
    </row>
    <row r="234" spans="1:10" ht="14.1" customHeight="1" x14ac:dyDescent="0.25">
      <c r="A234" s="321" t="s">
        <v>724</v>
      </c>
      <c r="B234" s="323">
        <v>0</v>
      </c>
      <c r="C234" s="323">
        <v>0</v>
      </c>
      <c r="D234" s="323">
        <v>0</v>
      </c>
      <c r="E234" s="1769">
        <v>0</v>
      </c>
      <c r="F234" s="1770"/>
      <c r="G234" s="297"/>
      <c r="H234" s="297"/>
      <c r="I234" s="297"/>
      <c r="J234" s="297"/>
    </row>
    <row r="235" spans="1:10" ht="14.1" customHeight="1" x14ac:dyDescent="0.25">
      <c r="A235" s="321" t="s">
        <v>725</v>
      </c>
      <c r="B235" s="323">
        <v>0</v>
      </c>
      <c r="C235" s="323">
        <v>0</v>
      </c>
      <c r="D235" s="323">
        <v>0</v>
      </c>
      <c r="E235" s="1769">
        <v>0</v>
      </c>
      <c r="F235" s="1770"/>
      <c r="G235" s="297"/>
      <c r="H235" s="297"/>
      <c r="I235" s="297"/>
      <c r="J235" s="297"/>
    </row>
    <row r="236" spans="1:10" ht="14.1" customHeight="1" x14ac:dyDescent="0.25">
      <c r="A236" s="321" t="s">
        <v>726</v>
      </c>
      <c r="B236" s="323">
        <v>0</v>
      </c>
      <c r="C236" s="323">
        <v>0</v>
      </c>
      <c r="D236" s="323">
        <v>0</v>
      </c>
      <c r="E236" s="1769">
        <v>0</v>
      </c>
      <c r="F236" s="1770"/>
      <c r="G236" s="297"/>
      <c r="H236" s="297"/>
      <c r="I236" s="297"/>
      <c r="J236" s="297"/>
    </row>
    <row r="237" spans="1:10" ht="14.1" customHeight="1" x14ac:dyDescent="0.25">
      <c r="A237" s="321" t="s">
        <v>727</v>
      </c>
      <c r="B237" s="323">
        <v>0</v>
      </c>
      <c r="C237" s="323">
        <v>0</v>
      </c>
      <c r="D237" s="323">
        <v>0</v>
      </c>
      <c r="E237" s="1769">
        <v>0</v>
      </c>
      <c r="F237" s="1770"/>
      <c r="G237" s="297"/>
      <c r="H237" s="297"/>
      <c r="I237" s="297"/>
      <c r="J237" s="297"/>
    </row>
    <row r="238" spans="1:10" ht="14.1" customHeight="1" x14ac:dyDescent="0.25">
      <c r="A238" s="325" t="s">
        <v>192</v>
      </c>
      <c r="B238" s="323">
        <v>0</v>
      </c>
      <c r="C238" s="323">
        <v>7500000</v>
      </c>
      <c r="D238" s="323">
        <v>42854000</v>
      </c>
      <c r="E238" s="1769">
        <v>60000000</v>
      </c>
      <c r="F238" s="1770"/>
      <c r="G238" s="297"/>
      <c r="H238" s="297"/>
      <c r="I238" s="297"/>
      <c r="J238" s="297"/>
    </row>
    <row r="239" spans="1:10" ht="15" customHeight="1" x14ac:dyDescent="0.25">
      <c r="A239" s="304"/>
      <c r="B239" s="306">
        <v>2020</v>
      </c>
      <c r="C239" s="306">
        <v>2021</v>
      </c>
      <c r="D239" s="306">
        <v>2022</v>
      </c>
      <c r="E239" s="1776">
        <v>2023</v>
      </c>
      <c r="F239" s="1777"/>
      <c r="G239" s="297"/>
      <c r="H239" s="297"/>
      <c r="I239" s="297"/>
      <c r="J239" s="297"/>
    </row>
    <row r="240" spans="1:10" ht="15" customHeight="1" x14ac:dyDescent="0.25">
      <c r="A240" s="307"/>
      <c r="B240" s="309" t="s">
        <v>7</v>
      </c>
      <c r="C240" s="309" t="s">
        <v>8</v>
      </c>
      <c r="D240" s="309" t="s">
        <v>8</v>
      </c>
      <c r="E240" s="1778" t="s">
        <v>8</v>
      </c>
      <c r="F240" s="1779"/>
      <c r="G240" s="297"/>
      <c r="H240" s="297"/>
      <c r="I240" s="297"/>
      <c r="J240" s="297"/>
    </row>
    <row r="241" spans="1:10" ht="14.1" customHeight="1" x14ac:dyDescent="0.25">
      <c r="A241" s="310" t="s">
        <v>16</v>
      </c>
      <c r="B241" s="312">
        <v>0</v>
      </c>
      <c r="C241" s="312">
        <v>104</v>
      </c>
      <c r="D241" s="312">
        <v>350</v>
      </c>
      <c r="E241" s="1763">
        <v>400</v>
      </c>
      <c r="F241" s="1764"/>
      <c r="G241" s="297"/>
      <c r="H241" s="297"/>
      <c r="I241" s="297"/>
      <c r="J241" s="297"/>
    </row>
    <row r="242" spans="1:10" ht="14.1" customHeight="1" x14ac:dyDescent="0.25">
      <c r="A242" s="310" t="s">
        <v>17</v>
      </c>
      <c r="B242" s="312">
        <v>0</v>
      </c>
      <c r="C242" s="312">
        <v>7500000</v>
      </c>
      <c r="D242" s="312">
        <v>42854000</v>
      </c>
      <c r="E242" s="1763">
        <v>60000000</v>
      </c>
      <c r="F242" s="1764"/>
      <c r="G242" s="297"/>
      <c r="H242" s="297"/>
      <c r="I242" s="297"/>
      <c r="J242" s="297"/>
    </row>
    <row r="243" spans="1:10" ht="14.1" customHeight="1" x14ac:dyDescent="0.25">
      <c r="A243" s="310" t="s">
        <v>18</v>
      </c>
      <c r="B243" s="312">
        <v>0</v>
      </c>
      <c r="C243" s="314">
        <v>72115.38</v>
      </c>
      <c r="D243" s="314">
        <v>122440</v>
      </c>
      <c r="E243" s="1780">
        <v>150000</v>
      </c>
      <c r="F243" s="1764"/>
      <c r="G243" s="297"/>
      <c r="H243" s="297"/>
      <c r="I243" s="297"/>
      <c r="J243" s="297"/>
    </row>
    <row r="244" spans="1:10" ht="14.1" customHeight="1" x14ac:dyDescent="0.25">
      <c r="A244" s="310" t="s">
        <v>696</v>
      </c>
      <c r="B244" s="312"/>
      <c r="C244" s="314"/>
      <c r="D244" s="316">
        <v>2.3654000000000002</v>
      </c>
      <c r="E244" s="1773">
        <v>0.1429</v>
      </c>
      <c r="F244" s="1764"/>
      <c r="G244" s="297"/>
      <c r="H244" s="297"/>
      <c r="I244" s="297"/>
      <c r="J244" s="297"/>
    </row>
    <row r="245" spans="1:10" ht="14.1" customHeight="1" x14ac:dyDescent="0.25">
      <c r="A245" s="310" t="s">
        <v>697</v>
      </c>
      <c r="B245" s="312"/>
      <c r="C245" s="314"/>
      <c r="D245" s="316">
        <v>4.7138999999999998</v>
      </c>
      <c r="E245" s="1773">
        <v>0.40010000000000001</v>
      </c>
      <c r="F245" s="1764"/>
      <c r="G245" s="297"/>
      <c r="H245" s="297"/>
      <c r="I245" s="297"/>
      <c r="J245" s="297"/>
    </row>
    <row r="246" spans="1:10" ht="14.1" customHeight="1" x14ac:dyDescent="0.25">
      <c r="A246" s="310" t="s">
        <v>22</v>
      </c>
      <c r="B246" s="312"/>
      <c r="C246" s="314"/>
      <c r="D246" s="316">
        <v>0.69779999999999998</v>
      </c>
      <c r="E246" s="1773">
        <v>0.22509999999999999</v>
      </c>
      <c r="F246" s="1764"/>
      <c r="G246" s="297"/>
      <c r="H246" s="297"/>
      <c r="I246" s="297"/>
      <c r="J246" s="297"/>
    </row>
    <row r="247" spans="1:10" ht="14.1" customHeight="1" x14ac:dyDescent="0.25">
      <c r="A247" s="1774" t="s">
        <v>690</v>
      </c>
      <c r="B247" s="1775"/>
      <c r="C247" s="1775"/>
      <c r="D247" s="1775"/>
      <c r="E247" s="1775"/>
      <c r="F247" s="1775"/>
      <c r="G247" s="297"/>
      <c r="H247" s="297"/>
      <c r="I247" s="297"/>
      <c r="J247" s="297"/>
    </row>
    <row r="248" spans="1:10" ht="14.1" customHeight="1" x14ac:dyDescent="0.25">
      <c r="A248" s="304"/>
      <c r="B248" s="306">
        <v>2020</v>
      </c>
      <c r="C248" s="317">
        <v>2021</v>
      </c>
      <c r="D248" s="306">
        <v>2022</v>
      </c>
      <c r="E248" s="1776">
        <v>2023</v>
      </c>
      <c r="F248" s="1777"/>
      <c r="G248" s="297"/>
      <c r="H248" s="297"/>
      <c r="I248" s="297"/>
      <c r="J248" s="297"/>
    </row>
    <row r="249" spans="1:10" ht="14.1" customHeight="1" x14ac:dyDescent="0.25">
      <c r="A249" s="318"/>
      <c r="B249" s="309" t="s">
        <v>7</v>
      </c>
      <c r="C249" s="309" t="s">
        <v>8</v>
      </c>
      <c r="D249" s="309" t="s">
        <v>8</v>
      </c>
      <c r="E249" s="1778" t="s">
        <v>8</v>
      </c>
      <c r="F249" s="1779"/>
      <c r="G249" s="297"/>
      <c r="H249" s="297"/>
      <c r="I249" s="297"/>
      <c r="J249" s="297"/>
    </row>
    <row r="250" spans="1:10" ht="15.95" customHeight="1" x14ac:dyDescent="0.25">
      <c r="A250" s="307"/>
      <c r="B250" s="319"/>
      <c r="C250" s="319"/>
      <c r="D250" s="319"/>
      <c r="E250" s="319"/>
      <c r="F250" s="319"/>
      <c r="G250" s="320" t="s">
        <v>687</v>
      </c>
      <c r="H250" s="297"/>
      <c r="I250" s="297"/>
      <c r="J250" s="297"/>
    </row>
    <row r="251" spans="1:10" ht="14.1" customHeight="1" x14ac:dyDescent="0.25">
      <c r="A251" s="321" t="s">
        <v>698</v>
      </c>
      <c r="B251" s="323">
        <v>0</v>
      </c>
      <c r="C251" s="323">
        <v>0</v>
      </c>
      <c r="D251" s="323">
        <v>0</v>
      </c>
      <c r="E251" s="1769">
        <v>0</v>
      </c>
      <c r="F251" s="1770"/>
      <c r="G251" s="324"/>
      <c r="H251" s="297"/>
      <c r="I251" s="297"/>
      <c r="J251" s="297"/>
    </row>
    <row r="252" spans="1:10" ht="14.1" customHeight="1" x14ac:dyDescent="0.25">
      <c r="A252" s="321" t="s">
        <v>699</v>
      </c>
      <c r="B252" s="323">
        <v>0</v>
      </c>
      <c r="C252" s="323">
        <v>0</v>
      </c>
      <c r="D252" s="323">
        <v>0</v>
      </c>
      <c r="E252" s="1769">
        <v>0</v>
      </c>
      <c r="F252" s="1770"/>
      <c r="G252" s="297"/>
      <c r="H252" s="297"/>
      <c r="I252" s="297"/>
      <c r="J252" s="297"/>
    </row>
    <row r="253" spans="1:10" ht="14.1" customHeight="1" x14ac:dyDescent="0.25">
      <c r="A253" s="321" t="s">
        <v>700</v>
      </c>
      <c r="B253" s="323">
        <v>0</v>
      </c>
      <c r="C253" s="323">
        <v>0</v>
      </c>
      <c r="D253" s="323">
        <v>0</v>
      </c>
      <c r="E253" s="1769">
        <v>0</v>
      </c>
      <c r="F253" s="1770"/>
      <c r="G253" s="297"/>
      <c r="H253" s="297"/>
      <c r="I253" s="297"/>
      <c r="J253" s="297"/>
    </row>
    <row r="254" spans="1:10" ht="14.1" customHeight="1" x14ac:dyDescent="0.25">
      <c r="A254" s="321" t="s">
        <v>701</v>
      </c>
      <c r="B254" s="323">
        <v>0</v>
      </c>
      <c r="C254" s="323">
        <v>0</v>
      </c>
      <c r="D254" s="323">
        <v>0</v>
      </c>
      <c r="E254" s="1769">
        <v>0</v>
      </c>
      <c r="F254" s="1770"/>
      <c r="G254" s="297"/>
      <c r="H254" s="297"/>
      <c r="I254" s="297"/>
      <c r="J254" s="297"/>
    </row>
    <row r="255" spans="1:10" ht="14.1" customHeight="1" x14ac:dyDescent="0.25">
      <c r="A255" s="321" t="s">
        <v>702</v>
      </c>
      <c r="B255" s="323">
        <v>0</v>
      </c>
      <c r="C255" s="323">
        <v>0</v>
      </c>
      <c r="D255" s="323">
        <v>0</v>
      </c>
      <c r="E255" s="1769">
        <v>0</v>
      </c>
      <c r="F255" s="1770"/>
      <c r="G255" s="297"/>
      <c r="H255" s="297"/>
      <c r="I255" s="297"/>
      <c r="J255" s="297"/>
    </row>
    <row r="256" spans="1:10" ht="14.1" customHeight="1" x14ac:dyDescent="0.25">
      <c r="A256" s="321" t="s">
        <v>703</v>
      </c>
      <c r="B256" s="323">
        <v>0</v>
      </c>
      <c r="C256" s="323">
        <v>0</v>
      </c>
      <c r="D256" s="323">
        <v>0</v>
      </c>
      <c r="E256" s="1769">
        <v>0</v>
      </c>
      <c r="F256" s="1770"/>
      <c r="G256" s="297"/>
      <c r="H256" s="297"/>
      <c r="I256" s="297"/>
      <c r="J256" s="297"/>
    </row>
    <row r="257" spans="1:10" ht="14.1" customHeight="1" x14ac:dyDescent="0.25">
      <c r="A257" s="321" t="s">
        <v>704</v>
      </c>
      <c r="B257" s="323">
        <v>0</v>
      </c>
      <c r="C257" s="323">
        <v>0</v>
      </c>
      <c r="D257" s="323">
        <v>0</v>
      </c>
      <c r="E257" s="1769">
        <v>0</v>
      </c>
      <c r="F257" s="1770"/>
      <c r="G257" s="297"/>
      <c r="H257" s="297"/>
      <c r="I257" s="297"/>
      <c r="J257" s="297"/>
    </row>
    <row r="258" spans="1:10" ht="14.1" customHeight="1" x14ac:dyDescent="0.25">
      <c r="A258" s="321" t="s">
        <v>705</v>
      </c>
      <c r="B258" s="323">
        <v>0</v>
      </c>
      <c r="C258" s="323">
        <v>0</v>
      </c>
      <c r="D258" s="323">
        <v>0</v>
      </c>
      <c r="E258" s="1769">
        <v>0</v>
      </c>
      <c r="F258" s="1770"/>
      <c r="G258" s="297"/>
      <c r="H258" s="297"/>
      <c r="I258" s="297"/>
      <c r="J258" s="297"/>
    </row>
    <row r="259" spans="1:10" ht="14.1" customHeight="1" x14ac:dyDescent="0.25">
      <c r="A259" s="321" t="s">
        <v>706</v>
      </c>
      <c r="B259" s="323">
        <v>0</v>
      </c>
      <c r="C259" s="323">
        <v>0</v>
      </c>
      <c r="D259" s="323">
        <v>0</v>
      </c>
      <c r="E259" s="1769">
        <v>0</v>
      </c>
      <c r="F259" s="1770"/>
      <c r="G259" s="297"/>
      <c r="H259" s="297"/>
      <c r="I259" s="297"/>
      <c r="J259" s="297"/>
    </row>
    <row r="260" spans="1:10" ht="14.1" customHeight="1" x14ac:dyDescent="0.25">
      <c r="A260" s="321" t="s">
        <v>707</v>
      </c>
      <c r="B260" s="323">
        <v>0</v>
      </c>
      <c r="C260" s="323">
        <v>0</v>
      </c>
      <c r="D260" s="323">
        <v>0</v>
      </c>
      <c r="E260" s="1769">
        <v>0</v>
      </c>
      <c r="F260" s="1770"/>
      <c r="G260" s="297"/>
      <c r="H260" s="297"/>
      <c r="I260" s="297"/>
      <c r="J260" s="297"/>
    </row>
    <row r="261" spans="1:10" ht="14.1" customHeight="1" x14ac:dyDescent="0.25">
      <c r="A261" s="321" t="s">
        <v>708</v>
      </c>
      <c r="B261" s="323">
        <v>0</v>
      </c>
      <c r="C261" s="323">
        <v>0</v>
      </c>
      <c r="D261" s="323">
        <v>0</v>
      </c>
      <c r="E261" s="1769">
        <v>0</v>
      </c>
      <c r="F261" s="1770"/>
      <c r="G261" s="297"/>
      <c r="H261" s="297"/>
      <c r="I261" s="297"/>
      <c r="J261" s="297"/>
    </row>
    <row r="262" spans="1:10" ht="14.1" customHeight="1" x14ac:dyDescent="0.25">
      <c r="A262" s="321" t="s">
        <v>709</v>
      </c>
      <c r="B262" s="323">
        <v>0</v>
      </c>
      <c r="C262" s="323">
        <v>0</v>
      </c>
      <c r="D262" s="323">
        <v>0</v>
      </c>
      <c r="E262" s="1769">
        <v>0</v>
      </c>
      <c r="F262" s="1770"/>
      <c r="G262" s="297"/>
      <c r="H262" s="297"/>
      <c r="I262" s="297"/>
      <c r="J262" s="297"/>
    </row>
    <row r="263" spans="1:10" ht="14.1" customHeight="1" x14ac:dyDescent="0.25">
      <c r="A263" s="321" t="s">
        <v>710</v>
      </c>
      <c r="B263" s="323">
        <v>0</v>
      </c>
      <c r="C263" s="323">
        <v>0</v>
      </c>
      <c r="D263" s="323">
        <v>0</v>
      </c>
      <c r="E263" s="1769">
        <v>0</v>
      </c>
      <c r="F263" s="1770"/>
      <c r="G263" s="297"/>
      <c r="H263" s="297"/>
      <c r="I263" s="297"/>
      <c r="J263" s="297"/>
    </row>
    <row r="264" spans="1:10" ht="14.1" customHeight="1" x14ac:dyDescent="0.25">
      <c r="A264" s="321" t="s">
        <v>711</v>
      </c>
      <c r="B264" s="323">
        <v>0</v>
      </c>
      <c r="C264" s="323">
        <v>0</v>
      </c>
      <c r="D264" s="323">
        <v>0</v>
      </c>
      <c r="E264" s="1769">
        <v>0</v>
      </c>
      <c r="F264" s="1770"/>
      <c r="G264" s="297"/>
      <c r="H264" s="297"/>
      <c r="I264" s="297"/>
      <c r="J264" s="297"/>
    </row>
    <row r="265" spans="1:10" ht="14.1" customHeight="1" x14ac:dyDescent="0.25">
      <c r="A265" s="321" t="s">
        <v>712</v>
      </c>
      <c r="B265" s="323">
        <v>0</v>
      </c>
      <c r="C265" s="323">
        <v>0</v>
      </c>
      <c r="D265" s="323">
        <v>0</v>
      </c>
      <c r="E265" s="1769">
        <v>0</v>
      </c>
      <c r="F265" s="1770"/>
      <c r="G265" s="297"/>
      <c r="H265" s="297"/>
      <c r="I265" s="297"/>
      <c r="J265" s="297"/>
    </row>
    <row r="266" spans="1:10" ht="14.1" customHeight="1" x14ac:dyDescent="0.25">
      <c r="A266" s="321" t="s">
        <v>713</v>
      </c>
      <c r="B266" s="323">
        <v>0</v>
      </c>
      <c r="C266" s="323">
        <v>0</v>
      </c>
      <c r="D266" s="323">
        <v>0</v>
      </c>
      <c r="E266" s="1769">
        <v>0</v>
      </c>
      <c r="F266" s="1770"/>
      <c r="G266" s="297"/>
      <c r="H266" s="297"/>
      <c r="I266" s="297"/>
      <c r="J266" s="297"/>
    </row>
    <row r="267" spans="1:10" ht="14.1" customHeight="1" x14ac:dyDescent="0.25">
      <c r="A267" s="321" t="s">
        <v>714</v>
      </c>
      <c r="B267" s="323">
        <v>0</v>
      </c>
      <c r="C267" s="323">
        <v>7500000</v>
      </c>
      <c r="D267" s="323">
        <v>42854000</v>
      </c>
      <c r="E267" s="1769">
        <v>60000000</v>
      </c>
      <c r="F267" s="1770"/>
      <c r="G267" s="297"/>
      <c r="H267" s="297"/>
      <c r="I267" s="297"/>
      <c r="J267" s="297"/>
    </row>
    <row r="268" spans="1:10" ht="14.1" customHeight="1" x14ac:dyDescent="0.25">
      <c r="A268" s="321" t="s">
        <v>715</v>
      </c>
      <c r="B268" s="323">
        <v>0</v>
      </c>
      <c r="C268" s="323">
        <v>0</v>
      </c>
      <c r="D268" s="323">
        <v>0</v>
      </c>
      <c r="E268" s="1769">
        <v>0</v>
      </c>
      <c r="F268" s="1770"/>
      <c r="G268" s="297"/>
      <c r="H268" s="297"/>
      <c r="I268" s="297"/>
      <c r="J268" s="297"/>
    </row>
    <row r="269" spans="1:10" ht="14.1" customHeight="1" x14ac:dyDescent="0.25">
      <c r="A269" s="321" t="s">
        <v>716</v>
      </c>
      <c r="B269" s="323">
        <v>0</v>
      </c>
      <c r="C269" s="323">
        <v>0</v>
      </c>
      <c r="D269" s="323">
        <v>0</v>
      </c>
      <c r="E269" s="1769">
        <v>0</v>
      </c>
      <c r="F269" s="1770"/>
      <c r="G269" s="297"/>
      <c r="H269" s="297"/>
      <c r="I269" s="297"/>
      <c r="J269" s="297"/>
    </row>
    <row r="270" spans="1:10" ht="14.1" customHeight="1" x14ac:dyDescent="0.25">
      <c r="A270" s="321" t="s">
        <v>717</v>
      </c>
      <c r="B270" s="323">
        <v>0</v>
      </c>
      <c r="C270" s="323">
        <v>0</v>
      </c>
      <c r="D270" s="323">
        <v>0</v>
      </c>
      <c r="E270" s="1769">
        <v>0</v>
      </c>
      <c r="F270" s="1770"/>
      <c r="G270" s="297"/>
      <c r="H270" s="297"/>
      <c r="I270" s="297"/>
      <c r="J270" s="297"/>
    </row>
    <row r="271" spans="1:10" ht="14.1" customHeight="1" x14ac:dyDescent="0.25">
      <c r="A271" s="321" t="s">
        <v>718</v>
      </c>
      <c r="B271" s="323">
        <v>0</v>
      </c>
      <c r="C271" s="323">
        <v>0</v>
      </c>
      <c r="D271" s="323">
        <v>0</v>
      </c>
      <c r="E271" s="1769">
        <v>0</v>
      </c>
      <c r="F271" s="1770"/>
      <c r="G271" s="297"/>
      <c r="H271" s="297"/>
      <c r="I271" s="297"/>
      <c r="J271" s="297"/>
    </row>
    <row r="272" spans="1:10" ht="14.1" customHeight="1" x14ac:dyDescent="0.25">
      <c r="A272" s="321" t="s">
        <v>719</v>
      </c>
      <c r="B272" s="323">
        <v>0</v>
      </c>
      <c r="C272" s="323">
        <v>0</v>
      </c>
      <c r="D272" s="323">
        <v>0</v>
      </c>
      <c r="E272" s="1769">
        <v>0</v>
      </c>
      <c r="F272" s="1770"/>
      <c r="G272" s="297"/>
      <c r="H272" s="297"/>
      <c r="I272" s="297"/>
      <c r="J272" s="297"/>
    </row>
    <row r="273" spans="1:10" ht="14.1" customHeight="1" x14ac:dyDescent="0.25">
      <c r="A273" s="321" t="s">
        <v>720</v>
      </c>
      <c r="B273" s="323">
        <v>0</v>
      </c>
      <c r="C273" s="323">
        <v>0</v>
      </c>
      <c r="D273" s="323">
        <v>0</v>
      </c>
      <c r="E273" s="1769">
        <v>0</v>
      </c>
      <c r="F273" s="1770"/>
      <c r="G273" s="297"/>
      <c r="H273" s="297"/>
      <c r="I273" s="297"/>
      <c r="J273" s="297"/>
    </row>
    <row r="274" spans="1:10" ht="14.1" customHeight="1" x14ac:dyDescent="0.25">
      <c r="A274" s="321" t="s">
        <v>721</v>
      </c>
      <c r="B274" s="323">
        <v>0</v>
      </c>
      <c r="C274" s="323">
        <v>0</v>
      </c>
      <c r="D274" s="323">
        <v>0</v>
      </c>
      <c r="E274" s="1769">
        <v>0</v>
      </c>
      <c r="F274" s="1770"/>
      <c r="G274" s="297"/>
      <c r="H274" s="297"/>
      <c r="I274" s="297"/>
      <c r="J274" s="297"/>
    </row>
    <row r="275" spans="1:10" ht="14.1" customHeight="1" x14ac:dyDescent="0.25">
      <c r="A275" s="321" t="s">
        <v>722</v>
      </c>
      <c r="B275" s="323">
        <v>0</v>
      </c>
      <c r="C275" s="323">
        <v>0</v>
      </c>
      <c r="D275" s="323">
        <v>0</v>
      </c>
      <c r="E275" s="1769">
        <v>0</v>
      </c>
      <c r="F275" s="1770"/>
      <c r="G275" s="297"/>
      <c r="H275" s="297"/>
      <c r="I275" s="297"/>
      <c r="J275" s="297"/>
    </row>
    <row r="276" spans="1:10" ht="14.1" customHeight="1" x14ac:dyDescent="0.25">
      <c r="A276" s="321" t="s">
        <v>723</v>
      </c>
      <c r="B276" s="323">
        <v>0</v>
      </c>
      <c r="C276" s="323">
        <v>0</v>
      </c>
      <c r="D276" s="323">
        <v>0</v>
      </c>
      <c r="E276" s="1769">
        <v>0</v>
      </c>
      <c r="F276" s="1770"/>
      <c r="G276" s="297"/>
      <c r="H276" s="297"/>
      <c r="I276" s="297"/>
      <c r="J276" s="297"/>
    </row>
    <row r="277" spans="1:10" ht="14.1" customHeight="1" x14ac:dyDescent="0.25">
      <c r="A277" s="321" t="s">
        <v>724</v>
      </c>
      <c r="B277" s="323">
        <v>0</v>
      </c>
      <c r="C277" s="323">
        <v>0</v>
      </c>
      <c r="D277" s="323">
        <v>0</v>
      </c>
      <c r="E277" s="1769">
        <v>0</v>
      </c>
      <c r="F277" s="1770"/>
      <c r="G277" s="297"/>
      <c r="H277" s="297"/>
      <c r="I277" s="297"/>
      <c r="J277" s="297"/>
    </row>
    <row r="278" spans="1:10" ht="14.1" customHeight="1" x14ac:dyDescent="0.25">
      <c r="A278" s="321" t="s">
        <v>725</v>
      </c>
      <c r="B278" s="323">
        <v>0</v>
      </c>
      <c r="C278" s="323">
        <v>0</v>
      </c>
      <c r="D278" s="323">
        <v>0</v>
      </c>
      <c r="E278" s="1769">
        <v>0</v>
      </c>
      <c r="F278" s="1770"/>
      <c r="G278" s="297"/>
      <c r="H278" s="297"/>
      <c r="I278" s="297"/>
      <c r="J278" s="297"/>
    </row>
    <row r="279" spans="1:10" ht="14.1" customHeight="1" x14ac:dyDescent="0.25">
      <c r="A279" s="321" t="s">
        <v>726</v>
      </c>
      <c r="B279" s="323">
        <v>0</v>
      </c>
      <c r="C279" s="323">
        <v>0</v>
      </c>
      <c r="D279" s="323">
        <v>0</v>
      </c>
      <c r="E279" s="1769">
        <v>0</v>
      </c>
      <c r="F279" s="1770"/>
      <c r="G279" s="297"/>
      <c r="H279" s="297"/>
      <c r="I279" s="297"/>
      <c r="J279" s="297"/>
    </row>
    <row r="280" spans="1:10" ht="14.1" customHeight="1" x14ac:dyDescent="0.25">
      <c r="A280" s="321" t="s">
        <v>727</v>
      </c>
      <c r="B280" s="323">
        <v>0</v>
      </c>
      <c r="C280" s="323">
        <v>0</v>
      </c>
      <c r="D280" s="323">
        <v>0</v>
      </c>
      <c r="E280" s="1769">
        <v>0</v>
      </c>
      <c r="F280" s="1770"/>
      <c r="G280" s="297"/>
      <c r="H280" s="297"/>
      <c r="I280" s="297"/>
      <c r="J280" s="297"/>
    </row>
    <row r="281" spans="1:10" ht="14.1" customHeight="1" x14ac:dyDescent="0.25">
      <c r="A281" s="325" t="s">
        <v>192</v>
      </c>
      <c r="B281" s="323">
        <v>0</v>
      </c>
      <c r="C281" s="323">
        <v>7500000</v>
      </c>
      <c r="D281" s="323">
        <v>42854000</v>
      </c>
      <c r="E281" s="1769">
        <v>60000000</v>
      </c>
      <c r="F281" s="1770"/>
      <c r="G281" s="297"/>
      <c r="H281" s="297"/>
      <c r="I281" s="297"/>
      <c r="J281" s="297"/>
    </row>
    <row r="282" spans="1:10" ht="15" customHeight="1" x14ac:dyDescent="0.25">
      <c r="A282" s="304"/>
      <c r="B282" s="306">
        <v>2020</v>
      </c>
      <c r="C282" s="306">
        <v>2021</v>
      </c>
      <c r="D282" s="306">
        <v>2022</v>
      </c>
      <c r="E282" s="1776">
        <v>2023</v>
      </c>
      <c r="F282" s="1777"/>
      <c r="G282" s="297"/>
      <c r="H282" s="297"/>
      <c r="I282" s="297"/>
      <c r="J282" s="297"/>
    </row>
    <row r="283" spans="1:10" ht="15" customHeight="1" x14ac:dyDescent="0.25">
      <c r="A283" s="307"/>
      <c r="B283" s="309" t="s">
        <v>7</v>
      </c>
      <c r="C283" s="309" t="s">
        <v>8</v>
      </c>
      <c r="D283" s="309" t="s">
        <v>8</v>
      </c>
      <c r="E283" s="1778" t="s">
        <v>8</v>
      </c>
      <c r="F283" s="1779"/>
      <c r="G283" s="297"/>
      <c r="H283" s="297"/>
      <c r="I283" s="297"/>
      <c r="J283" s="297"/>
    </row>
    <row r="284" spans="1:10" ht="14.1" customHeight="1" x14ac:dyDescent="0.25">
      <c r="A284" s="310" t="s">
        <v>16</v>
      </c>
      <c r="B284" s="312">
        <v>0</v>
      </c>
      <c r="C284" s="312">
        <v>104</v>
      </c>
      <c r="D284" s="312">
        <v>350</v>
      </c>
      <c r="E284" s="1763">
        <v>400</v>
      </c>
      <c r="F284" s="1764"/>
      <c r="G284" s="297"/>
      <c r="H284" s="297"/>
      <c r="I284" s="297"/>
      <c r="J284" s="297"/>
    </row>
    <row r="285" spans="1:10" ht="14.1" customHeight="1" x14ac:dyDescent="0.25">
      <c r="A285" s="310" t="s">
        <v>17</v>
      </c>
      <c r="B285" s="312">
        <v>0</v>
      </c>
      <c r="C285" s="312">
        <v>7500000</v>
      </c>
      <c r="D285" s="312">
        <v>42854000</v>
      </c>
      <c r="E285" s="1763">
        <v>60000000</v>
      </c>
      <c r="F285" s="1764"/>
      <c r="G285" s="297"/>
      <c r="H285" s="297"/>
      <c r="I285" s="297"/>
      <c r="J285" s="297"/>
    </row>
    <row r="286" spans="1:10" ht="14.1" customHeight="1" x14ac:dyDescent="0.25">
      <c r="A286" s="310" t="s">
        <v>18</v>
      </c>
      <c r="B286" s="312">
        <v>0</v>
      </c>
      <c r="C286" s="314">
        <v>72115.38</v>
      </c>
      <c r="D286" s="314">
        <v>122440</v>
      </c>
      <c r="E286" s="1780">
        <v>150000</v>
      </c>
      <c r="F286" s="1764"/>
      <c r="G286" s="297"/>
      <c r="H286" s="297"/>
      <c r="I286" s="297"/>
      <c r="J286" s="297"/>
    </row>
    <row r="287" spans="1:10" ht="14.1" customHeight="1" x14ac:dyDescent="0.25">
      <c r="A287" s="310" t="s">
        <v>696</v>
      </c>
      <c r="B287" s="312"/>
      <c r="C287" s="314"/>
      <c r="D287" s="316">
        <v>2.3654000000000002</v>
      </c>
      <c r="E287" s="1773">
        <v>0.1429</v>
      </c>
      <c r="F287" s="1764"/>
      <c r="G287" s="297"/>
      <c r="H287" s="297"/>
      <c r="I287" s="297"/>
      <c r="J287" s="297"/>
    </row>
    <row r="288" spans="1:10" ht="14.1" customHeight="1" x14ac:dyDescent="0.25">
      <c r="A288" s="310" t="s">
        <v>697</v>
      </c>
      <c r="B288" s="312"/>
      <c r="C288" s="314"/>
      <c r="D288" s="316">
        <v>4.7138999999999998</v>
      </c>
      <c r="E288" s="1773">
        <v>0.40010000000000001</v>
      </c>
      <c r="F288" s="1764"/>
      <c r="G288" s="297"/>
      <c r="H288" s="297"/>
      <c r="I288" s="297"/>
      <c r="J288" s="297"/>
    </row>
    <row r="289" spans="1:10" ht="14.1" customHeight="1" x14ac:dyDescent="0.25">
      <c r="A289" s="310" t="s">
        <v>22</v>
      </c>
      <c r="B289" s="312"/>
      <c r="C289" s="314"/>
      <c r="D289" s="316">
        <v>0.69779999999999998</v>
      </c>
      <c r="E289" s="1773">
        <v>0.22509999999999999</v>
      </c>
      <c r="F289" s="1764"/>
      <c r="G289" s="297"/>
      <c r="H289" s="297"/>
      <c r="I289" s="297"/>
      <c r="J289" s="297"/>
    </row>
    <row r="290" spans="1:10" ht="14.1" customHeight="1" x14ac:dyDescent="0.25">
      <c r="A290" s="1774" t="s">
        <v>690</v>
      </c>
      <c r="B290" s="1775"/>
      <c r="C290" s="1775"/>
      <c r="D290" s="1775"/>
      <c r="E290" s="1775"/>
      <c r="F290" s="1775"/>
      <c r="G290" s="297"/>
      <c r="H290" s="297"/>
      <c r="I290" s="297"/>
      <c r="J290" s="297"/>
    </row>
    <row r="291" spans="1:10" ht="14.1" customHeight="1" x14ac:dyDescent="0.25">
      <c r="A291" s="304"/>
      <c r="B291" s="306">
        <v>2020</v>
      </c>
      <c r="C291" s="317">
        <v>2021</v>
      </c>
      <c r="D291" s="306">
        <v>2022</v>
      </c>
      <c r="E291" s="1776">
        <v>2023</v>
      </c>
      <c r="F291" s="1777"/>
      <c r="G291" s="297"/>
      <c r="H291" s="297"/>
      <c r="I291" s="297"/>
      <c r="J291" s="297"/>
    </row>
    <row r="292" spans="1:10" ht="14.1" customHeight="1" x14ac:dyDescent="0.25">
      <c r="A292" s="318"/>
      <c r="B292" s="309" t="s">
        <v>7</v>
      </c>
      <c r="C292" s="309" t="s">
        <v>8</v>
      </c>
      <c r="D292" s="309" t="s">
        <v>8</v>
      </c>
      <c r="E292" s="1778" t="s">
        <v>8</v>
      </c>
      <c r="F292" s="1779"/>
      <c r="G292" s="297"/>
      <c r="H292" s="297"/>
      <c r="I292" s="297"/>
      <c r="J292" s="297"/>
    </row>
    <row r="293" spans="1:10" ht="15.95" customHeight="1" x14ac:dyDescent="0.25">
      <c r="A293" s="307"/>
      <c r="B293" s="319"/>
      <c r="C293" s="319"/>
      <c r="D293" s="319"/>
      <c r="E293" s="319"/>
      <c r="F293" s="319"/>
      <c r="G293" s="320" t="s">
        <v>687</v>
      </c>
      <c r="H293" s="297"/>
      <c r="I293" s="297"/>
      <c r="J293" s="297"/>
    </row>
    <row r="294" spans="1:10" ht="14.1" customHeight="1" x14ac:dyDescent="0.25">
      <c r="A294" s="321" t="s">
        <v>698</v>
      </c>
      <c r="B294" s="323">
        <v>0</v>
      </c>
      <c r="C294" s="323">
        <v>0</v>
      </c>
      <c r="D294" s="323">
        <v>0</v>
      </c>
      <c r="E294" s="1769">
        <v>0</v>
      </c>
      <c r="F294" s="1770"/>
      <c r="G294" s="324"/>
      <c r="H294" s="297"/>
      <c r="I294" s="297"/>
      <c r="J294" s="297"/>
    </row>
    <row r="295" spans="1:10" ht="14.1" customHeight="1" x14ac:dyDescent="0.25">
      <c r="A295" s="321" t="s">
        <v>699</v>
      </c>
      <c r="B295" s="323">
        <v>0</v>
      </c>
      <c r="C295" s="323">
        <v>0</v>
      </c>
      <c r="D295" s="323">
        <v>0</v>
      </c>
      <c r="E295" s="1769">
        <v>0</v>
      </c>
      <c r="F295" s="1770"/>
      <c r="G295" s="297"/>
      <c r="H295" s="297"/>
      <c r="I295" s="297"/>
      <c r="J295" s="297"/>
    </row>
    <row r="296" spans="1:10" ht="14.1" customHeight="1" x14ac:dyDescent="0.25">
      <c r="A296" s="321" t="s">
        <v>700</v>
      </c>
      <c r="B296" s="323">
        <v>0</v>
      </c>
      <c r="C296" s="323">
        <v>0</v>
      </c>
      <c r="D296" s="323">
        <v>0</v>
      </c>
      <c r="E296" s="1769">
        <v>0</v>
      </c>
      <c r="F296" s="1770"/>
      <c r="G296" s="297"/>
      <c r="H296" s="297"/>
      <c r="I296" s="297"/>
      <c r="J296" s="297"/>
    </row>
    <row r="297" spans="1:10" ht="14.1" customHeight="1" x14ac:dyDescent="0.25">
      <c r="A297" s="321" t="s">
        <v>701</v>
      </c>
      <c r="B297" s="323">
        <v>0</v>
      </c>
      <c r="C297" s="323">
        <v>0</v>
      </c>
      <c r="D297" s="323">
        <v>0</v>
      </c>
      <c r="E297" s="1769">
        <v>0</v>
      </c>
      <c r="F297" s="1770"/>
      <c r="G297" s="297"/>
      <c r="H297" s="297"/>
      <c r="I297" s="297"/>
      <c r="J297" s="297"/>
    </row>
    <row r="298" spans="1:10" ht="14.1" customHeight="1" x14ac:dyDescent="0.25">
      <c r="A298" s="321" t="s">
        <v>702</v>
      </c>
      <c r="B298" s="323">
        <v>0</v>
      </c>
      <c r="C298" s="323">
        <v>0</v>
      </c>
      <c r="D298" s="323">
        <v>0</v>
      </c>
      <c r="E298" s="1769">
        <v>0</v>
      </c>
      <c r="F298" s="1770"/>
      <c r="G298" s="297"/>
      <c r="H298" s="297"/>
      <c r="I298" s="297"/>
      <c r="J298" s="297"/>
    </row>
    <row r="299" spans="1:10" ht="14.1" customHeight="1" x14ac:dyDescent="0.25">
      <c r="A299" s="321" t="s">
        <v>703</v>
      </c>
      <c r="B299" s="323">
        <v>0</v>
      </c>
      <c r="C299" s="323">
        <v>0</v>
      </c>
      <c r="D299" s="323">
        <v>0</v>
      </c>
      <c r="E299" s="1769">
        <v>0</v>
      </c>
      <c r="F299" s="1770"/>
      <c r="G299" s="297"/>
      <c r="H299" s="297"/>
      <c r="I299" s="297"/>
      <c r="J299" s="297"/>
    </row>
    <row r="300" spans="1:10" ht="14.1" customHeight="1" x14ac:dyDescent="0.25">
      <c r="A300" s="321" t="s">
        <v>704</v>
      </c>
      <c r="B300" s="323">
        <v>0</v>
      </c>
      <c r="C300" s="323">
        <v>0</v>
      </c>
      <c r="D300" s="323">
        <v>0</v>
      </c>
      <c r="E300" s="1769">
        <v>0</v>
      </c>
      <c r="F300" s="1770"/>
      <c r="G300" s="297"/>
      <c r="H300" s="297"/>
      <c r="I300" s="297"/>
      <c r="J300" s="297"/>
    </row>
    <row r="301" spans="1:10" ht="14.1" customHeight="1" x14ac:dyDescent="0.25">
      <c r="A301" s="321" t="s">
        <v>705</v>
      </c>
      <c r="B301" s="323">
        <v>0</v>
      </c>
      <c r="C301" s="323">
        <v>0</v>
      </c>
      <c r="D301" s="323">
        <v>0</v>
      </c>
      <c r="E301" s="1769">
        <v>0</v>
      </c>
      <c r="F301" s="1770"/>
      <c r="G301" s="297"/>
      <c r="H301" s="297"/>
      <c r="I301" s="297"/>
      <c r="J301" s="297"/>
    </row>
    <row r="302" spans="1:10" ht="14.1" customHeight="1" x14ac:dyDescent="0.25">
      <c r="A302" s="321" t="s">
        <v>706</v>
      </c>
      <c r="B302" s="323">
        <v>0</v>
      </c>
      <c r="C302" s="323">
        <v>0</v>
      </c>
      <c r="D302" s="323">
        <v>0</v>
      </c>
      <c r="E302" s="1769">
        <v>0</v>
      </c>
      <c r="F302" s="1770"/>
      <c r="G302" s="297"/>
      <c r="H302" s="297"/>
      <c r="I302" s="297"/>
      <c r="J302" s="297"/>
    </row>
    <row r="303" spans="1:10" ht="14.1" customHeight="1" x14ac:dyDescent="0.25">
      <c r="A303" s="321" t="s">
        <v>707</v>
      </c>
      <c r="B303" s="323">
        <v>0</v>
      </c>
      <c r="C303" s="323">
        <v>0</v>
      </c>
      <c r="D303" s="323">
        <v>0</v>
      </c>
      <c r="E303" s="1769">
        <v>0</v>
      </c>
      <c r="F303" s="1770"/>
      <c r="G303" s="297"/>
      <c r="H303" s="297"/>
      <c r="I303" s="297"/>
      <c r="J303" s="297"/>
    </row>
    <row r="304" spans="1:10" ht="14.1" customHeight="1" x14ac:dyDescent="0.25">
      <c r="A304" s="321" t="s">
        <v>708</v>
      </c>
      <c r="B304" s="323">
        <v>0</v>
      </c>
      <c r="C304" s="323">
        <v>0</v>
      </c>
      <c r="D304" s="323">
        <v>0</v>
      </c>
      <c r="E304" s="1769">
        <v>0</v>
      </c>
      <c r="F304" s="1770"/>
      <c r="G304" s="297"/>
      <c r="H304" s="297"/>
      <c r="I304" s="297"/>
      <c r="J304" s="297"/>
    </row>
    <row r="305" spans="1:10" ht="14.1" customHeight="1" x14ac:dyDescent="0.25">
      <c r="A305" s="321" t="s">
        <v>709</v>
      </c>
      <c r="B305" s="323">
        <v>0</v>
      </c>
      <c r="C305" s="323">
        <v>0</v>
      </c>
      <c r="D305" s="323">
        <v>0</v>
      </c>
      <c r="E305" s="1769">
        <v>0</v>
      </c>
      <c r="F305" s="1770"/>
      <c r="G305" s="297"/>
      <c r="H305" s="297"/>
      <c r="I305" s="297"/>
      <c r="J305" s="297"/>
    </row>
    <row r="306" spans="1:10" ht="14.1" customHeight="1" x14ac:dyDescent="0.25">
      <c r="A306" s="321" t="s">
        <v>710</v>
      </c>
      <c r="B306" s="323">
        <v>0</v>
      </c>
      <c r="C306" s="323">
        <v>0</v>
      </c>
      <c r="D306" s="323">
        <v>0</v>
      </c>
      <c r="E306" s="1769">
        <v>0</v>
      </c>
      <c r="F306" s="1770"/>
      <c r="G306" s="297"/>
      <c r="H306" s="297"/>
      <c r="I306" s="297"/>
      <c r="J306" s="297"/>
    </row>
    <row r="307" spans="1:10" ht="14.1" customHeight="1" x14ac:dyDescent="0.25">
      <c r="A307" s="321" t="s">
        <v>711</v>
      </c>
      <c r="B307" s="323">
        <v>0</v>
      </c>
      <c r="C307" s="323">
        <v>0</v>
      </c>
      <c r="D307" s="323">
        <v>0</v>
      </c>
      <c r="E307" s="1769">
        <v>0</v>
      </c>
      <c r="F307" s="1770"/>
      <c r="G307" s="297"/>
      <c r="H307" s="297"/>
      <c r="I307" s="297"/>
      <c r="J307" s="297"/>
    </row>
    <row r="308" spans="1:10" ht="14.1" customHeight="1" x14ac:dyDescent="0.25">
      <c r="A308" s="321" t="s">
        <v>712</v>
      </c>
      <c r="B308" s="323">
        <v>0</v>
      </c>
      <c r="C308" s="323">
        <v>0</v>
      </c>
      <c r="D308" s="323">
        <v>0</v>
      </c>
      <c r="E308" s="1769">
        <v>0</v>
      </c>
      <c r="F308" s="1770"/>
      <c r="G308" s="297"/>
      <c r="H308" s="297"/>
      <c r="I308" s="297"/>
      <c r="J308" s="297"/>
    </row>
    <row r="309" spans="1:10" ht="14.1" customHeight="1" x14ac:dyDescent="0.25">
      <c r="A309" s="321" t="s">
        <v>713</v>
      </c>
      <c r="B309" s="323">
        <v>0</v>
      </c>
      <c r="C309" s="323">
        <v>0</v>
      </c>
      <c r="D309" s="323">
        <v>0</v>
      </c>
      <c r="E309" s="1769">
        <v>0</v>
      </c>
      <c r="F309" s="1770"/>
      <c r="G309" s="297"/>
      <c r="H309" s="297"/>
      <c r="I309" s="297"/>
      <c r="J309" s="297"/>
    </row>
    <row r="310" spans="1:10" ht="14.1" customHeight="1" x14ac:dyDescent="0.25">
      <c r="A310" s="321" t="s">
        <v>714</v>
      </c>
      <c r="B310" s="323">
        <v>0</v>
      </c>
      <c r="C310" s="323">
        <v>7500000</v>
      </c>
      <c r="D310" s="323">
        <v>42854000</v>
      </c>
      <c r="E310" s="1769">
        <v>60000000</v>
      </c>
      <c r="F310" s="1770"/>
      <c r="G310" s="297"/>
      <c r="H310" s="297"/>
      <c r="I310" s="297"/>
      <c r="J310" s="297"/>
    </row>
    <row r="311" spans="1:10" ht="14.1" customHeight="1" x14ac:dyDescent="0.25">
      <c r="A311" s="321" t="s">
        <v>715</v>
      </c>
      <c r="B311" s="323">
        <v>0</v>
      </c>
      <c r="C311" s="323">
        <v>0</v>
      </c>
      <c r="D311" s="323">
        <v>0</v>
      </c>
      <c r="E311" s="1769">
        <v>0</v>
      </c>
      <c r="F311" s="1770"/>
      <c r="G311" s="297"/>
      <c r="H311" s="297"/>
      <c r="I311" s="297"/>
      <c r="J311" s="297"/>
    </row>
    <row r="312" spans="1:10" ht="14.1" customHeight="1" x14ac:dyDescent="0.25">
      <c r="A312" s="321" t="s">
        <v>716</v>
      </c>
      <c r="B312" s="323">
        <v>0</v>
      </c>
      <c r="C312" s="323">
        <v>0</v>
      </c>
      <c r="D312" s="323">
        <v>0</v>
      </c>
      <c r="E312" s="1769">
        <v>0</v>
      </c>
      <c r="F312" s="1770"/>
      <c r="G312" s="297"/>
      <c r="H312" s="297"/>
      <c r="I312" s="297"/>
      <c r="J312" s="297"/>
    </row>
    <row r="313" spans="1:10" ht="14.1" customHeight="1" x14ac:dyDescent="0.25">
      <c r="A313" s="321" t="s">
        <v>717</v>
      </c>
      <c r="B313" s="323">
        <v>0</v>
      </c>
      <c r="C313" s="323">
        <v>0</v>
      </c>
      <c r="D313" s="323">
        <v>0</v>
      </c>
      <c r="E313" s="1769">
        <v>0</v>
      </c>
      <c r="F313" s="1770"/>
      <c r="G313" s="297"/>
      <c r="H313" s="297"/>
      <c r="I313" s="297"/>
      <c r="J313" s="297"/>
    </row>
    <row r="314" spans="1:10" ht="14.1" customHeight="1" x14ac:dyDescent="0.25">
      <c r="A314" s="321" t="s">
        <v>718</v>
      </c>
      <c r="B314" s="323">
        <v>0</v>
      </c>
      <c r="C314" s="323">
        <v>0</v>
      </c>
      <c r="D314" s="323">
        <v>0</v>
      </c>
      <c r="E314" s="1769">
        <v>0</v>
      </c>
      <c r="F314" s="1770"/>
      <c r="G314" s="297"/>
      <c r="H314" s="297"/>
      <c r="I314" s="297"/>
      <c r="J314" s="297"/>
    </row>
    <row r="315" spans="1:10" ht="14.1" customHeight="1" x14ac:dyDescent="0.25">
      <c r="A315" s="321" t="s">
        <v>719</v>
      </c>
      <c r="B315" s="323">
        <v>0</v>
      </c>
      <c r="C315" s="323">
        <v>0</v>
      </c>
      <c r="D315" s="323">
        <v>0</v>
      </c>
      <c r="E315" s="1769">
        <v>0</v>
      </c>
      <c r="F315" s="1770"/>
      <c r="G315" s="297"/>
      <c r="H315" s="297"/>
      <c r="I315" s="297"/>
      <c r="J315" s="297"/>
    </row>
    <row r="316" spans="1:10" ht="14.1" customHeight="1" x14ac:dyDescent="0.25">
      <c r="A316" s="321" t="s">
        <v>720</v>
      </c>
      <c r="B316" s="323">
        <v>0</v>
      </c>
      <c r="C316" s="323">
        <v>0</v>
      </c>
      <c r="D316" s="323">
        <v>0</v>
      </c>
      <c r="E316" s="1769">
        <v>0</v>
      </c>
      <c r="F316" s="1770"/>
      <c r="G316" s="297"/>
      <c r="H316" s="297"/>
      <c r="I316" s="297"/>
      <c r="J316" s="297"/>
    </row>
    <row r="317" spans="1:10" ht="14.1" customHeight="1" x14ac:dyDescent="0.25">
      <c r="A317" s="321" t="s">
        <v>721</v>
      </c>
      <c r="B317" s="323">
        <v>0</v>
      </c>
      <c r="C317" s="323">
        <v>0</v>
      </c>
      <c r="D317" s="323">
        <v>0</v>
      </c>
      <c r="E317" s="1769">
        <v>0</v>
      </c>
      <c r="F317" s="1770"/>
      <c r="G317" s="297"/>
      <c r="H317" s="297"/>
      <c r="I317" s="297"/>
      <c r="J317" s="297"/>
    </row>
    <row r="318" spans="1:10" ht="14.1" customHeight="1" x14ac:dyDescent="0.25">
      <c r="A318" s="321" t="s">
        <v>722</v>
      </c>
      <c r="B318" s="323">
        <v>0</v>
      </c>
      <c r="C318" s="323">
        <v>0</v>
      </c>
      <c r="D318" s="323">
        <v>0</v>
      </c>
      <c r="E318" s="1769">
        <v>0</v>
      </c>
      <c r="F318" s="1770"/>
      <c r="G318" s="297"/>
      <c r="H318" s="297"/>
      <c r="I318" s="297"/>
      <c r="J318" s="297"/>
    </row>
    <row r="319" spans="1:10" ht="14.1" customHeight="1" x14ac:dyDescent="0.25">
      <c r="A319" s="321" t="s">
        <v>723</v>
      </c>
      <c r="B319" s="323">
        <v>0</v>
      </c>
      <c r="C319" s="323">
        <v>0</v>
      </c>
      <c r="D319" s="323">
        <v>0</v>
      </c>
      <c r="E319" s="1769">
        <v>0</v>
      </c>
      <c r="F319" s="1770"/>
      <c r="G319" s="297"/>
      <c r="H319" s="297"/>
      <c r="I319" s="297"/>
      <c r="J319" s="297"/>
    </row>
    <row r="320" spans="1:10" ht="14.1" customHeight="1" x14ac:dyDescent="0.25">
      <c r="A320" s="321" t="s">
        <v>724</v>
      </c>
      <c r="B320" s="323">
        <v>0</v>
      </c>
      <c r="C320" s="323">
        <v>0</v>
      </c>
      <c r="D320" s="323">
        <v>0</v>
      </c>
      <c r="E320" s="1769">
        <v>0</v>
      </c>
      <c r="F320" s="1770"/>
      <c r="G320" s="297"/>
      <c r="H320" s="297"/>
      <c r="I320" s="297"/>
      <c r="J320" s="297"/>
    </row>
    <row r="321" spans="1:10" ht="14.1" customHeight="1" x14ac:dyDescent="0.25">
      <c r="A321" s="321" t="s">
        <v>725</v>
      </c>
      <c r="B321" s="323">
        <v>0</v>
      </c>
      <c r="C321" s="323">
        <v>0</v>
      </c>
      <c r="D321" s="323">
        <v>0</v>
      </c>
      <c r="E321" s="1769">
        <v>0</v>
      </c>
      <c r="F321" s="1770"/>
      <c r="G321" s="297"/>
      <c r="H321" s="297"/>
      <c r="I321" s="297"/>
      <c r="J321" s="297"/>
    </row>
    <row r="322" spans="1:10" ht="14.1" customHeight="1" x14ac:dyDescent="0.25">
      <c r="A322" s="321" t="s">
        <v>726</v>
      </c>
      <c r="B322" s="323">
        <v>0</v>
      </c>
      <c r="C322" s="323">
        <v>0</v>
      </c>
      <c r="D322" s="323">
        <v>0</v>
      </c>
      <c r="E322" s="1769">
        <v>0</v>
      </c>
      <c r="F322" s="1770"/>
      <c r="G322" s="297"/>
      <c r="H322" s="297"/>
      <c r="I322" s="297"/>
      <c r="J322" s="297"/>
    </row>
    <row r="323" spans="1:10" ht="14.1" customHeight="1" x14ac:dyDescent="0.25">
      <c r="A323" s="321" t="s">
        <v>727</v>
      </c>
      <c r="B323" s="323">
        <v>0</v>
      </c>
      <c r="C323" s="323">
        <v>0</v>
      </c>
      <c r="D323" s="323">
        <v>0</v>
      </c>
      <c r="E323" s="1769">
        <v>0</v>
      </c>
      <c r="F323" s="1770"/>
      <c r="G323" s="297"/>
      <c r="H323" s="297"/>
      <c r="I323" s="297"/>
      <c r="J323" s="297"/>
    </row>
    <row r="324" spans="1:10" ht="14.1" customHeight="1" x14ac:dyDescent="0.25">
      <c r="A324" s="325" t="s">
        <v>192</v>
      </c>
      <c r="B324" s="323">
        <v>0</v>
      </c>
      <c r="C324" s="323">
        <v>7500000</v>
      </c>
      <c r="D324" s="323">
        <v>42854000</v>
      </c>
      <c r="E324" s="1769">
        <v>60000000</v>
      </c>
      <c r="F324" s="1770"/>
      <c r="G324" s="297"/>
      <c r="H324" s="297"/>
      <c r="I324" s="297"/>
      <c r="J324" s="297"/>
    </row>
    <row r="325" spans="1:10" ht="15" customHeight="1" x14ac:dyDescent="0.25">
      <c r="A325" s="304"/>
      <c r="B325" s="306">
        <v>2020</v>
      </c>
      <c r="C325" s="306">
        <v>2021</v>
      </c>
      <c r="D325" s="306">
        <v>2022</v>
      </c>
      <c r="E325" s="1776">
        <v>2023</v>
      </c>
      <c r="F325" s="1777"/>
      <c r="G325" s="297"/>
      <c r="H325" s="297"/>
      <c r="I325" s="297"/>
      <c r="J325" s="297"/>
    </row>
    <row r="326" spans="1:10" ht="15" customHeight="1" x14ac:dyDescent="0.25">
      <c r="A326" s="307"/>
      <c r="B326" s="309" t="s">
        <v>7</v>
      </c>
      <c r="C326" s="309" t="s">
        <v>8</v>
      </c>
      <c r="D326" s="309" t="s">
        <v>8</v>
      </c>
      <c r="E326" s="1778" t="s">
        <v>8</v>
      </c>
      <c r="F326" s="1779"/>
      <c r="G326" s="297"/>
      <c r="H326" s="297"/>
      <c r="I326" s="297"/>
      <c r="J326" s="297"/>
    </row>
    <row r="327" spans="1:10" ht="14.1" customHeight="1" x14ac:dyDescent="0.25">
      <c r="A327" s="310" t="s">
        <v>16</v>
      </c>
      <c r="B327" s="312">
        <v>0</v>
      </c>
      <c r="C327" s="312">
        <v>104</v>
      </c>
      <c r="D327" s="312">
        <v>350</v>
      </c>
      <c r="E327" s="1763">
        <v>400</v>
      </c>
      <c r="F327" s="1764"/>
      <c r="G327" s="297"/>
      <c r="H327" s="297"/>
      <c r="I327" s="297"/>
      <c r="J327" s="297"/>
    </row>
    <row r="328" spans="1:10" ht="14.1" customHeight="1" x14ac:dyDescent="0.25">
      <c r="A328" s="310" t="s">
        <v>17</v>
      </c>
      <c r="B328" s="312">
        <v>0</v>
      </c>
      <c r="C328" s="312">
        <v>7500000</v>
      </c>
      <c r="D328" s="312">
        <v>42854000</v>
      </c>
      <c r="E328" s="1763">
        <v>60000000</v>
      </c>
      <c r="F328" s="1764"/>
      <c r="G328" s="297"/>
      <c r="H328" s="297"/>
      <c r="I328" s="297"/>
      <c r="J328" s="297"/>
    </row>
    <row r="329" spans="1:10" ht="14.1" customHeight="1" x14ac:dyDescent="0.25">
      <c r="A329" s="310" t="s">
        <v>18</v>
      </c>
      <c r="B329" s="312">
        <v>0</v>
      </c>
      <c r="C329" s="314">
        <v>72115.38</v>
      </c>
      <c r="D329" s="314">
        <v>122440</v>
      </c>
      <c r="E329" s="1780">
        <v>150000</v>
      </c>
      <c r="F329" s="1764"/>
      <c r="G329" s="297"/>
      <c r="H329" s="297"/>
      <c r="I329" s="297"/>
      <c r="J329" s="297"/>
    </row>
    <row r="330" spans="1:10" ht="14.1" customHeight="1" x14ac:dyDescent="0.25">
      <c r="A330" s="310" t="s">
        <v>696</v>
      </c>
      <c r="B330" s="312"/>
      <c r="C330" s="314"/>
      <c r="D330" s="316">
        <v>2.3654000000000002</v>
      </c>
      <c r="E330" s="1773">
        <v>0.1429</v>
      </c>
      <c r="F330" s="1764"/>
      <c r="G330" s="297"/>
      <c r="H330" s="297"/>
      <c r="I330" s="297"/>
      <c r="J330" s="297"/>
    </row>
    <row r="331" spans="1:10" ht="14.1" customHeight="1" x14ac:dyDescent="0.25">
      <c r="A331" s="310" t="s">
        <v>697</v>
      </c>
      <c r="B331" s="312"/>
      <c r="C331" s="314"/>
      <c r="D331" s="316">
        <v>4.7138999999999998</v>
      </c>
      <c r="E331" s="1773">
        <v>0.40010000000000001</v>
      </c>
      <c r="F331" s="1764"/>
      <c r="G331" s="297"/>
      <c r="H331" s="297"/>
      <c r="I331" s="297"/>
      <c r="J331" s="297"/>
    </row>
    <row r="332" spans="1:10" ht="14.1" customHeight="1" x14ac:dyDescent="0.25">
      <c r="A332" s="310" t="s">
        <v>22</v>
      </c>
      <c r="B332" s="312"/>
      <c r="C332" s="314"/>
      <c r="D332" s="316">
        <v>0.69779999999999998</v>
      </c>
      <c r="E332" s="1773">
        <v>0.22509999999999999</v>
      </c>
      <c r="F332" s="1764"/>
      <c r="G332" s="297"/>
      <c r="H332" s="297"/>
      <c r="I332" s="297"/>
      <c r="J332" s="297"/>
    </row>
    <row r="333" spans="1:10" ht="14.1" customHeight="1" x14ac:dyDescent="0.25">
      <c r="A333" s="1774" t="s">
        <v>690</v>
      </c>
      <c r="B333" s="1775"/>
      <c r="C333" s="1775"/>
      <c r="D333" s="1775"/>
      <c r="E333" s="1775"/>
      <c r="F333" s="1775"/>
      <c r="G333" s="297"/>
      <c r="H333" s="297"/>
      <c r="I333" s="297"/>
      <c r="J333" s="297"/>
    </row>
    <row r="334" spans="1:10" ht="14.1" customHeight="1" x14ac:dyDescent="0.25">
      <c r="A334" s="304"/>
      <c r="B334" s="306">
        <v>2020</v>
      </c>
      <c r="C334" s="317">
        <v>2021</v>
      </c>
      <c r="D334" s="306">
        <v>2022</v>
      </c>
      <c r="E334" s="1776">
        <v>2023</v>
      </c>
      <c r="F334" s="1777"/>
      <c r="G334" s="297"/>
      <c r="H334" s="297"/>
      <c r="I334" s="297"/>
      <c r="J334" s="297"/>
    </row>
    <row r="335" spans="1:10" ht="14.1" customHeight="1" x14ac:dyDescent="0.25">
      <c r="A335" s="318"/>
      <c r="B335" s="309" t="s">
        <v>7</v>
      </c>
      <c r="C335" s="309" t="s">
        <v>8</v>
      </c>
      <c r="D335" s="309" t="s">
        <v>8</v>
      </c>
      <c r="E335" s="1778" t="s">
        <v>8</v>
      </c>
      <c r="F335" s="1779"/>
      <c r="G335" s="297"/>
      <c r="H335" s="297"/>
      <c r="I335" s="297"/>
      <c r="J335" s="297"/>
    </row>
    <row r="336" spans="1:10" ht="15.95" customHeight="1" x14ac:dyDescent="0.25">
      <c r="A336" s="307"/>
      <c r="B336" s="319"/>
      <c r="C336" s="319"/>
      <c r="D336" s="319"/>
      <c r="E336" s="319"/>
      <c r="F336" s="319"/>
      <c r="G336" s="320" t="s">
        <v>687</v>
      </c>
      <c r="H336" s="297"/>
      <c r="I336" s="297"/>
      <c r="J336" s="297"/>
    </row>
    <row r="337" spans="1:10" ht="14.1" customHeight="1" x14ac:dyDescent="0.25">
      <c r="A337" s="321" t="s">
        <v>698</v>
      </c>
      <c r="B337" s="323">
        <v>0</v>
      </c>
      <c r="C337" s="323">
        <v>0</v>
      </c>
      <c r="D337" s="323">
        <v>0</v>
      </c>
      <c r="E337" s="1769">
        <v>0</v>
      </c>
      <c r="F337" s="1770"/>
      <c r="G337" s="324"/>
      <c r="H337" s="297"/>
      <c r="I337" s="297"/>
      <c r="J337" s="297"/>
    </row>
    <row r="338" spans="1:10" ht="14.1" customHeight="1" x14ac:dyDescent="0.25">
      <c r="A338" s="321" t="s">
        <v>699</v>
      </c>
      <c r="B338" s="323">
        <v>0</v>
      </c>
      <c r="C338" s="323">
        <v>0</v>
      </c>
      <c r="D338" s="323">
        <v>0</v>
      </c>
      <c r="E338" s="1769">
        <v>0</v>
      </c>
      <c r="F338" s="1770"/>
      <c r="G338" s="297"/>
      <c r="H338" s="297"/>
      <c r="I338" s="297"/>
      <c r="J338" s="297"/>
    </row>
    <row r="339" spans="1:10" ht="14.1" customHeight="1" x14ac:dyDescent="0.25">
      <c r="A339" s="321" t="s">
        <v>700</v>
      </c>
      <c r="B339" s="323">
        <v>0</v>
      </c>
      <c r="C339" s="323">
        <v>0</v>
      </c>
      <c r="D339" s="323">
        <v>0</v>
      </c>
      <c r="E339" s="1769">
        <v>0</v>
      </c>
      <c r="F339" s="1770"/>
      <c r="G339" s="297"/>
      <c r="H339" s="297"/>
      <c r="I339" s="297"/>
      <c r="J339" s="297"/>
    </row>
    <row r="340" spans="1:10" ht="14.1" customHeight="1" x14ac:dyDescent="0.25">
      <c r="A340" s="321" t="s">
        <v>701</v>
      </c>
      <c r="B340" s="323">
        <v>0</v>
      </c>
      <c r="C340" s="323">
        <v>0</v>
      </c>
      <c r="D340" s="323">
        <v>0</v>
      </c>
      <c r="E340" s="1769">
        <v>0</v>
      </c>
      <c r="F340" s="1770"/>
      <c r="G340" s="297"/>
      <c r="H340" s="297"/>
      <c r="I340" s="297"/>
      <c r="J340" s="297"/>
    </row>
    <row r="341" spans="1:10" ht="14.1" customHeight="1" x14ac:dyDescent="0.25">
      <c r="A341" s="321" t="s">
        <v>702</v>
      </c>
      <c r="B341" s="323">
        <v>0</v>
      </c>
      <c r="C341" s="323">
        <v>0</v>
      </c>
      <c r="D341" s="323">
        <v>0</v>
      </c>
      <c r="E341" s="1769">
        <v>0</v>
      </c>
      <c r="F341" s="1770"/>
      <c r="G341" s="297"/>
      <c r="H341" s="297"/>
      <c r="I341" s="297"/>
      <c r="J341" s="297"/>
    </row>
    <row r="342" spans="1:10" ht="14.1" customHeight="1" x14ac:dyDescent="0.25">
      <c r="A342" s="321" t="s">
        <v>703</v>
      </c>
      <c r="B342" s="323">
        <v>0</v>
      </c>
      <c r="C342" s="323">
        <v>0</v>
      </c>
      <c r="D342" s="323">
        <v>0</v>
      </c>
      <c r="E342" s="1769">
        <v>0</v>
      </c>
      <c r="F342" s="1770"/>
      <c r="G342" s="297"/>
      <c r="H342" s="297"/>
      <c r="I342" s="297"/>
      <c r="J342" s="297"/>
    </row>
    <row r="343" spans="1:10" ht="14.1" customHeight="1" x14ac:dyDescent="0.25">
      <c r="A343" s="321" t="s">
        <v>704</v>
      </c>
      <c r="B343" s="323">
        <v>0</v>
      </c>
      <c r="C343" s="323">
        <v>0</v>
      </c>
      <c r="D343" s="323">
        <v>0</v>
      </c>
      <c r="E343" s="1769">
        <v>0</v>
      </c>
      <c r="F343" s="1770"/>
      <c r="G343" s="297"/>
      <c r="H343" s="297"/>
      <c r="I343" s="297"/>
      <c r="J343" s="297"/>
    </row>
    <row r="344" spans="1:10" ht="14.1" customHeight="1" x14ac:dyDescent="0.25">
      <c r="A344" s="321" t="s">
        <v>705</v>
      </c>
      <c r="B344" s="323">
        <v>0</v>
      </c>
      <c r="C344" s="323">
        <v>0</v>
      </c>
      <c r="D344" s="323">
        <v>0</v>
      </c>
      <c r="E344" s="1769">
        <v>0</v>
      </c>
      <c r="F344" s="1770"/>
      <c r="G344" s="297"/>
      <c r="H344" s="297"/>
      <c r="I344" s="297"/>
      <c r="J344" s="297"/>
    </row>
    <row r="345" spans="1:10" ht="14.1" customHeight="1" x14ac:dyDescent="0.25">
      <c r="A345" s="321" t="s">
        <v>706</v>
      </c>
      <c r="B345" s="323">
        <v>0</v>
      </c>
      <c r="C345" s="323">
        <v>0</v>
      </c>
      <c r="D345" s="323">
        <v>0</v>
      </c>
      <c r="E345" s="1769">
        <v>0</v>
      </c>
      <c r="F345" s="1770"/>
      <c r="G345" s="297"/>
      <c r="H345" s="297"/>
      <c r="I345" s="297"/>
      <c r="J345" s="297"/>
    </row>
    <row r="346" spans="1:10" ht="14.1" customHeight="1" x14ac:dyDescent="0.25">
      <c r="A346" s="321" t="s">
        <v>707</v>
      </c>
      <c r="B346" s="323">
        <v>0</v>
      </c>
      <c r="C346" s="323">
        <v>0</v>
      </c>
      <c r="D346" s="323">
        <v>0</v>
      </c>
      <c r="E346" s="1769">
        <v>0</v>
      </c>
      <c r="F346" s="1770"/>
      <c r="G346" s="297"/>
      <c r="H346" s="297"/>
      <c r="I346" s="297"/>
      <c r="J346" s="297"/>
    </row>
    <row r="347" spans="1:10" ht="14.1" customHeight="1" x14ac:dyDescent="0.25">
      <c r="A347" s="321" t="s">
        <v>708</v>
      </c>
      <c r="B347" s="323">
        <v>0</v>
      </c>
      <c r="C347" s="323">
        <v>0</v>
      </c>
      <c r="D347" s="323">
        <v>0</v>
      </c>
      <c r="E347" s="1769">
        <v>0</v>
      </c>
      <c r="F347" s="1770"/>
      <c r="G347" s="297"/>
      <c r="H347" s="297"/>
      <c r="I347" s="297"/>
      <c r="J347" s="297"/>
    </row>
    <row r="348" spans="1:10" ht="14.1" customHeight="1" x14ac:dyDescent="0.25">
      <c r="A348" s="321" t="s">
        <v>709</v>
      </c>
      <c r="B348" s="323">
        <v>0</v>
      </c>
      <c r="C348" s="323">
        <v>0</v>
      </c>
      <c r="D348" s="323">
        <v>0</v>
      </c>
      <c r="E348" s="1769">
        <v>0</v>
      </c>
      <c r="F348" s="1770"/>
      <c r="G348" s="297"/>
      <c r="H348" s="297"/>
      <c r="I348" s="297"/>
      <c r="J348" s="297"/>
    </row>
    <row r="349" spans="1:10" ht="14.1" customHeight="1" x14ac:dyDescent="0.25">
      <c r="A349" s="321" t="s">
        <v>710</v>
      </c>
      <c r="B349" s="323">
        <v>0</v>
      </c>
      <c r="C349" s="323">
        <v>0</v>
      </c>
      <c r="D349" s="323">
        <v>0</v>
      </c>
      <c r="E349" s="1769">
        <v>0</v>
      </c>
      <c r="F349" s="1770"/>
      <c r="G349" s="297"/>
      <c r="H349" s="297"/>
      <c r="I349" s="297"/>
      <c r="J349" s="297"/>
    </row>
    <row r="350" spans="1:10" ht="14.1" customHeight="1" x14ac:dyDescent="0.25">
      <c r="A350" s="321" t="s">
        <v>711</v>
      </c>
      <c r="B350" s="323">
        <v>0</v>
      </c>
      <c r="C350" s="323">
        <v>0</v>
      </c>
      <c r="D350" s="323">
        <v>0</v>
      </c>
      <c r="E350" s="1769">
        <v>0</v>
      </c>
      <c r="F350" s="1770"/>
      <c r="G350" s="297"/>
      <c r="H350" s="297"/>
      <c r="I350" s="297"/>
      <c r="J350" s="297"/>
    </row>
    <row r="351" spans="1:10" ht="14.1" customHeight="1" x14ac:dyDescent="0.25">
      <c r="A351" s="321" t="s">
        <v>712</v>
      </c>
      <c r="B351" s="323">
        <v>0</v>
      </c>
      <c r="C351" s="323">
        <v>0</v>
      </c>
      <c r="D351" s="323">
        <v>0</v>
      </c>
      <c r="E351" s="1769">
        <v>0</v>
      </c>
      <c r="F351" s="1770"/>
      <c r="G351" s="297"/>
      <c r="H351" s="297"/>
      <c r="I351" s="297"/>
      <c r="J351" s="297"/>
    </row>
    <row r="352" spans="1:10" ht="14.1" customHeight="1" x14ac:dyDescent="0.25">
      <c r="A352" s="321" t="s">
        <v>713</v>
      </c>
      <c r="B352" s="323">
        <v>0</v>
      </c>
      <c r="C352" s="323">
        <v>0</v>
      </c>
      <c r="D352" s="323">
        <v>0</v>
      </c>
      <c r="E352" s="1769">
        <v>0</v>
      </c>
      <c r="F352" s="1770"/>
      <c r="G352" s="297"/>
      <c r="H352" s="297"/>
      <c r="I352" s="297"/>
      <c r="J352" s="297"/>
    </row>
    <row r="353" spans="1:10" ht="14.1" customHeight="1" x14ac:dyDescent="0.25">
      <c r="A353" s="321" t="s">
        <v>714</v>
      </c>
      <c r="B353" s="323">
        <v>0</v>
      </c>
      <c r="C353" s="323">
        <v>7500000</v>
      </c>
      <c r="D353" s="323">
        <v>42854000</v>
      </c>
      <c r="E353" s="1769">
        <v>60000000</v>
      </c>
      <c r="F353" s="1770"/>
      <c r="G353" s="297"/>
      <c r="H353" s="297"/>
      <c r="I353" s="297"/>
      <c r="J353" s="297"/>
    </row>
    <row r="354" spans="1:10" ht="14.1" customHeight="1" x14ac:dyDescent="0.25">
      <c r="A354" s="321" t="s">
        <v>715</v>
      </c>
      <c r="B354" s="323">
        <v>0</v>
      </c>
      <c r="C354" s="323">
        <v>0</v>
      </c>
      <c r="D354" s="323">
        <v>0</v>
      </c>
      <c r="E354" s="1769">
        <v>0</v>
      </c>
      <c r="F354" s="1770"/>
      <c r="G354" s="297"/>
      <c r="H354" s="297"/>
      <c r="I354" s="297"/>
      <c r="J354" s="297"/>
    </row>
    <row r="355" spans="1:10" ht="14.1" customHeight="1" x14ac:dyDescent="0.25">
      <c r="A355" s="321" t="s">
        <v>716</v>
      </c>
      <c r="B355" s="323">
        <v>0</v>
      </c>
      <c r="C355" s="323">
        <v>0</v>
      </c>
      <c r="D355" s="323">
        <v>0</v>
      </c>
      <c r="E355" s="1769">
        <v>0</v>
      </c>
      <c r="F355" s="1770"/>
      <c r="G355" s="297"/>
      <c r="H355" s="297"/>
      <c r="I355" s="297"/>
      <c r="J355" s="297"/>
    </row>
    <row r="356" spans="1:10" ht="14.1" customHeight="1" x14ac:dyDescent="0.25">
      <c r="A356" s="321" t="s">
        <v>717</v>
      </c>
      <c r="B356" s="323">
        <v>0</v>
      </c>
      <c r="C356" s="323">
        <v>0</v>
      </c>
      <c r="D356" s="323">
        <v>0</v>
      </c>
      <c r="E356" s="1769">
        <v>0</v>
      </c>
      <c r="F356" s="1770"/>
      <c r="G356" s="297"/>
      <c r="H356" s="297"/>
      <c r="I356" s="297"/>
      <c r="J356" s="297"/>
    </row>
    <row r="357" spans="1:10" ht="14.1" customHeight="1" x14ac:dyDescent="0.25">
      <c r="A357" s="321" t="s">
        <v>718</v>
      </c>
      <c r="B357" s="323">
        <v>0</v>
      </c>
      <c r="C357" s="323">
        <v>0</v>
      </c>
      <c r="D357" s="323">
        <v>0</v>
      </c>
      <c r="E357" s="1769">
        <v>0</v>
      </c>
      <c r="F357" s="1770"/>
      <c r="G357" s="297"/>
      <c r="H357" s="297"/>
      <c r="I357" s="297"/>
      <c r="J357" s="297"/>
    </row>
    <row r="358" spans="1:10" ht="14.1" customHeight="1" x14ac:dyDescent="0.25">
      <c r="A358" s="321" t="s">
        <v>719</v>
      </c>
      <c r="B358" s="323">
        <v>0</v>
      </c>
      <c r="C358" s="323">
        <v>0</v>
      </c>
      <c r="D358" s="323">
        <v>0</v>
      </c>
      <c r="E358" s="1769">
        <v>0</v>
      </c>
      <c r="F358" s="1770"/>
      <c r="G358" s="297"/>
      <c r="H358" s="297"/>
      <c r="I358" s="297"/>
      <c r="J358" s="297"/>
    </row>
    <row r="359" spans="1:10" ht="14.1" customHeight="1" x14ac:dyDescent="0.25">
      <c r="A359" s="321" t="s">
        <v>720</v>
      </c>
      <c r="B359" s="323">
        <v>0</v>
      </c>
      <c r="C359" s="323">
        <v>0</v>
      </c>
      <c r="D359" s="323">
        <v>0</v>
      </c>
      <c r="E359" s="1769">
        <v>0</v>
      </c>
      <c r="F359" s="1770"/>
      <c r="G359" s="297"/>
      <c r="H359" s="297"/>
      <c r="I359" s="297"/>
      <c r="J359" s="297"/>
    </row>
    <row r="360" spans="1:10" ht="14.1" customHeight="1" x14ac:dyDescent="0.25">
      <c r="A360" s="321" t="s">
        <v>721</v>
      </c>
      <c r="B360" s="323">
        <v>0</v>
      </c>
      <c r="C360" s="323">
        <v>0</v>
      </c>
      <c r="D360" s="323">
        <v>0</v>
      </c>
      <c r="E360" s="1769">
        <v>0</v>
      </c>
      <c r="F360" s="1770"/>
      <c r="G360" s="297"/>
      <c r="H360" s="297"/>
      <c r="I360" s="297"/>
      <c r="J360" s="297"/>
    </row>
    <row r="361" spans="1:10" ht="14.1" customHeight="1" x14ac:dyDescent="0.25">
      <c r="A361" s="321" t="s">
        <v>722</v>
      </c>
      <c r="B361" s="323">
        <v>0</v>
      </c>
      <c r="C361" s="323">
        <v>0</v>
      </c>
      <c r="D361" s="323">
        <v>0</v>
      </c>
      <c r="E361" s="1769">
        <v>0</v>
      </c>
      <c r="F361" s="1770"/>
      <c r="G361" s="297"/>
      <c r="H361" s="297"/>
      <c r="I361" s="297"/>
      <c r="J361" s="297"/>
    </row>
    <row r="362" spans="1:10" ht="14.1" customHeight="1" x14ac:dyDescent="0.25">
      <c r="A362" s="321" t="s">
        <v>723</v>
      </c>
      <c r="B362" s="323">
        <v>0</v>
      </c>
      <c r="C362" s="323">
        <v>0</v>
      </c>
      <c r="D362" s="323">
        <v>0</v>
      </c>
      <c r="E362" s="1769">
        <v>0</v>
      </c>
      <c r="F362" s="1770"/>
      <c r="G362" s="297"/>
      <c r="H362" s="297"/>
      <c r="I362" s="297"/>
      <c r="J362" s="297"/>
    </row>
    <row r="363" spans="1:10" ht="14.1" customHeight="1" x14ac:dyDescent="0.25">
      <c r="A363" s="321" t="s">
        <v>724</v>
      </c>
      <c r="B363" s="323">
        <v>0</v>
      </c>
      <c r="C363" s="323">
        <v>0</v>
      </c>
      <c r="D363" s="323">
        <v>0</v>
      </c>
      <c r="E363" s="1769">
        <v>0</v>
      </c>
      <c r="F363" s="1770"/>
      <c r="G363" s="297"/>
      <c r="H363" s="297"/>
      <c r="I363" s="297"/>
      <c r="J363" s="297"/>
    </row>
    <row r="364" spans="1:10" ht="14.1" customHeight="1" x14ac:dyDescent="0.25">
      <c r="A364" s="321" t="s">
        <v>725</v>
      </c>
      <c r="B364" s="323">
        <v>0</v>
      </c>
      <c r="C364" s="323">
        <v>0</v>
      </c>
      <c r="D364" s="323">
        <v>0</v>
      </c>
      <c r="E364" s="1769">
        <v>0</v>
      </c>
      <c r="F364" s="1770"/>
      <c r="G364" s="297"/>
      <c r="H364" s="297"/>
      <c r="I364" s="297"/>
      <c r="J364" s="297"/>
    </row>
    <row r="365" spans="1:10" ht="14.1" customHeight="1" x14ac:dyDescent="0.25">
      <c r="A365" s="321" t="s">
        <v>726</v>
      </c>
      <c r="B365" s="323">
        <v>0</v>
      </c>
      <c r="C365" s="323">
        <v>0</v>
      </c>
      <c r="D365" s="323">
        <v>0</v>
      </c>
      <c r="E365" s="1769">
        <v>0</v>
      </c>
      <c r="F365" s="1770"/>
      <c r="G365" s="297"/>
      <c r="H365" s="297"/>
      <c r="I365" s="297"/>
      <c r="J365" s="297"/>
    </row>
    <row r="366" spans="1:10" ht="14.1" customHeight="1" x14ac:dyDescent="0.25">
      <c r="A366" s="321" t="s">
        <v>727</v>
      </c>
      <c r="B366" s="323">
        <v>0</v>
      </c>
      <c r="C366" s="323">
        <v>0</v>
      </c>
      <c r="D366" s="323">
        <v>0</v>
      </c>
      <c r="E366" s="1769">
        <v>0</v>
      </c>
      <c r="F366" s="1770"/>
      <c r="G366" s="297"/>
      <c r="H366" s="297"/>
      <c r="I366" s="297"/>
      <c r="J366" s="297"/>
    </row>
    <row r="367" spans="1:10" ht="14.1" customHeight="1" x14ac:dyDescent="0.25">
      <c r="A367" s="325" t="s">
        <v>192</v>
      </c>
      <c r="B367" s="323">
        <v>0</v>
      </c>
      <c r="C367" s="323">
        <v>7500000</v>
      </c>
      <c r="D367" s="323">
        <v>42854000</v>
      </c>
      <c r="E367" s="1769">
        <v>60000000</v>
      </c>
      <c r="F367" s="1770"/>
      <c r="G367" s="297"/>
      <c r="H367" s="297"/>
      <c r="I367" s="297"/>
      <c r="J367" s="297"/>
    </row>
    <row r="368" spans="1:10" ht="14.1" customHeight="1" x14ac:dyDescent="0.25">
      <c r="A368" s="302" t="s">
        <v>688</v>
      </c>
      <c r="B368" s="1781" t="s">
        <v>952</v>
      </c>
      <c r="C368" s="1782"/>
      <c r="D368" s="1782"/>
      <c r="E368" s="1782"/>
      <c r="F368" s="1782"/>
      <c r="G368" s="297"/>
      <c r="H368" s="297"/>
      <c r="I368" s="297"/>
      <c r="J368" s="297"/>
    </row>
    <row r="369" spans="1:10" ht="14.1" customHeight="1" x14ac:dyDescent="0.25">
      <c r="A369" s="303" t="s">
        <v>689</v>
      </c>
      <c r="B369" s="1783" t="s">
        <v>953</v>
      </c>
      <c r="C369" s="1784"/>
      <c r="D369" s="1784"/>
      <c r="E369" s="1784"/>
      <c r="F369" s="1784"/>
      <c r="G369" s="297"/>
      <c r="H369" s="297"/>
      <c r="I369" s="297"/>
      <c r="J369" s="297"/>
    </row>
    <row r="370" spans="1:10" ht="14.1" customHeight="1" x14ac:dyDescent="0.25">
      <c r="A370" s="303" t="s">
        <v>15</v>
      </c>
      <c r="B370" s="1783" t="s">
        <v>50</v>
      </c>
      <c r="C370" s="1784"/>
      <c r="D370" s="1784"/>
      <c r="E370" s="1784"/>
      <c r="F370" s="1784"/>
      <c r="G370" s="297"/>
      <c r="H370" s="297"/>
      <c r="I370" s="297"/>
      <c r="J370" s="297"/>
    </row>
    <row r="371" spans="1:10" ht="15" customHeight="1" x14ac:dyDescent="0.25">
      <c r="A371" s="304"/>
      <c r="B371" s="306">
        <v>2020</v>
      </c>
      <c r="C371" s="306">
        <v>2021</v>
      </c>
      <c r="D371" s="306">
        <v>2022</v>
      </c>
      <c r="E371" s="1776">
        <v>2023</v>
      </c>
      <c r="F371" s="1777"/>
      <c r="G371" s="297"/>
      <c r="H371" s="297"/>
      <c r="I371" s="297"/>
      <c r="J371" s="297"/>
    </row>
    <row r="372" spans="1:10" ht="15" customHeight="1" x14ac:dyDescent="0.25">
      <c r="A372" s="307"/>
      <c r="B372" s="309" t="s">
        <v>7</v>
      </c>
      <c r="C372" s="309" t="s">
        <v>8</v>
      </c>
      <c r="D372" s="309" t="s">
        <v>8</v>
      </c>
      <c r="E372" s="1778" t="s">
        <v>8</v>
      </c>
      <c r="F372" s="1779"/>
      <c r="G372" s="297"/>
      <c r="H372" s="297"/>
      <c r="I372" s="297"/>
      <c r="J372" s="297"/>
    </row>
    <row r="373" spans="1:10" ht="14.1" customHeight="1" x14ac:dyDescent="0.25">
      <c r="A373" s="310" t="s">
        <v>16</v>
      </c>
      <c r="B373" s="312">
        <v>0</v>
      </c>
      <c r="C373" s="312">
        <v>7</v>
      </c>
      <c r="D373" s="312">
        <v>0</v>
      </c>
      <c r="E373" s="1763">
        <v>0</v>
      </c>
      <c r="F373" s="1764"/>
      <c r="G373" s="297"/>
      <c r="H373" s="297"/>
      <c r="I373" s="297"/>
      <c r="J373" s="297"/>
    </row>
    <row r="374" spans="1:10" ht="14.1" customHeight="1" x14ac:dyDescent="0.25">
      <c r="A374" s="310" t="s">
        <v>17</v>
      </c>
      <c r="B374" s="312">
        <v>0</v>
      </c>
      <c r="C374" s="312">
        <v>144000</v>
      </c>
      <c r="D374" s="312">
        <v>0</v>
      </c>
      <c r="E374" s="1763">
        <v>0</v>
      </c>
      <c r="F374" s="1764"/>
      <c r="G374" s="297"/>
      <c r="H374" s="297"/>
      <c r="I374" s="297"/>
      <c r="J374" s="297"/>
    </row>
    <row r="375" spans="1:10" ht="14.1" customHeight="1" x14ac:dyDescent="0.25">
      <c r="A375" s="310" t="s">
        <v>18</v>
      </c>
      <c r="B375" s="312">
        <v>0</v>
      </c>
      <c r="C375" s="314">
        <v>20571.43</v>
      </c>
      <c r="D375" s="314">
        <v>0</v>
      </c>
      <c r="E375" s="1780">
        <v>0</v>
      </c>
      <c r="F375" s="1764"/>
      <c r="G375" s="297"/>
      <c r="H375" s="297"/>
      <c r="I375" s="297"/>
      <c r="J375" s="297"/>
    </row>
    <row r="376" spans="1:10" ht="14.1" customHeight="1" x14ac:dyDescent="0.25">
      <c r="A376" s="310" t="s">
        <v>696</v>
      </c>
      <c r="B376" s="312"/>
      <c r="C376" s="314"/>
      <c r="D376" s="316">
        <v>-1</v>
      </c>
      <c r="E376" s="1780"/>
      <c r="F376" s="1764"/>
      <c r="G376" s="297"/>
      <c r="H376" s="297"/>
      <c r="I376" s="297"/>
      <c r="J376" s="297"/>
    </row>
    <row r="377" spans="1:10" ht="14.1" customHeight="1" x14ac:dyDescent="0.25">
      <c r="A377" s="310" t="s">
        <v>697</v>
      </c>
      <c r="B377" s="312"/>
      <c r="C377" s="314"/>
      <c r="D377" s="316">
        <v>-1</v>
      </c>
      <c r="E377" s="1780"/>
      <c r="F377" s="1764"/>
      <c r="G377" s="297"/>
      <c r="H377" s="297"/>
      <c r="I377" s="297"/>
      <c r="J377" s="297"/>
    </row>
    <row r="378" spans="1:10" ht="14.1" customHeight="1" x14ac:dyDescent="0.25">
      <c r="A378" s="310" t="s">
        <v>22</v>
      </c>
      <c r="B378" s="312"/>
      <c r="C378" s="314"/>
      <c r="D378" s="316">
        <v>-1</v>
      </c>
      <c r="E378" s="1780"/>
      <c r="F378" s="1764"/>
      <c r="G378" s="297"/>
      <c r="H378" s="297"/>
      <c r="I378" s="297"/>
      <c r="J378" s="297"/>
    </row>
    <row r="379" spans="1:10" ht="14.1" customHeight="1" x14ac:dyDescent="0.25">
      <c r="A379" s="1774" t="s">
        <v>690</v>
      </c>
      <c r="B379" s="1775"/>
      <c r="C379" s="1775"/>
      <c r="D379" s="1775"/>
      <c r="E379" s="1775"/>
      <c r="F379" s="1775"/>
      <c r="G379" s="297"/>
      <c r="H379" s="297"/>
      <c r="I379" s="297"/>
      <c r="J379" s="297"/>
    </row>
    <row r="380" spans="1:10" ht="14.1" customHeight="1" x14ac:dyDescent="0.25">
      <c r="A380" s="304"/>
      <c r="B380" s="306">
        <v>2020</v>
      </c>
      <c r="C380" s="317">
        <v>2021</v>
      </c>
      <c r="D380" s="306">
        <v>2022</v>
      </c>
      <c r="E380" s="1776">
        <v>2023</v>
      </c>
      <c r="F380" s="1777"/>
      <c r="G380" s="297"/>
      <c r="H380" s="297"/>
      <c r="I380" s="297"/>
      <c r="J380" s="297"/>
    </row>
    <row r="381" spans="1:10" ht="14.1" customHeight="1" x14ac:dyDescent="0.25">
      <c r="A381" s="318"/>
      <c r="B381" s="309" t="s">
        <v>7</v>
      </c>
      <c r="C381" s="309" t="s">
        <v>8</v>
      </c>
      <c r="D381" s="309" t="s">
        <v>8</v>
      </c>
      <c r="E381" s="1778" t="s">
        <v>8</v>
      </c>
      <c r="F381" s="1779"/>
      <c r="G381" s="297"/>
      <c r="H381" s="297"/>
      <c r="I381" s="297"/>
      <c r="J381" s="297"/>
    </row>
    <row r="382" spans="1:10" ht="15.95" customHeight="1" x14ac:dyDescent="0.25">
      <c r="A382" s="307"/>
      <c r="B382" s="319"/>
      <c r="C382" s="319"/>
      <c r="D382" s="319"/>
      <c r="E382" s="319"/>
      <c r="F382" s="319"/>
      <c r="G382" s="320" t="s">
        <v>687</v>
      </c>
      <c r="H382" s="297"/>
      <c r="I382" s="297"/>
      <c r="J382" s="297"/>
    </row>
    <row r="383" spans="1:10" ht="14.1" customHeight="1" x14ac:dyDescent="0.25">
      <c r="A383" s="321" t="s">
        <v>698</v>
      </c>
      <c r="B383" s="323">
        <v>0</v>
      </c>
      <c r="C383" s="323">
        <v>0</v>
      </c>
      <c r="D383" s="323">
        <v>0</v>
      </c>
      <c r="E383" s="1769">
        <v>0</v>
      </c>
      <c r="F383" s="1770"/>
      <c r="G383" s="324"/>
      <c r="H383" s="297"/>
      <c r="I383" s="297"/>
      <c r="J383" s="297"/>
    </row>
    <row r="384" spans="1:10" ht="14.1" customHeight="1" x14ac:dyDescent="0.25">
      <c r="A384" s="321" t="s">
        <v>699</v>
      </c>
      <c r="B384" s="323">
        <v>0</v>
      </c>
      <c r="C384" s="323">
        <v>0</v>
      </c>
      <c r="D384" s="323">
        <v>0</v>
      </c>
      <c r="E384" s="1769">
        <v>0</v>
      </c>
      <c r="F384" s="1770"/>
      <c r="G384" s="297"/>
      <c r="H384" s="297"/>
      <c r="I384" s="297"/>
      <c r="J384" s="297"/>
    </row>
    <row r="385" spans="1:10" ht="14.1" customHeight="1" x14ac:dyDescent="0.25">
      <c r="A385" s="321" t="s">
        <v>700</v>
      </c>
      <c r="B385" s="323">
        <v>0</v>
      </c>
      <c r="C385" s="323">
        <v>0</v>
      </c>
      <c r="D385" s="323">
        <v>0</v>
      </c>
      <c r="E385" s="1769">
        <v>0</v>
      </c>
      <c r="F385" s="1770"/>
      <c r="G385" s="297"/>
      <c r="H385" s="297"/>
      <c r="I385" s="297"/>
      <c r="J385" s="297"/>
    </row>
    <row r="386" spans="1:10" ht="14.1" customHeight="1" x14ac:dyDescent="0.25">
      <c r="A386" s="321" t="s">
        <v>701</v>
      </c>
      <c r="B386" s="323">
        <v>0</v>
      </c>
      <c r="C386" s="323">
        <v>0</v>
      </c>
      <c r="D386" s="323">
        <v>0</v>
      </c>
      <c r="E386" s="1769">
        <v>0</v>
      </c>
      <c r="F386" s="1770"/>
      <c r="G386" s="297"/>
      <c r="H386" s="297"/>
      <c r="I386" s="297"/>
      <c r="J386" s="297"/>
    </row>
    <row r="387" spans="1:10" ht="14.1" customHeight="1" x14ac:dyDescent="0.25">
      <c r="A387" s="321" t="s">
        <v>702</v>
      </c>
      <c r="B387" s="323">
        <v>0</v>
      </c>
      <c r="C387" s="323">
        <v>0</v>
      </c>
      <c r="D387" s="323">
        <v>0</v>
      </c>
      <c r="E387" s="1769">
        <v>0</v>
      </c>
      <c r="F387" s="1770"/>
      <c r="G387" s="297"/>
      <c r="H387" s="297"/>
      <c r="I387" s="297"/>
      <c r="J387" s="297"/>
    </row>
    <row r="388" spans="1:10" ht="14.1" customHeight="1" x14ac:dyDescent="0.25">
      <c r="A388" s="321" t="s">
        <v>703</v>
      </c>
      <c r="B388" s="323">
        <v>0</v>
      </c>
      <c r="C388" s="323">
        <v>0</v>
      </c>
      <c r="D388" s="323">
        <v>0</v>
      </c>
      <c r="E388" s="1769">
        <v>0</v>
      </c>
      <c r="F388" s="1770"/>
      <c r="G388" s="297"/>
      <c r="H388" s="297"/>
      <c r="I388" s="297"/>
      <c r="J388" s="297"/>
    </row>
    <row r="389" spans="1:10" ht="14.1" customHeight="1" x14ac:dyDescent="0.25">
      <c r="A389" s="321" t="s">
        <v>704</v>
      </c>
      <c r="B389" s="323">
        <v>0</v>
      </c>
      <c r="C389" s="323">
        <v>0</v>
      </c>
      <c r="D389" s="323">
        <v>0</v>
      </c>
      <c r="E389" s="1769">
        <v>0</v>
      </c>
      <c r="F389" s="1770"/>
      <c r="G389" s="297"/>
      <c r="H389" s="297"/>
      <c r="I389" s="297"/>
      <c r="J389" s="297"/>
    </row>
    <row r="390" spans="1:10" ht="14.1" customHeight="1" x14ac:dyDescent="0.25">
      <c r="A390" s="321" t="s">
        <v>705</v>
      </c>
      <c r="B390" s="323">
        <v>0</v>
      </c>
      <c r="C390" s="323">
        <v>0</v>
      </c>
      <c r="D390" s="323">
        <v>0</v>
      </c>
      <c r="E390" s="1769">
        <v>0</v>
      </c>
      <c r="F390" s="1770"/>
      <c r="G390" s="297"/>
      <c r="H390" s="297"/>
      <c r="I390" s="297"/>
      <c r="J390" s="297"/>
    </row>
    <row r="391" spans="1:10" ht="14.1" customHeight="1" x14ac:dyDescent="0.25">
      <c r="A391" s="321" t="s">
        <v>706</v>
      </c>
      <c r="B391" s="323">
        <v>0</v>
      </c>
      <c r="C391" s="323">
        <v>0</v>
      </c>
      <c r="D391" s="323">
        <v>0</v>
      </c>
      <c r="E391" s="1769">
        <v>0</v>
      </c>
      <c r="F391" s="1770"/>
      <c r="G391" s="297"/>
      <c r="H391" s="297"/>
      <c r="I391" s="297"/>
      <c r="J391" s="297"/>
    </row>
    <row r="392" spans="1:10" ht="14.1" customHeight="1" x14ac:dyDescent="0.25">
      <c r="A392" s="321" t="s">
        <v>707</v>
      </c>
      <c r="B392" s="323">
        <v>0</v>
      </c>
      <c r="C392" s="323">
        <v>0</v>
      </c>
      <c r="D392" s="323">
        <v>0</v>
      </c>
      <c r="E392" s="1769">
        <v>0</v>
      </c>
      <c r="F392" s="1770"/>
      <c r="G392" s="297"/>
      <c r="H392" s="297"/>
      <c r="I392" s="297"/>
      <c r="J392" s="297"/>
    </row>
    <row r="393" spans="1:10" ht="14.1" customHeight="1" x14ac:dyDescent="0.25">
      <c r="A393" s="321" t="s">
        <v>708</v>
      </c>
      <c r="B393" s="323">
        <v>0</v>
      </c>
      <c r="C393" s="323">
        <v>0</v>
      </c>
      <c r="D393" s="323">
        <v>0</v>
      </c>
      <c r="E393" s="1769">
        <v>0</v>
      </c>
      <c r="F393" s="1770"/>
      <c r="G393" s="297"/>
      <c r="H393" s="297"/>
      <c r="I393" s="297"/>
      <c r="J393" s="297"/>
    </row>
    <row r="394" spans="1:10" ht="14.1" customHeight="1" x14ac:dyDescent="0.25">
      <c r="A394" s="321" t="s">
        <v>709</v>
      </c>
      <c r="B394" s="323">
        <v>0</v>
      </c>
      <c r="C394" s="323">
        <v>0</v>
      </c>
      <c r="D394" s="323">
        <v>0</v>
      </c>
      <c r="E394" s="1769">
        <v>0</v>
      </c>
      <c r="F394" s="1770"/>
      <c r="G394" s="297"/>
      <c r="H394" s="297"/>
      <c r="I394" s="297"/>
      <c r="J394" s="297"/>
    </row>
    <row r="395" spans="1:10" ht="14.1" customHeight="1" x14ac:dyDescent="0.25">
      <c r="A395" s="321" t="s">
        <v>710</v>
      </c>
      <c r="B395" s="323">
        <v>0</v>
      </c>
      <c r="C395" s="323">
        <v>0</v>
      </c>
      <c r="D395" s="323">
        <v>0</v>
      </c>
      <c r="E395" s="1769">
        <v>0</v>
      </c>
      <c r="F395" s="1770"/>
      <c r="G395" s="297"/>
      <c r="H395" s="297"/>
      <c r="I395" s="297"/>
      <c r="J395" s="297"/>
    </row>
    <row r="396" spans="1:10" ht="14.1" customHeight="1" x14ac:dyDescent="0.25">
      <c r="A396" s="321" t="s">
        <v>711</v>
      </c>
      <c r="B396" s="323">
        <v>0</v>
      </c>
      <c r="C396" s="323">
        <v>0</v>
      </c>
      <c r="D396" s="323">
        <v>0</v>
      </c>
      <c r="E396" s="1769">
        <v>0</v>
      </c>
      <c r="F396" s="1770"/>
      <c r="G396" s="297"/>
      <c r="H396" s="297"/>
      <c r="I396" s="297"/>
      <c r="J396" s="297"/>
    </row>
    <row r="397" spans="1:10" ht="14.1" customHeight="1" x14ac:dyDescent="0.25">
      <c r="A397" s="321" t="s">
        <v>712</v>
      </c>
      <c r="B397" s="323">
        <v>0</v>
      </c>
      <c r="C397" s="323">
        <v>0</v>
      </c>
      <c r="D397" s="323">
        <v>0</v>
      </c>
      <c r="E397" s="1769">
        <v>0</v>
      </c>
      <c r="F397" s="1770"/>
      <c r="G397" s="297"/>
      <c r="H397" s="297"/>
      <c r="I397" s="297"/>
      <c r="J397" s="297"/>
    </row>
    <row r="398" spans="1:10" ht="14.1" customHeight="1" x14ac:dyDescent="0.25">
      <c r="A398" s="321" t="s">
        <v>713</v>
      </c>
      <c r="B398" s="323">
        <v>0</v>
      </c>
      <c r="C398" s="323">
        <v>0</v>
      </c>
      <c r="D398" s="323">
        <v>0</v>
      </c>
      <c r="E398" s="1769">
        <v>0</v>
      </c>
      <c r="F398" s="1770"/>
      <c r="G398" s="297"/>
      <c r="H398" s="297"/>
      <c r="I398" s="297"/>
      <c r="J398" s="297"/>
    </row>
    <row r="399" spans="1:10" ht="14.1" customHeight="1" x14ac:dyDescent="0.25">
      <c r="A399" s="321" t="s">
        <v>714</v>
      </c>
      <c r="B399" s="323">
        <v>0</v>
      </c>
      <c r="C399" s="323">
        <v>144000</v>
      </c>
      <c r="D399" s="323">
        <v>0</v>
      </c>
      <c r="E399" s="1769">
        <v>0</v>
      </c>
      <c r="F399" s="1770"/>
      <c r="G399" s="297"/>
      <c r="H399" s="297"/>
      <c r="I399" s="297"/>
      <c r="J399" s="297"/>
    </row>
    <row r="400" spans="1:10" ht="14.1" customHeight="1" x14ac:dyDescent="0.25">
      <c r="A400" s="321" t="s">
        <v>715</v>
      </c>
      <c r="B400" s="323">
        <v>0</v>
      </c>
      <c r="C400" s="323">
        <v>0</v>
      </c>
      <c r="D400" s="323">
        <v>0</v>
      </c>
      <c r="E400" s="1769">
        <v>0</v>
      </c>
      <c r="F400" s="1770"/>
      <c r="G400" s="297"/>
      <c r="H400" s="297"/>
      <c r="I400" s="297"/>
      <c r="J400" s="297"/>
    </row>
    <row r="401" spans="1:10" ht="14.1" customHeight="1" x14ac:dyDescent="0.25">
      <c r="A401" s="321" t="s">
        <v>716</v>
      </c>
      <c r="B401" s="323">
        <v>0</v>
      </c>
      <c r="C401" s="323">
        <v>0</v>
      </c>
      <c r="D401" s="323">
        <v>0</v>
      </c>
      <c r="E401" s="1769">
        <v>0</v>
      </c>
      <c r="F401" s="1770"/>
      <c r="G401" s="297"/>
      <c r="H401" s="297"/>
      <c r="I401" s="297"/>
      <c r="J401" s="297"/>
    </row>
    <row r="402" spans="1:10" ht="14.1" customHeight="1" x14ac:dyDescent="0.25">
      <c r="A402" s="321" t="s">
        <v>717</v>
      </c>
      <c r="B402" s="323">
        <v>0</v>
      </c>
      <c r="C402" s="323">
        <v>0</v>
      </c>
      <c r="D402" s="323">
        <v>0</v>
      </c>
      <c r="E402" s="1769">
        <v>0</v>
      </c>
      <c r="F402" s="1770"/>
      <c r="G402" s="297"/>
      <c r="H402" s="297"/>
      <c r="I402" s="297"/>
      <c r="J402" s="297"/>
    </row>
    <row r="403" spans="1:10" ht="14.1" customHeight="1" x14ac:dyDescent="0.25">
      <c r="A403" s="321" t="s">
        <v>718</v>
      </c>
      <c r="B403" s="323">
        <v>0</v>
      </c>
      <c r="C403" s="323">
        <v>0</v>
      </c>
      <c r="D403" s="323">
        <v>0</v>
      </c>
      <c r="E403" s="1769">
        <v>0</v>
      </c>
      <c r="F403" s="1770"/>
      <c r="G403" s="297"/>
      <c r="H403" s="297"/>
      <c r="I403" s="297"/>
      <c r="J403" s="297"/>
    </row>
    <row r="404" spans="1:10" ht="14.1" customHeight="1" x14ac:dyDescent="0.25">
      <c r="A404" s="321" t="s">
        <v>719</v>
      </c>
      <c r="B404" s="323">
        <v>0</v>
      </c>
      <c r="C404" s="323">
        <v>0</v>
      </c>
      <c r="D404" s="323">
        <v>0</v>
      </c>
      <c r="E404" s="1769">
        <v>0</v>
      </c>
      <c r="F404" s="1770"/>
      <c r="G404" s="297"/>
      <c r="H404" s="297"/>
      <c r="I404" s="297"/>
      <c r="J404" s="297"/>
    </row>
    <row r="405" spans="1:10" ht="14.1" customHeight="1" x14ac:dyDescent="0.25">
      <c r="A405" s="321" t="s">
        <v>720</v>
      </c>
      <c r="B405" s="323">
        <v>0</v>
      </c>
      <c r="C405" s="323">
        <v>0</v>
      </c>
      <c r="D405" s="323">
        <v>0</v>
      </c>
      <c r="E405" s="1769">
        <v>0</v>
      </c>
      <c r="F405" s="1770"/>
      <c r="G405" s="297"/>
      <c r="H405" s="297"/>
      <c r="I405" s="297"/>
      <c r="J405" s="297"/>
    </row>
    <row r="406" spans="1:10" ht="14.1" customHeight="1" x14ac:dyDescent="0.25">
      <c r="A406" s="321" t="s">
        <v>721</v>
      </c>
      <c r="B406" s="323">
        <v>0</v>
      </c>
      <c r="C406" s="323">
        <v>0</v>
      </c>
      <c r="D406" s="323">
        <v>0</v>
      </c>
      <c r="E406" s="1769">
        <v>0</v>
      </c>
      <c r="F406" s="1770"/>
      <c r="G406" s="297"/>
      <c r="H406" s="297"/>
      <c r="I406" s="297"/>
      <c r="J406" s="297"/>
    </row>
    <row r="407" spans="1:10" ht="14.1" customHeight="1" x14ac:dyDescent="0.25">
      <c r="A407" s="321" t="s">
        <v>722</v>
      </c>
      <c r="B407" s="323">
        <v>0</v>
      </c>
      <c r="C407" s="323">
        <v>0</v>
      </c>
      <c r="D407" s="323">
        <v>0</v>
      </c>
      <c r="E407" s="1769">
        <v>0</v>
      </c>
      <c r="F407" s="1770"/>
      <c r="G407" s="297"/>
      <c r="H407" s="297"/>
      <c r="I407" s="297"/>
      <c r="J407" s="297"/>
    </row>
    <row r="408" spans="1:10" ht="14.1" customHeight="1" x14ac:dyDescent="0.25">
      <c r="A408" s="321" t="s">
        <v>723</v>
      </c>
      <c r="B408" s="323">
        <v>0</v>
      </c>
      <c r="C408" s="323">
        <v>0</v>
      </c>
      <c r="D408" s="323">
        <v>0</v>
      </c>
      <c r="E408" s="1769">
        <v>0</v>
      </c>
      <c r="F408" s="1770"/>
      <c r="G408" s="297"/>
      <c r="H408" s="297"/>
      <c r="I408" s="297"/>
      <c r="J408" s="297"/>
    </row>
    <row r="409" spans="1:10" ht="14.1" customHeight="1" x14ac:dyDescent="0.25">
      <c r="A409" s="321" t="s">
        <v>724</v>
      </c>
      <c r="B409" s="323">
        <v>0</v>
      </c>
      <c r="C409" s="323">
        <v>0</v>
      </c>
      <c r="D409" s="323">
        <v>0</v>
      </c>
      <c r="E409" s="1769">
        <v>0</v>
      </c>
      <c r="F409" s="1770"/>
      <c r="G409" s="297"/>
      <c r="H409" s="297"/>
      <c r="I409" s="297"/>
      <c r="J409" s="297"/>
    </row>
    <row r="410" spans="1:10" ht="14.1" customHeight="1" x14ac:dyDescent="0.25">
      <c r="A410" s="321" t="s">
        <v>725</v>
      </c>
      <c r="B410" s="323">
        <v>0</v>
      </c>
      <c r="C410" s="323">
        <v>0</v>
      </c>
      <c r="D410" s="323">
        <v>0</v>
      </c>
      <c r="E410" s="1769">
        <v>0</v>
      </c>
      <c r="F410" s="1770"/>
      <c r="G410" s="297"/>
      <c r="H410" s="297"/>
      <c r="I410" s="297"/>
      <c r="J410" s="297"/>
    </row>
    <row r="411" spans="1:10" ht="14.1" customHeight="1" x14ac:dyDescent="0.25">
      <c r="A411" s="321" t="s">
        <v>726</v>
      </c>
      <c r="B411" s="323">
        <v>0</v>
      </c>
      <c r="C411" s="323">
        <v>0</v>
      </c>
      <c r="D411" s="323">
        <v>0</v>
      </c>
      <c r="E411" s="1769">
        <v>0</v>
      </c>
      <c r="F411" s="1770"/>
      <c r="G411" s="297"/>
      <c r="H411" s="297"/>
      <c r="I411" s="297"/>
      <c r="J411" s="297"/>
    </row>
    <row r="412" spans="1:10" ht="14.1" customHeight="1" x14ac:dyDescent="0.25">
      <c r="A412" s="321" t="s">
        <v>727</v>
      </c>
      <c r="B412" s="323">
        <v>0</v>
      </c>
      <c r="C412" s="323">
        <v>0</v>
      </c>
      <c r="D412" s="323">
        <v>0</v>
      </c>
      <c r="E412" s="1769">
        <v>0</v>
      </c>
      <c r="F412" s="1770"/>
      <c r="G412" s="297"/>
      <c r="H412" s="297"/>
      <c r="I412" s="297"/>
      <c r="J412" s="297"/>
    </row>
    <row r="413" spans="1:10" ht="14.1" customHeight="1" x14ac:dyDescent="0.25">
      <c r="A413" s="325" t="s">
        <v>192</v>
      </c>
      <c r="B413" s="323">
        <v>0</v>
      </c>
      <c r="C413" s="323">
        <v>144000</v>
      </c>
      <c r="D413" s="323">
        <v>0</v>
      </c>
      <c r="E413" s="1769">
        <v>0</v>
      </c>
      <c r="F413" s="1770"/>
      <c r="G413" s="297"/>
      <c r="H413" s="297"/>
      <c r="I413" s="297"/>
      <c r="J413" s="297"/>
    </row>
    <row r="414" spans="1:10" ht="15" customHeight="1" x14ac:dyDescent="0.25">
      <c r="A414" s="304"/>
      <c r="B414" s="306">
        <v>2020</v>
      </c>
      <c r="C414" s="306">
        <v>2021</v>
      </c>
      <c r="D414" s="306">
        <v>2022</v>
      </c>
      <c r="E414" s="1776">
        <v>2023</v>
      </c>
      <c r="F414" s="1777"/>
      <c r="G414" s="297"/>
      <c r="H414" s="297"/>
      <c r="I414" s="297"/>
      <c r="J414" s="297"/>
    </row>
    <row r="415" spans="1:10" ht="15" customHeight="1" x14ac:dyDescent="0.25">
      <c r="A415" s="307"/>
      <c r="B415" s="309" t="s">
        <v>7</v>
      </c>
      <c r="C415" s="309" t="s">
        <v>8</v>
      </c>
      <c r="D415" s="309" t="s">
        <v>8</v>
      </c>
      <c r="E415" s="1778" t="s">
        <v>8</v>
      </c>
      <c r="F415" s="1779"/>
      <c r="G415" s="297"/>
      <c r="H415" s="297"/>
      <c r="I415" s="297"/>
      <c r="J415" s="297"/>
    </row>
    <row r="416" spans="1:10" ht="14.1" customHeight="1" x14ac:dyDescent="0.25">
      <c r="A416" s="310" t="s">
        <v>16</v>
      </c>
      <c r="B416" s="312">
        <v>0</v>
      </c>
      <c r="C416" s="312">
        <v>7</v>
      </c>
      <c r="D416" s="312">
        <v>0</v>
      </c>
      <c r="E416" s="1763">
        <v>0</v>
      </c>
      <c r="F416" s="1764"/>
      <c r="G416" s="297"/>
      <c r="H416" s="297"/>
      <c r="I416" s="297"/>
      <c r="J416" s="297"/>
    </row>
    <row r="417" spans="1:10" ht="14.1" customHeight="1" x14ac:dyDescent="0.25">
      <c r="A417" s="310" t="s">
        <v>17</v>
      </c>
      <c r="B417" s="312">
        <v>0</v>
      </c>
      <c r="C417" s="312">
        <v>144000</v>
      </c>
      <c r="D417" s="312">
        <v>0</v>
      </c>
      <c r="E417" s="1763">
        <v>0</v>
      </c>
      <c r="F417" s="1764"/>
      <c r="G417" s="297"/>
      <c r="H417" s="297"/>
      <c r="I417" s="297"/>
      <c r="J417" s="297"/>
    </row>
    <row r="418" spans="1:10" ht="14.1" customHeight="1" x14ac:dyDescent="0.25">
      <c r="A418" s="310" t="s">
        <v>18</v>
      </c>
      <c r="B418" s="312">
        <v>0</v>
      </c>
      <c r="C418" s="314">
        <v>20571.43</v>
      </c>
      <c r="D418" s="314">
        <v>0</v>
      </c>
      <c r="E418" s="1780">
        <v>0</v>
      </c>
      <c r="F418" s="1764"/>
      <c r="G418" s="297"/>
      <c r="H418" s="297"/>
      <c r="I418" s="297"/>
      <c r="J418" s="297"/>
    </row>
    <row r="419" spans="1:10" ht="14.1" customHeight="1" x14ac:dyDescent="0.25">
      <c r="A419" s="310" t="s">
        <v>696</v>
      </c>
      <c r="B419" s="312"/>
      <c r="C419" s="314"/>
      <c r="D419" s="316">
        <v>-1</v>
      </c>
      <c r="E419" s="1780"/>
      <c r="F419" s="1764"/>
      <c r="G419" s="297"/>
      <c r="H419" s="297"/>
      <c r="I419" s="297"/>
      <c r="J419" s="297"/>
    </row>
    <row r="420" spans="1:10" ht="14.1" customHeight="1" x14ac:dyDescent="0.25">
      <c r="A420" s="310" t="s">
        <v>697</v>
      </c>
      <c r="B420" s="312"/>
      <c r="C420" s="314"/>
      <c r="D420" s="316">
        <v>-1</v>
      </c>
      <c r="E420" s="1780"/>
      <c r="F420" s="1764"/>
      <c r="G420" s="297"/>
      <c r="H420" s="297"/>
      <c r="I420" s="297"/>
      <c r="J420" s="297"/>
    </row>
    <row r="421" spans="1:10" ht="14.1" customHeight="1" x14ac:dyDescent="0.25">
      <c r="A421" s="310" t="s">
        <v>22</v>
      </c>
      <c r="B421" s="312"/>
      <c r="C421" s="314"/>
      <c r="D421" s="316">
        <v>-1</v>
      </c>
      <c r="E421" s="1780"/>
      <c r="F421" s="1764"/>
      <c r="G421" s="297"/>
      <c r="H421" s="297"/>
      <c r="I421" s="297"/>
      <c r="J421" s="297"/>
    </row>
    <row r="422" spans="1:10" ht="14.1" customHeight="1" x14ac:dyDescent="0.25">
      <c r="A422" s="1774" t="s">
        <v>690</v>
      </c>
      <c r="B422" s="1775"/>
      <c r="C422" s="1775"/>
      <c r="D422" s="1775"/>
      <c r="E422" s="1775"/>
      <c r="F422" s="1775"/>
      <c r="G422" s="297"/>
      <c r="H422" s="297"/>
      <c r="I422" s="297"/>
      <c r="J422" s="297"/>
    </row>
    <row r="423" spans="1:10" ht="14.1" customHeight="1" x14ac:dyDescent="0.25">
      <c r="A423" s="304"/>
      <c r="B423" s="306">
        <v>2020</v>
      </c>
      <c r="C423" s="317">
        <v>2021</v>
      </c>
      <c r="D423" s="306">
        <v>2022</v>
      </c>
      <c r="E423" s="1776">
        <v>2023</v>
      </c>
      <c r="F423" s="1777"/>
      <c r="G423" s="297"/>
      <c r="H423" s="297"/>
      <c r="I423" s="297"/>
      <c r="J423" s="297"/>
    </row>
    <row r="424" spans="1:10" ht="14.1" customHeight="1" x14ac:dyDescent="0.25">
      <c r="A424" s="318"/>
      <c r="B424" s="309" t="s">
        <v>7</v>
      </c>
      <c r="C424" s="309" t="s">
        <v>8</v>
      </c>
      <c r="D424" s="309" t="s">
        <v>8</v>
      </c>
      <c r="E424" s="1778" t="s">
        <v>8</v>
      </c>
      <c r="F424" s="1779"/>
      <c r="G424" s="297"/>
      <c r="H424" s="297"/>
      <c r="I424" s="297"/>
      <c r="J424" s="297"/>
    </row>
    <row r="425" spans="1:10" ht="15.95" customHeight="1" x14ac:dyDescent="0.25">
      <c r="A425" s="307"/>
      <c r="B425" s="319"/>
      <c r="C425" s="319"/>
      <c r="D425" s="319"/>
      <c r="E425" s="319"/>
      <c r="F425" s="319"/>
      <c r="G425" s="320" t="s">
        <v>687</v>
      </c>
      <c r="H425" s="297"/>
      <c r="I425" s="297"/>
      <c r="J425" s="297"/>
    </row>
    <row r="426" spans="1:10" ht="14.1" customHeight="1" x14ac:dyDescent="0.25">
      <c r="A426" s="321" t="s">
        <v>698</v>
      </c>
      <c r="B426" s="323">
        <v>0</v>
      </c>
      <c r="C426" s="323">
        <v>0</v>
      </c>
      <c r="D426" s="323">
        <v>0</v>
      </c>
      <c r="E426" s="1769">
        <v>0</v>
      </c>
      <c r="F426" s="1770"/>
      <c r="G426" s="324"/>
      <c r="H426" s="297"/>
      <c r="I426" s="297"/>
      <c r="J426" s="297"/>
    </row>
    <row r="427" spans="1:10" ht="14.1" customHeight="1" x14ac:dyDescent="0.25">
      <c r="A427" s="321" t="s">
        <v>699</v>
      </c>
      <c r="B427" s="323">
        <v>0</v>
      </c>
      <c r="C427" s="323">
        <v>0</v>
      </c>
      <c r="D427" s="323">
        <v>0</v>
      </c>
      <c r="E427" s="1769">
        <v>0</v>
      </c>
      <c r="F427" s="1770"/>
      <c r="G427" s="297"/>
      <c r="H427" s="297"/>
      <c r="I427" s="297"/>
      <c r="J427" s="297"/>
    </row>
    <row r="428" spans="1:10" ht="14.1" customHeight="1" x14ac:dyDescent="0.25">
      <c r="A428" s="321" t="s">
        <v>700</v>
      </c>
      <c r="B428" s="323">
        <v>0</v>
      </c>
      <c r="C428" s="323">
        <v>0</v>
      </c>
      <c r="D428" s="323">
        <v>0</v>
      </c>
      <c r="E428" s="1769">
        <v>0</v>
      </c>
      <c r="F428" s="1770"/>
      <c r="G428" s="297"/>
      <c r="H428" s="297"/>
      <c r="I428" s="297"/>
      <c r="J428" s="297"/>
    </row>
    <row r="429" spans="1:10" ht="14.1" customHeight="1" x14ac:dyDescent="0.25">
      <c r="A429" s="321" t="s">
        <v>701</v>
      </c>
      <c r="B429" s="323">
        <v>0</v>
      </c>
      <c r="C429" s="323">
        <v>0</v>
      </c>
      <c r="D429" s="323">
        <v>0</v>
      </c>
      <c r="E429" s="1769">
        <v>0</v>
      </c>
      <c r="F429" s="1770"/>
      <c r="G429" s="297"/>
      <c r="H429" s="297"/>
      <c r="I429" s="297"/>
      <c r="J429" s="297"/>
    </row>
    <row r="430" spans="1:10" ht="14.1" customHeight="1" x14ac:dyDescent="0.25">
      <c r="A430" s="321" t="s">
        <v>702</v>
      </c>
      <c r="B430" s="323">
        <v>0</v>
      </c>
      <c r="C430" s="323">
        <v>0</v>
      </c>
      <c r="D430" s="323">
        <v>0</v>
      </c>
      <c r="E430" s="1769">
        <v>0</v>
      </c>
      <c r="F430" s="1770"/>
      <c r="G430" s="297"/>
      <c r="H430" s="297"/>
      <c r="I430" s="297"/>
      <c r="J430" s="297"/>
    </row>
    <row r="431" spans="1:10" ht="14.1" customHeight="1" x14ac:dyDescent="0.25">
      <c r="A431" s="321" t="s">
        <v>703</v>
      </c>
      <c r="B431" s="323">
        <v>0</v>
      </c>
      <c r="C431" s="323">
        <v>0</v>
      </c>
      <c r="D431" s="323">
        <v>0</v>
      </c>
      <c r="E431" s="1769">
        <v>0</v>
      </c>
      <c r="F431" s="1770"/>
      <c r="G431" s="297"/>
      <c r="H431" s="297"/>
      <c r="I431" s="297"/>
      <c r="J431" s="297"/>
    </row>
    <row r="432" spans="1:10" ht="14.1" customHeight="1" x14ac:dyDescent="0.25">
      <c r="A432" s="321" t="s">
        <v>704</v>
      </c>
      <c r="B432" s="323">
        <v>0</v>
      </c>
      <c r="C432" s="323">
        <v>0</v>
      </c>
      <c r="D432" s="323">
        <v>0</v>
      </c>
      <c r="E432" s="1769">
        <v>0</v>
      </c>
      <c r="F432" s="1770"/>
      <c r="G432" s="297"/>
      <c r="H432" s="297"/>
      <c r="I432" s="297"/>
      <c r="J432" s="297"/>
    </row>
    <row r="433" spans="1:10" ht="14.1" customHeight="1" x14ac:dyDescent="0.25">
      <c r="A433" s="321" t="s">
        <v>705</v>
      </c>
      <c r="B433" s="323">
        <v>0</v>
      </c>
      <c r="C433" s="323">
        <v>0</v>
      </c>
      <c r="D433" s="323">
        <v>0</v>
      </c>
      <c r="E433" s="1769">
        <v>0</v>
      </c>
      <c r="F433" s="1770"/>
      <c r="G433" s="297"/>
      <c r="H433" s="297"/>
      <c r="I433" s="297"/>
      <c r="J433" s="297"/>
    </row>
    <row r="434" spans="1:10" ht="14.1" customHeight="1" x14ac:dyDescent="0.25">
      <c r="A434" s="321" t="s">
        <v>706</v>
      </c>
      <c r="B434" s="323">
        <v>0</v>
      </c>
      <c r="C434" s="323">
        <v>0</v>
      </c>
      <c r="D434" s="323">
        <v>0</v>
      </c>
      <c r="E434" s="1769">
        <v>0</v>
      </c>
      <c r="F434" s="1770"/>
      <c r="G434" s="297"/>
      <c r="H434" s="297"/>
      <c r="I434" s="297"/>
      <c r="J434" s="297"/>
    </row>
    <row r="435" spans="1:10" ht="14.1" customHeight="1" x14ac:dyDescent="0.25">
      <c r="A435" s="321" t="s">
        <v>707</v>
      </c>
      <c r="B435" s="323">
        <v>0</v>
      </c>
      <c r="C435" s="323">
        <v>0</v>
      </c>
      <c r="D435" s="323">
        <v>0</v>
      </c>
      <c r="E435" s="1769">
        <v>0</v>
      </c>
      <c r="F435" s="1770"/>
      <c r="G435" s="297"/>
      <c r="H435" s="297"/>
      <c r="I435" s="297"/>
      <c r="J435" s="297"/>
    </row>
    <row r="436" spans="1:10" ht="14.1" customHeight="1" x14ac:dyDescent="0.25">
      <c r="A436" s="321" t="s">
        <v>708</v>
      </c>
      <c r="B436" s="323">
        <v>0</v>
      </c>
      <c r="C436" s="323">
        <v>0</v>
      </c>
      <c r="D436" s="323">
        <v>0</v>
      </c>
      <c r="E436" s="1769">
        <v>0</v>
      </c>
      <c r="F436" s="1770"/>
      <c r="G436" s="297"/>
      <c r="H436" s="297"/>
      <c r="I436" s="297"/>
      <c r="J436" s="297"/>
    </row>
    <row r="437" spans="1:10" ht="14.1" customHeight="1" x14ac:dyDescent="0.25">
      <c r="A437" s="321" t="s">
        <v>709</v>
      </c>
      <c r="B437" s="323">
        <v>0</v>
      </c>
      <c r="C437" s="323">
        <v>0</v>
      </c>
      <c r="D437" s="323">
        <v>0</v>
      </c>
      <c r="E437" s="1769">
        <v>0</v>
      </c>
      <c r="F437" s="1770"/>
      <c r="G437" s="297"/>
      <c r="H437" s="297"/>
      <c r="I437" s="297"/>
      <c r="J437" s="297"/>
    </row>
    <row r="438" spans="1:10" ht="14.1" customHeight="1" x14ac:dyDescent="0.25">
      <c r="A438" s="321" t="s">
        <v>710</v>
      </c>
      <c r="B438" s="323">
        <v>0</v>
      </c>
      <c r="C438" s="323">
        <v>0</v>
      </c>
      <c r="D438" s="323">
        <v>0</v>
      </c>
      <c r="E438" s="1769">
        <v>0</v>
      </c>
      <c r="F438" s="1770"/>
      <c r="G438" s="297"/>
      <c r="H438" s="297"/>
      <c r="I438" s="297"/>
      <c r="J438" s="297"/>
    </row>
    <row r="439" spans="1:10" ht="14.1" customHeight="1" x14ac:dyDescent="0.25">
      <c r="A439" s="321" t="s">
        <v>711</v>
      </c>
      <c r="B439" s="323">
        <v>0</v>
      </c>
      <c r="C439" s="323">
        <v>0</v>
      </c>
      <c r="D439" s="323">
        <v>0</v>
      </c>
      <c r="E439" s="1769">
        <v>0</v>
      </c>
      <c r="F439" s="1770"/>
      <c r="G439" s="297"/>
      <c r="H439" s="297"/>
      <c r="I439" s="297"/>
      <c r="J439" s="297"/>
    </row>
    <row r="440" spans="1:10" ht="14.1" customHeight="1" x14ac:dyDescent="0.25">
      <c r="A440" s="321" t="s">
        <v>712</v>
      </c>
      <c r="B440" s="323">
        <v>0</v>
      </c>
      <c r="C440" s="323">
        <v>0</v>
      </c>
      <c r="D440" s="323">
        <v>0</v>
      </c>
      <c r="E440" s="1769">
        <v>0</v>
      </c>
      <c r="F440" s="1770"/>
      <c r="G440" s="297"/>
      <c r="H440" s="297"/>
      <c r="I440" s="297"/>
      <c r="J440" s="297"/>
    </row>
    <row r="441" spans="1:10" ht="14.1" customHeight="1" x14ac:dyDescent="0.25">
      <c r="A441" s="321" t="s">
        <v>713</v>
      </c>
      <c r="B441" s="323">
        <v>0</v>
      </c>
      <c r="C441" s="323">
        <v>0</v>
      </c>
      <c r="D441" s="323">
        <v>0</v>
      </c>
      <c r="E441" s="1769">
        <v>0</v>
      </c>
      <c r="F441" s="1770"/>
      <c r="G441" s="297"/>
      <c r="H441" s="297"/>
      <c r="I441" s="297"/>
      <c r="J441" s="297"/>
    </row>
    <row r="442" spans="1:10" ht="14.1" customHeight="1" x14ac:dyDescent="0.25">
      <c r="A442" s="321" t="s">
        <v>714</v>
      </c>
      <c r="B442" s="323">
        <v>0</v>
      </c>
      <c r="C442" s="323">
        <v>144000</v>
      </c>
      <c r="D442" s="323">
        <v>0</v>
      </c>
      <c r="E442" s="1769">
        <v>0</v>
      </c>
      <c r="F442" s="1770"/>
      <c r="G442" s="297"/>
      <c r="H442" s="297"/>
      <c r="I442" s="297"/>
      <c r="J442" s="297"/>
    </row>
    <row r="443" spans="1:10" ht="14.1" customHeight="1" x14ac:dyDescent="0.25">
      <c r="A443" s="321" t="s">
        <v>715</v>
      </c>
      <c r="B443" s="323">
        <v>0</v>
      </c>
      <c r="C443" s="323">
        <v>0</v>
      </c>
      <c r="D443" s="323">
        <v>0</v>
      </c>
      <c r="E443" s="1769">
        <v>0</v>
      </c>
      <c r="F443" s="1770"/>
      <c r="G443" s="297"/>
      <c r="H443" s="297"/>
      <c r="I443" s="297"/>
      <c r="J443" s="297"/>
    </row>
    <row r="444" spans="1:10" ht="14.1" customHeight="1" x14ac:dyDescent="0.25">
      <c r="A444" s="321" t="s">
        <v>716</v>
      </c>
      <c r="B444" s="323">
        <v>0</v>
      </c>
      <c r="C444" s="323">
        <v>0</v>
      </c>
      <c r="D444" s="323">
        <v>0</v>
      </c>
      <c r="E444" s="1769">
        <v>0</v>
      </c>
      <c r="F444" s="1770"/>
      <c r="G444" s="297"/>
      <c r="H444" s="297"/>
      <c r="I444" s="297"/>
      <c r="J444" s="297"/>
    </row>
    <row r="445" spans="1:10" ht="14.1" customHeight="1" x14ac:dyDescent="0.25">
      <c r="A445" s="321" t="s">
        <v>717</v>
      </c>
      <c r="B445" s="323">
        <v>0</v>
      </c>
      <c r="C445" s="323">
        <v>0</v>
      </c>
      <c r="D445" s="323">
        <v>0</v>
      </c>
      <c r="E445" s="1769">
        <v>0</v>
      </c>
      <c r="F445" s="1770"/>
      <c r="G445" s="297"/>
      <c r="H445" s="297"/>
      <c r="I445" s="297"/>
      <c r="J445" s="297"/>
    </row>
    <row r="446" spans="1:10" ht="14.1" customHeight="1" x14ac:dyDescent="0.25">
      <c r="A446" s="321" t="s">
        <v>718</v>
      </c>
      <c r="B446" s="323">
        <v>0</v>
      </c>
      <c r="C446" s="323">
        <v>0</v>
      </c>
      <c r="D446" s="323">
        <v>0</v>
      </c>
      <c r="E446" s="1769">
        <v>0</v>
      </c>
      <c r="F446" s="1770"/>
      <c r="G446" s="297"/>
      <c r="H446" s="297"/>
      <c r="I446" s="297"/>
      <c r="J446" s="297"/>
    </row>
    <row r="447" spans="1:10" ht="14.1" customHeight="1" x14ac:dyDescent="0.25">
      <c r="A447" s="321" t="s">
        <v>719</v>
      </c>
      <c r="B447" s="323">
        <v>0</v>
      </c>
      <c r="C447" s="323">
        <v>0</v>
      </c>
      <c r="D447" s="323">
        <v>0</v>
      </c>
      <c r="E447" s="1769">
        <v>0</v>
      </c>
      <c r="F447" s="1770"/>
      <c r="G447" s="297"/>
      <c r="H447" s="297"/>
      <c r="I447" s="297"/>
      <c r="J447" s="297"/>
    </row>
    <row r="448" spans="1:10" ht="14.1" customHeight="1" x14ac:dyDescent="0.25">
      <c r="A448" s="321" t="s">
        <v>720</v>
      </c>
      <c r="B448" s="323">
        <v>0</v>
      </c>
      <c r="C448" s="323">
        <v>0</v>
      </c>
      <c r="D448" s="323">
        <v>0</v>
      </c>
      <c r="E448" s="1769">
        <v>0</v>
      </c>
      <c r="F448" s="1770"/>
      <c r="G448" s="297"/>
      <c r="H448" s="297"/>
      <c r="I448" s="297"/>
      <c r="J448" s="297"/>
    </row>
    <row r="449" spans="1:10" ht="14.1" customHeight="1" x14ac:dyDescent="0.25">
      <c r="A449" s="321" t="s">
        <v>721</v>
      </c>
      <c r="B449" s="323">
        <v>0</v>
      </c>
      <c r="C449" s="323">
        <v>0</v>
      </c>
      <c r="D449" s="323">
        <v>0</v>
      </c>
      <c r="E449" s="1769">
        <v>0</v>
      </c>
      <c r="F449" s="1770"/>
      <c r="G449" s="297"/>
      <c r="H449" s="297"/>
      <c r="I449" s="297"/>
      <c r="J449" s="297"/>
    </row>
    <row r="450" spans="1:10" ht="14.1" customHeight="1" x14ac:dyDescent="0.25">
      <c r="A450" s="321" t="s">
        <v>722</v>
      </c>
      <c r="B450" s="323">
        <v>0</v>
      </c>
      <c r="C450" s="323">
        <v>0</v>
      </c>
      <c r="D450" s="323">
        <v>0</v>
      </c>
      <c r="E450" s="1769">
        <v>0</v>
      </c>
      <c r="F450" s="1770"/>
      <c r="G450" s="297"/>
      <c r="H450" s="297"/>
      <c r="I450" s="297"/>
      <c r="J450" s="297"/>
    </row>
    <row r="451" spans="1:10" ht="14.1" customHeight="1" x14ac:dyDescent="0.25">
      <c r="A451" s="321" t="s">
        <v>723</v>
      </c>
      <c r="B451" s="323">
        <v>0</v>
      </c>
      <c r="C451" s="323">
        <v>0</v>
      </c>
      <c r="D451" s="323">
        <v>0</v>
      </c>
      <c r="E451" s="1769">
        <v>0</v>
      </c>
      <c r="F451" s="1770"/>
      <c r="G451" s="297"/>
      <c r="H451" s="297"/>
      <c r="I451" s="297"/>
      <c r="J451" s="297"/>
    </row>
    <row r="452" spans="1:10" ht="14.1" customHeight="1" x14ac:dyDescent="0.25">
      <c r="A452" s="321" t="s">
        <v>724</v>
      </c>
      <c r="B452" s="323">
        <v>0</v>
      </c>
      <c r="C452" s="323">
        <v>0</v>
      </c>
      <c r="D452" s="323">
        <v>0</v>
      </c>
      <c r="E452" s="1769">
        <v>0</v>
      </c>
      <c r="F452" s="1770"/>
      <c r="G452" s="297"/>
      <c r="H452" s="297"/>
      <c r="I452" s="297"/>
      <c r="J452" s="297"/>
    </row>
    <row r="453" spans="1:10" ht="14.1" customHeight="1" x14ac:dyDescent="0.25">
      <c r="A453" s="321" t="s">
        <v>725</v>
      </c>
      <c r="B453" s="323">
        <v>0</v>
      </c>
      <c r="C453" s="323">
        <v>0</v>
      </c>
      <c r="D453" s="323">
        <v>0</v>
      </c>
      <c r="E453" s="1769">
        <v>0</v>
      </c>
      <c r="F453" s="1770"/>
      <c r="G453" s="297"/>
      <c r="H453" s="297"/>
      <c r="I453" s="297"/>
      <c r="J453" s="297"/>
    </row>
    <row r="454" spans="1:10" ht="14.1" customHeight="1" x14ac:dyDescent="0.25">
      <c r="A454" s="321" t="s">
        <v>726</v>
      </c>
      <c r="B454" s="323">
        <v>0</v>
      </c>
      <c r="C454" s="323">
        <v>0</v>
      </c>
      <c r="D454" s="323">
        <v>0</v>
      </c>
      <c r="E454" s="1769">
        <v>0</v>
      </c>
      <c r="F454" s="1770"/>
      <c r="G454" s="297"/>
      <c r="H454" s="297"/>
      <c r="I454" s="297"/>
      <c r="J454" s="297"/>
    </row>
    <row r="455" spans="1:10" ht="14.1" customHeight="1" x14ac:dyDescent="0.25">
      <c r="A455" s="321" t="s">
        <v>727</v>
      </c>
      <c r="B455" s="323">
        <v>0</v>
      </c>
      <c r="C455" s="323">
        <v>0</v>
      </c>
      <c r="D455" s="323">
        <v>0</v>
      </c>
      <c r="E455" s="1769">
        <v>0</v>
      </c>
      <c r="F455" s="1770"/>
      <c r="G455" s="297"/>
      <c r="H455" s="297"/>
      <c r="I455" s="297"/>
      <c r="J455" s="297"/>
    </row>
    <row r="456" spans="1:10" ht="14.1" customHeight="1" x14ac:dyDescent="0.25">
      <c r="A456" s="325" t="s">
        <v>192</v>
      </c>
      <c r="B456" s="323">
        <v>0</v>
      </c>
      <c r="C456" s="323">
        <v>144000</v>
      </c>
      <c r="D456" s="323">
        <v>0</v>
      </c>
      <c r="E456" s="1769">
        <v>0</v>
      </c>
      <c r="F456" s="1770"/>
      <c r="G456" s="297"/>
      <c r="H456" s="297"/>
      <c r="I456" s="297"/>
      <c r="J456" s="297"/>
    </row>
    <row r="457" spans="1:10" ht="15" customHeight="1" x14ac:dyDescent="0.25">
      <c r="A457" s="304"/>
      <c r="B457" s="306">
        <v>2020</v>
      </c>
      <c r="C457" s="306">
        <v>2021</v>
      </c>
      <c r="D457" s="306">
        <v>2022</v>
      </c>
      <c r="E457" s="1776">
        <v>2023</v>
      </c>
      <c r="F457" s="1777"/>
      <c r="G457" s="297"/>
      <c r="H457" s="297"/>
      <c r="I457" s="297"/>
      <c r="J457" s="297"/>
    </row>
    <row r="458" spans="1:10" ht="15" customHeight="1" x14ac:dyDescent="0.25">
      <c r="A458" s="307"/>
      <c r="B458" s="309" t="s">
        <v>7</v>
      </c>
      <c r="C458" s="309" t="s">
        <v>8</v>
      </c>
      <c r="D458" s="309" t="s">
        <v>8</v>
      </c>
      <c r="E458" s="1778" t="s">
        <v>8</v>
      </c>
      <c r="F458" s="1779"/>
      <c r="G458" s="297"/>
      <c r="H458" s="297"/>
      <c r="I458" s="297"/>
      <c r="J458" s="297"/>
    </row>
    <row r="459" spans="1:10" ht="14.1" customHeight="1" x14ac:dyDescent="0.25">
      <c r="A459" s="310" t="s">
        <v>16</v>
      </c>
      <c r="B459" s="312">
        <v>0</v>
      </c>
      <c r="C459" s="312">
        <v>7</v>
      </c>
      <c r="D459" s="312">
        <v>0</v>
      </c>
      <c r="E459" s="1763">
        <v>0</v>
      </c>
      <c r="F459" s="1764"/>
      <c r="G459" s="297"/>
      <c r="H459" s="297"/>
      <c r="I459" s="297"/>
      <c r="J459" s="297"/>
    </row>
    <row r="460" spans="1:10" ht="14.1" customHeight="1" x14ac:dyDescent="0.25">
      <c r="A460" s="310" t="s">
        <v>17</v>
      </c>
      <c r="B460" s="312">
        <v>0</v>
      </c>
      <c r="C460" s="312">
        <v>144000</v>
      </c>
      <c r="D460" s="312">
        <v>0</v>
      </c>
      <c r="E460" s="1763">
        <v>0</v>
      </c>
      <c r="F460" s="1764"/>
      <c r="G460" s="297"/>
      <c r="H460" s="297"/>
      <c r="I460" s="297"/>
      <c r="J460" s="297"/>
    </row>
    <row r="461" spans="1:10" ht="14.1" customHeight="1" x14ac:dyDescent="0.25">
      <c r="A461" s="310" t="s">
        <v>18</v>
      </c>
      <c r="B461" s="312">
        <v>0</v>
      </c>
      <c r="C461" s="314">
        <v>20571.43</v>
      </c>
      <c r="D461" s="314">
        <v>0</v>
      </c>
      <c r="E461" s="1780">
        <v>0</v>
      </c>
      <c r="F461" s="1764"/>
      <c r="G461" s="297"/>
      <c r="H461" s="297"/>
      <c r="I461" s="297"/>
      <c r="J461" s="297"/>
    </row>
    <row r="462" spans="1:10" ht="14.1" customHeight="1" x14ac:dyDescent="0.25">
      <c r="A462" s="310" t="s">
        <v>696</v>
      </c>
      <c r="B462" s="312"/>
      <c r="C462" s="314"/>
      <c r="D462" s="316">
        <v>-1</v>
      </c>
      <c r="E462" s="1780"/>
      <c r="F462" s="1764"/>
      <c r="G462" s="297"/>
      <c r="H462" s="297"/>
      <c r="I462" s="297"/>
      <c r="J462" s="297"/>
    </row>
    <row r="463" spans="1:10" ht="14.1" customHeight="1" x14ac:dyDescent="0.25">
      <c r="A463" s="310" t="s">
        <v>697</v>
      </c>
      <c r="B463" s="312"/>
      <c r="C463" s="314"/>
      <c r="D463" s="316">
        <v>-1</v>
      </c>
      <c r="E463" s="1780"/>
      <c r="F463" s="1764"/>
      <c r="G463" s="297"/>
      <c r="H463" s="297"/>
      <c r="I463" s="297"/>
      <c r="J463" s="297"/>
    </row>
    <row r="464" spans="1:10" ht="14.1" customHeight="1" x14ac:dyDescent="0.25">
      <c r="A464" s="310" t="s">
        <v>22</v>
      </c>
      <c r="B464" s="312"/>
      <c r="C464" s="314"/>
      <c r="D464" s="316">
        <v>-1</v>
      </c>
      <c r="E464" s="1780"/>
      <c r="F464" s="1764"/>
      <c r="G464" s="297"/>
      <c r="H464" s="297"/>
      <c r="I464" s="297"/>
      <c r="J464" s="297"/>
    </row>
    <row r="465" spans="1:10" ht="14.1" customHeight="1" x14ac:dyDescent="0.25">
      <c r="A465" s="1774" t="s">
        <v>690</v>
      </c>
      <c r="B465" s="1775"/>
      <c r="C465" s="1775"/>
      <c r="D465" s="1775"/>
      <c r="E465" s="1775"/>
      <c r="F465" s="1775"/>
      <c r="G465" s="297"/>
      <c r="H465" s="297"/>
      <c r="I465" s="297"/>
      <c r="J465" s="297"/>
    </row>
    <row r="466" spans="1:10" ht="14.1" customHeight="1" x14ac:dyDescent="0.25">
      <c r="A466" s="304"/>
      <c r="B466" s="306">
        <v>2020</v>
      </c>
      <c r="C466" s="317">
        <v>2021</v>
      </c>
      <c r="D466" s="306">
        <v>2022</v>
      </c>
      <c r="E466" s="1776">
        <v>2023</v>
      </c>
      <c r="F466" s="1777"/>
      <c r="G466" s="297"/>
      <c r="H466" s="297"/>
      <c r="I466" s="297"/>
      <c r="J466" s="297"/>
    </row>
    <row r="467" spans="1:10" ht="14.1" customHeight="1" x14ac:dyDescent="0.25">
      <c r="A467" s="318"/>
      <c r="B467" s="309" t="s">
        <v>7</v>
      </c>
      <c r="C467" s="309" t="s">
        <v>8</v>
      </c>
      <c r="D467" s="309" t="s">
        <v>8</v>
      </c>
      <c r="E467" s="1778" t="s">
        <v>8</v>
      </c>
      <c r="F467" s="1779"/>
      <c r="G467" s="297"/>
      <c r="H467" s="297"/>
      <c r="I467" s="297"/>
      <c r="J467" s="297"/>
    </row>
    <row r="468" spans="1:10" ht="15.95" customHeight="1" x14ac:dyDescent="0.25">
      <c r="A468" s="307"/>
      <c r="B468" s="319"/>
      <c r="C468" s="319"/>
      <c r="D468" s="319"/>
      <c r="E468" s="319"/>
      <c r="F468" s="319"/>
      <c r="G468" s="320" t="s">
        <v>687</v>
      </c>
      <c r="H468" s="297"/>
      <c r="I468" s="297"/>
      <c r="J468" s="297"/>
    </row>
    <row r="469" spans="1:10" ht="14.1" customHeight="1" x14ac:dyDescent="0.25">
      <c r="A469" s="321" t="s">
        <v>698</v>
      </c>
      <c r="B469" s="323">
        <v>0</v>
      </c>
      <c r="C469" s="323">
        <v>0</v>
      </c>
      <c r="D469" s="323">
        <v>0</v>
      </c>
      <c r="E469" s="1769">
        <v>0</v>
      </c>
      <c r="F469" s="1770"/>
      <c r="G469" s="324"/>
      <c r="H469" s="297"/>
      <c r="I469" s="297"/>
      <c r="J469" s="297"/>
    </row>
    <row r="470" spans="1:10" ht="14.1" customHeight="1" x14ac:dyDescent="0.25">
      <c r="A470" s="321" t="s">
        <v>699</v>
      </c>
      <c r="B470" s="323">
        <v>0</v>
      </c>
      <c r="C470" s="323">
        <v>0</v>
      </c>
      <c r="D470" s="323">
        <v>0</v>
      </c>
      <c r="E470" s="1769">
        <v>0</v>
      </c>
      <c r="F470" s="1770"/>
      <c r="G470" s="297"/>
      <c r="H470" s="297"/>
      <c r="I470" s="297"/>
      <c r="J470" s="297"/>
    </row>
    <row r="471" spans="1:10" ht="14.1" customHeight="1" x14ac:dyDescent="0.25">
      <c r="A471" s="321" t="s">
        <v>700</v>
      </c>
      <c r="B471" s="323">
        <v>0</v>
      </c>
      <c r="C471" s="323">
        <v>0</v>
      </c>
      <c r="D471" s="323">
        <v>0</v>
      </c>
      <c r="E471" s="1769">
        <v>0</v>
      </c>
      <c r="F471" s="1770"/>
      <c r="G471" s="297"/>
      <c r="H471" s="297"/>
      <c r="I471" s="297"/>
      <c r="J471" s="297"/>
    </row>
    <row r="472" spans="1:10" ht="14.1" customHeight="1" x14ac:dyDescent="0.25">
      <c r="A472" s="321" t="s">
        <v>701</v>
      </c>
      <c r="B472" s="323">
        <v>0</v>
      </c>
      <c r="C472" s="323">
        <v>0</v>
      </c>
      <c r="D472" s="323">
        <v>0</v>
      </c>
      <c r="E472" s="1769">
        <v>0</v>
      </c>
      <c r="F472" s="1770"/>
      <c r="G472" s="297"/>
      <c r="H472" s="297"/>
      <c r="I472" s="297"/>
      <c r="J472" s="297"/>
    </row>
    <row r="473" spans="1:10" ht="14.1" customHeight="1" x14ac:dyDescent="0.25">
      <c r="A473" s="321" t="s">
        <v>702</v>
      </c>
      <c r="B473" s="323">
        <v>0</v>
      </c>
      <c r="C473" s="323">
        <v>0</v>
      </c>
      <c r="D473" s="323">
        <v>0</v>
      </c>
      <c r="E473" s="1769">
        <v>0</v>
      </c>
      <c r="F473" s="1770"/>
      <c r="G473" s="297"/>
      <c r="H473" s="297"/>
      <c r="I473" s="297"/>
      <c r="J473" s="297"/>
    </row>
    <row r="474" spans="1:10" ht="14.1" customHeight="1" x14ac:dyDescent="0.25">
      <c r="A474" s="321" t="s">
        <v>703</v>
      </c>
      <c r="B474" s="323">
        <v>0</v>
      </c>
      <c r="C474" s="323">
        <v>0</v>
      </c>
      <c r="D474" s="323">
        <v>0</v>
      </c>
      <c r="E474" s="1769">
        <v>0</v>
      </c>
      <c r="F474" s="1770"/>
      <c r="G474" s="297"/>
      <c r="H474" s="297"/>
      <c r="I474" s="297"/>
      <c r="J474" s="297"/>
    </row>
    <row r="475" spans="1:10" ht="14.1" customHeight="1" x14ac:dyDescent="0.25">
      <c r="A475" s="321" t="s">
        <v>704</v>
      </c>
      <c r="B475" s="323">
        <v>0</v>
      </c>
      <c r="C475" s="323">
        <v>0</v>
      </c>
      <c r="D475" s="323">
        <v>0</v>
      </c>
      <c r="E475" s="1769">
        <v>0</v>
      </c>
      <c r="F475" s="1770"/>
      <c r="G475" s="297"/>
      <c r="H475" s="297"/>
      <c r="I475" s="297"/>
      <c r="J475" s="297"/>
    </row>
    <row r="476" spans="1:10" ht="14.1" customHeight="1" x14ac:dyDescent="0.25">
      <c r="A476" s="321" t="s">
        <v>705</v>
      </c>
      <c r="B476" s="323">
        <v>0</v>
      </c>
      <c r="C476" s="323">
        <v>0</v>
      </c>
      <c r="D476" s="323">
        <v>0</v>
      </c>
      <c r="E476" s="1769">
        <v>0</v>
      </c>
      <c r="F476" s="1770"/>
      <c r="G476" s="297"/>
      <c r="H476" s="297"/>
      <c r="I476" s="297"/>
      <c r="J476" s="297"/>
    </row>
    <row r="477" spans="1:10" ht="14.1" customHeight="1" x14ac:dyDescent="0.25">
      <c r="A477" s="321" t="s">
        <v>706</v>
      </c>
      <c r="B477" s="323">
        <v>0</v>
      </c>
      <c r="C477" s="323">
        <v>0</v>
      </c>
      <c r="D477" s="323">
        <v>0</v>
      </c>
      <c r="E477" s="1769">
        <v>0</v>
      </c>
      <c r="F477" s="1770"/>
      <c r="G477" s="297"/>
      <c r="H477" s="297"/>
      <c r="I477" s="297"/>
      <c r="J477" s="297"/>
    </row>
    <row r="478" spans="1:10" ht="14.1" customHeight="1" x14ac:dyDescent="0.25">
      <c r="A478" s="321" t="s">
        <v>707</v>
      </c>
      <c r="B478" s="323">
        <v>0</v>
      </c>
      <c r="C478" s="323">
        <v>0</v>
      </c>
      <c r="D478" s="323">
        <v>0</v>
      </c>
      <c r="E478" s="1769">
        <v>0</v>
      </c>
      <c r="F478" s="1770"/>
      <c r="G478" s="297"/>
      <c r="H478" s="297"/>
      <c r="I478" s="297"/>
      <c r="J478" s="297"/>
    </row>
    <row r="479" spans="1:10" ht="14.1" customHeight="1" x14ac:dyDescent="0.25">
      <c r="A479" s="321" t="s">
        <v>708</v>
      </c>
      <c r="B479" s="323">
        <v>0</v>
      </c>
      <c r="C479" s="323">
        <v>0</v>
      </c>
      <c r="D479" s="323">
        <v>0</v>
      </c>
      <c r="E479" s="1769">
        <v>0</v>
      </c>
      <c r="F479" s="1770"/>
      <c r="G479" s="297"/>
      <c r="H479" s="297"/>
      <c r="I479" s="297"/>
      <c r="J479" s="297"/>
    </row>
    <row r="480" spans="1:10" ht="14.1" customHeight="1" x14ac:dyDescent="0.25">
      <c r="A480" s="321" t="s">
        <v>709</v>
      </c>
      <c r="B480" s="323">
        <v>0</v>
      </c>
      <c r="C480" s="323">
        <v>0</v>
      </c>
      <c r="D480" s="323">
        <v>0</v>
      </c>
      <c r="E480" s="1769">
        <v>0</v>
      </c>
      <c r="F480" s="1770"/>
      <c r="G480" s="297"/>
      <c r="H480" s="297"/>
      <c r="I480" s="297"/>
      <c r="J480" s="297"/>
    </row>
    <row r="481" spans="1:10" ht="14.1" customHeight="1" x14ac:dyDescent="0.25">
      <c r="A481" s="321" t="s">
        <v>710</v>
      </c>
      <c r="B481" s="323">
        <v>0</v>
      </c>
      <c r="C481" s="323">
        <v>0</v>
      </c>
      <c r="D481" s="323">
        <v>0</v>
      </c>
      <c r="E481" s="1769">
        <v>0</v>
      </c>
      <c r="F481" s="1770"/>
      <c r="G481" s="297"/>
      <c r="H481" s="297"/>
      <c r="I481" s="297"/>
      <c r="J481" s="297"/>
    </row>
    <row r="482" spans="1:10" ht="14.1" customHeight="1" x14ac:dyDescent="0.25">
      <c r="A482" s="321" t="s">
        <v>711</v>
      </c>
      <c r="B482" s="323">
        <v>0</v>
      </c>
      <c r="C482" s="323">
        <v>0</v>
      </c>
      <c r="D482" s="323">
        <v>0</v>
      </c>
      <c r="E482" s="1769">
        <v>0</v>
      </c>
      <c r="F482" s="1770"/>
      <c r="G482" s="297"/>
      <c r="H482" s="297"/>
      <c r="I482" s="297"/>
      <c r="J482" s="297"/>
    </row>
    <row r="483" spans="1:10" ht="14.1" customHeight="1" x14ac:dyDescent="0.25">
      <c r="A483" s="321" t="s">
        <v>712</v>
      </c>
      <c r="B483" s="323">
        <v>0</v>
      </c>
      <c r="C483" s="323">
        <v>0</v>
      </c>
      <c r="D483" s="323">
        <v>0</v>
      </c>
      <c r="E483" s="1769">
        <v>0</v>
      </c>
      <c r="F483" s="1770"/>
      <c r="G483" s="297"/>
      <c r="H483" s="297"/>
      <c r="I483" s="297"/>
      <c r="J483" s="297"/>
    </row>
    <row r="484" spans="1:10" ht="14.1" customHeight="1" x14ac:dyDescent="0.25">
      <c r="A484" s="321" t="s">
        <v>713</v>
      </c>
      <c r="B484" s="323">
        <v>0</v>
      </c>
      <c r="C484" s="323">
        <v>0</v>
      </c>
      <c r="D484" s="323">
        <v>0</v>
      </c>
      <c r="E484" s="1769">
        <v>0</v>
      </c>
      <c r="F484" s="1770"/>
      <c r="G484" s="297"/>
      <c r="H484" s="297"/>
      <c r="I484" s="297"/>
      <c r="J484" s="297"/>
    </row>
    <row r="485" spans="1:10" ht="14.1" customHeight="1" x14ac:dyDescent="0.25">
      <c r="A485" s="321" t="s">
        <v>714</v>
      </c>
      <c r="B485" s="323">
        <v>0</v>
      </c>
      <c r="C485" s="323">
        <v>144000</v>
      </c>
      <c r="D485" s="323">
        <v>0</v>
      </c>
      <c r="E485" s="1769">
        <v>0</v>
      </c>
      <c r="F485" s="1770"/>
      <c r="G485" s="297"/>
      <c r="H485" s="297"/>
      <c r="I485" s="297"/>
      <c r="J485" s="297"/>
    </row>
    <row r="486" spans="1:10" ht="14.1" customHeight="1" x14ac:dyDescent="0.25">
      <c r="A486" s="321" t="s">
        <v>715</v>
      </c>
      <c r="B486" s="323">
        <v>0</v>
      </c>
      <c r="C486" s="323">
        <v>0</v>
      </c>
      <c r="D486" s="323">
        <v>0</v>
      </c>
      <c r="E486" s="1769">
        <v>0</v>
      </c>
      <c r="F486" s="1770"/>
      <c r="G486" s="297"/>
      <c r="H486" s="297"/>
      <c r="I486" s="297"/>
      <c r="J486" s="297"/>
    </row>
    <row r="487" spans="1:10" ht="14.1" customHeight="1" x14ac:dyDescent="0.25">
      <c r="A487" s="321" t="s">
        <v>716</v>
      </c>
      <c r="B487" s="323">
        <v>0</v>
      </c>
      <c r="C487" s="323">
        <v>0</v>
      </c>
      <c r="D487" s="323">
        <v>0</v>
      </c>
      <c r="E487" s="1769">
        <v>0</v>
      </c>
      <c r="F487" s="1770"/>
      <c r="G487" s="297"/>
      <c r="H487" s="297"/>
      <c r="I487" s="297"/>
      <c r="J487" s="297"/>
    </row>
    <row r="488" spans="1:10" ht="14.1" customHeight="1" x14ac:dyDescent="0.25">
      <c r="A488" s="321" t="s">
        <v>717</v>
      </c>
      <c r="B488" s="323">
        <v>0</v>
      </c>
      <c r="C488" s="323">
        <v>0</v>
      </c>
      <c r="D488" s="323">
        <v>0</v>
      </c>
      <c r="E488" s="1769">
        <v>0</v>
      </c>
      <c r="F488" s="1770"/>
      <c r="G488" s="297"/>
      <c r="H488" s="297"/>
      <c r="I488" s="297"/>
      <c r="J488" s="297"/>
    </row>
    <row r="489" spans="1:10" ht="14.1" customHeight="1" x14ac:dyDescent="0.25">
      <c r="A489" s="321" t="s">
        <v>718</v>
      </c>
      <c r="B489" s="323">
        <v>0</v>
      </c>
      <c r="C489" s="323">
        <v>0</v>
      </c>
      <c r="D489" s="323">
        <v>0</v>
      </c>
      <c r="E489" s="1769">
        <v>0</v>
      </c>
      <c r="F489" s="1770"/>
      <c r="G489" s="297"/>
      <c r="H489" s="297"/>
      <c r="I489" s="297"/>
      <c r="J489" s="297"/>
    </row>
    <row r="490" spans="1:10" ht="14.1" customHeight="1" x14ac:dyDescent="0.25">
      <c r="A490" s="321" t="s">
        <v>719</v>
      </c>
      <c r="B490" s="323">
        <v>0</v>
      </c>
      <c r="C490" s="323">
        <v>0</v>
      </c>
      <c r="D490" s="323">
        <v>0</v>
      </c>
      <c r="E490" s="1769">
        <v>0</v>
      </c>
      <c r="F490" s="1770"/>
      <c r="G490" s="297"/>
      <c r="H490" s="297"/>
      <c r="I490" s="297"/>
      <c r="J490" s="297"/>
    </row>
    <row r="491" spans="1:10" ht="14.1" customHeight="1" x14ac:dyDescent="0.25">
      <c r="A491" s="321" t="s">
        <v>720</v>
      </c>
      <c r="B491" s="323">
        <v>0</v>
      </c>
      <c r="C491" s="323">
        <v>0</v>
      </c>
      <c r="D491" s="323">
        <v>0</v>
      </c>
      <c r="E491" s="1769">
        <v>0</v>
      </c>
      <c r="F491" s="1770"/>
      <c r="G491" s="297"/>
      <c r="H491" s="297"/>
      <c r="I491" s="297"/>
      <c r="J491" s="297"/>
    </row>
    <row r="492" spans="1:10" ht="14.1" customHeight="1" x14ac:dyDescent="0.25">
      <c r="A492" s="321" t="s">
        <v>721</v>
      </c>
      <c r="B492" s="323">
        <v>0</v>
      </c>
      <c r="C492" s="323">
        <v>0</v>
      </c>
      <c r="D492" s="323">
        <v>0</v>
      </c>
      <c r="E492" s="1769">
        <v>0</v>
      </c>
      <c r="F492" s="1770"/>
      <c r="G492" s="297"/>
      <c r="H492" s="297"/>
      <c r="I492" s="297"/>
      <c r="J492" s="297"/>
    </row>
    <row r="493" spans="1:10" ht="14.1" customHeight="1" x14ac:dyDescent="0.25">
      <c r="A493" s="321" t="s">
        <v>722</v>
      </c>
      <c r="B493" s="323">
        <v>0</v>
      </c>
      <c r="C493" s="323">
        <v>0</v>
      </c>
      <c r="D493" s="323">
        <v>0</v>
      </c>
      <c r="E493" s="1769">
        <v>0</v>
      </c>
      <c r="F493" s="1770"/>
      <c r="G493" s="297"/>
      <c r="H493" s="297"/>
      <c r="I493" s="297"/>
      <c r="J493" s="297"/>
    </row>
    <row r="494" spans="1:10" ht="14.1" customHeight="1" x14ac:dyDescent="0.25">
      <c r="A494" s="321" t="s">
        <v>723</v>
      </c>
      <c r="B494" s="323">
        <v>0</v>
      </c>
      <c r="C494" s="323">
        <v>0</v>
      </c>
      <c r="D494" s="323">
        <v>0</v>
      </c>
      <c r="E494" s="1769">
        <v>0</v>
      </c>
      <c r="F494" s="1770"/>
      <c r="G494" s="297"/>
      <c r="H494" s="297"/>
      <c r="I494" s="297"/>
      <c r="J494" s="297"/>
    </row>
    <row r="495" spans="1:10" ht="14.1" customHeight="1" x14ac:dyDescent="0.25">
      <c r="A495" s="321" t="s">
        <v>724</v>
      </c>
      <c r="B495" s="323">
        <v>0</v>
      </c>
      <c r="C495" s="323">
        <v>0</v>
      </c>
      <c r="D495" s="323">
        <v>0</v>
      </c>
      <c r="E495" s="1769">
        <v>0</v>
      </c>
      <c r="F495" s="1770"/>
      <c r="G495" s="297"/>
      <c r="H495" s="297"/>
      <c r="I495" s="297"/>
      <c r="J495" s="297"/>
    </row>
    <row r="496" spans="1:10" ht="14.1" customHeight="1" x14ac:dyDescent="0.25">
      <c r="A496" s="321" t="s">
        <v>725</v>
      </c>
      <c r="B496" s="323">
        <v>0</v>
      </c>
      <c r="C496" s="323">
        <v>0</v>
      </c>
      <c r="D496" s="323">
        <v>0</v>
      </c>
      <c r="E496" s="1769">
        <v>0</v>
      </c>
      <c r="F496" s="1770"/>
      <c r="G496" s="297"/>
      <c r="H496" s="297"/>
      <c r="I496" s="297"/>
      <c r="J496" s="297"/>
    </row>
    <row r="497" spans="1:10" ht="14.1" customHeight="1" x14ac:dyDescent="0.25">
      <c r="A497" s="321" t="s">
        <v>726</v>
      </c>
      <c r="B497" s="323">
        <v>0</v>
      </c>
      <c r="C497" s="323">
        <v>0</v>
      </c>
      <c r="D497" s="323">
        <v>0</v>
      </c>
      <c r="E497" s="1769">
        <v>0</v>
      </c>
      <c r="F497" s="1770"/>
      <c r="G497" s="297"/>
      <c r="H497" s="297"/>
      <c r="I497" s="297"/>
      <c r="J497" s="297"/>
    </row>
    <row r="498" spans="1:10" ht="14.1" customHeight="1" x14ac:dyDescent="0.25">
      <c r="A498" s="321" t="s">
        <v>727</v>
      </c>
      <c r="B498" s="323">
        <v>0</v>
      </c>
      <c r="C498" s="323">
        <v>0</v>
      </c>
      <c r="D498" s="323">
        <v>0</v>
      </c>
      <c r="E498" s="1769">
        <v>0</v>
      </c>
      <c r="F498" s="1770"/>
      <c r="G498" s="297"/>
      <c r="H498" s="297"/>
      <c r="I498" s="297"/>
      <c r="J498" s="297"/>
    </row>
    <row r="499" spans="1:10" ht="14.1" customHeight="1" x14ac:dyDescent="0.25">
      <c r="A499" s="325" t="s">
        <v>192</v>
      </c>
      <c r="B499" s="323">
        <v>0</v>
      </c>
      <c r="C499" s="323">
        <v>144000</v>
      </c>
      <c r="D499" s="323">
        <v>0</v>
      </c>
      <c r="E499" s="1769">
        <v>0</v>
      </c>
      <c r="F499" s="1770"/>
      <c r="G499" s="297"/>
      <c r="H499" s="297"/>
      <c r="I499" s="297"/>
      <c r="J499" s="297"/>
    </row>
    <row r="500" spans="1:10" ht="15" customHeight="1" x14ac:dyDescent="0.25">
      <c r="A500" s="304"/>
      <c r="B500" s="306">
        <v>2020</v>
      </c>
      <c r="C500" s="306">
        <v>2021</v>
      </c>
      <c r="D500" s="306">
        <v>2022</v>
      </c>
      <c r="E500" s="1776">
        <v>2023</v>
      </c>
      <c r="F500" s="1777"/>
      <c r="G500" s="297"/>
      <c r="H500" s="297"/>
      <c r="I500" s="297"/>
      <c r="J500" s="297"/>
    </row>
    <row r="501" spans="1:10" ht="15" customHeight="1" x14ac:dyDescent="0.25">
      <c r="A501" s="307"/>
      <c r="B501" s="309" t="s">
        <v>7</v>
      </c>
      <c r="C501" s="309" t="s">
        <v>8</v>
      </c>
      <c r="D501" s="309" t="s">
        <v>8</v>
      </c>
      <c r="E501" s="1778" t="s">
        <v>8</v>
      </c>
      <c r="F501" s="1779"/>
      <c r="G501" s="297"/>
      <c r="H501" s="297"/>
      <c r="I501" s="297"/>
      <c r="J501" s="297"/>
    </row>
    <row r="502" spans="1:10" ht="14.1" customHeight="1" x14ac:dyDescent="0.25">
      <c r="A502" s="310" t="s">
        <v>16</v>
      </c>
      <c r="B502" s="312">
        <v>0</v>
      </c>
      <c r="C502" s="312">
        <v>7</v>
      </c>
      <c r="D502" s="312">
        <v>0</v>
      </c>
      <c r="E502" s="1763">
        <v>0</v>
      </c>
      <c r="F502" s="1764"/>
      <c r="G502" s="297"/>
      <c r="H502" s="297"/>
      <c r="I502" s="297"/>
      <c r="J502" s="297"/>
    </row>
    <row r="503" spans="1:10" ht="14.1" customHeight="1" x14ac:dyDescent="0.25">
      <c r="A503" s="310" t="s">
        <v>17</v>
      </c>
      <c r="B503" s="312">
        <v>0</v>
      </c>
      <c r="C503" s="312">
        <v>144000</v>
      </c>
      <c r="D503" s="312">
        <v>0</v>
      </c>
      <c r="E503" s="1763">
        <v>0</v>
      </c>
      <c r="F503" s="1764"/>
      <c r="G503" s="297"/>
      <c r="H503" s="297"/>
      <c r="I503" s="297"/>
      <c r="J503" s="297"/>
    </row>
    <row r="504" spans="1:10" ht="14.1" customHeight="1" x14ac:dyDescent="0.25">
      <c r="A504" s="310" t="s">
        <v>18</v>
      </c>
      <c r="B504" s="312">
        <v>0</v>
      </c>
      <c r="C504" s="314">
        <v>20571.43</v>
      </c>
      <c r="D504" s="314">
        <v>0</v>
      </c>
      <c r="E504" s="1780">
        <v>0</v>
      </c>
      <c r="F504" s="1764"/>
      <c r="G504" s="297"/>
      <c r="H504" s="297"/>
      <c r="I504" s="297"/>
      <c r="J504" s="297"/>
    </row>
    <row r="505" spans="1:10" ht="14.1" customHeight="1" x14ac:dyDescent="0.25">
      <c r="A505" s="310" t="s">
        <v>696</v>
      </c>
      <c r="B505" s="312"/>
      <c r="C505" s="314"/>
      <c r="D505" s="316">
        <v>-1</v>
      </c>
      <c r="E505" s="1780"/>
      <c r="F505" s="1764"/>
      <c r="G505" s="297"/>
      <c r="H505" s="297"/>
      <c r="I505" s="297"/>
      <c r="J505" s="297"/>
    </row>
    <row r="506" spans="1:10" ht="14.1" customHeight="1" x14ac:dyDescent="0.25">
      <c r="A506" s="310" t="s">
        <v>697</v>
      </c>
      <c r="B506" s="312"/>
      <c r="C506" s="314"/>
      <c r="D506" s="316">
        <v>-1</v>
      </c>
      <c r="E506" s="1780"/>
      <c r="F506" s="1764"/>
      <c r="G506" s="297"/>
      <c r="H506" s="297"/>
      <c r="I506" s="297"/>
      <c r="J506" s="297"/>
    </row>
    <row r="507" spans="1:10" ht="14.1" customHeight="1" x14ac:dyDescent="0.25">
      <c r="A507" s="310" t="s">
        <v>22</v>
      </c>
      <c r="B507" s="312"/>
      <c r="C507" s="314"/>
      <c r="D507" s="316">
        <v>-1</v>
      </c>
      <c r="E507" s="1780"/>
      <c r="F507" s="1764"/>
      <c r="G507" s="297"/>
      <c r="H507" s="297"/>
      <c r="I507" s="297"/>
      <c r="J507" s="297"/>
    </row>
    <row r="508" spans="1:10" ht="14.1" customHeight="1" x14ac:dyDescent="0.25">
      <c r="A508" s="1774" t="s">
        <v>690</v>
      </c>
      <c r="B508" s="1775"/>
      <c r="C508" s="1775"/>
      <c r="D508" s="1775"/>
      <c r="E508" s="1775"/>
      <c r="F508" s="1775"/>
      <c r="G508" s="297"/>
      <c r="H508" s="297"/>
      <c r="I508" s="297"/>
      <c r="J508" s="297"/>
    </row>
    <row r="509" spans="1:10" ht="14.1" customHeight="1" x14ac:dyDescent="0.25">
      <c r="A509" s="304"/>
      <c r="B509" s="306">
        <v>2020</v>
      </c>
      <c r="C509" s="317">
        <v>2021</v>
      </c>
      <c r="D509" s="306">
        <v>2022</v>
      </c>
      <c r="E509" s="1776">
        <v>2023</v>
      </c>
      <c r="F509" s="1777"/>
      <c r="G509" s="297"/>
      <c r="H509" s="297"/>
      <c r="I509" s="297"/>
      <c r="J509" s="297"/>
    </row>
    <row r="510" spans="1:10" ht="14.1" customHeight="1" x14ac:dyDescent="0.25">
      <c r="A510" s="318"/>
      <c r="B510" s="309" t="s">
        <v>7</v>
      </c>
      <c r="C510" s="309" t="s">
        <v>8</v>
      </c>
      <c r="D510" s="309" t="s">
        <v>8</v>
      </c>
      <c r="E510" s="1778" t="s">
        <v>8</v>
      </c>
      <c r="F510" s="1779"/>
      <c r="G510" s="297"/>
      <c r="H510" s="297"/>
      <c r="I510" s="297"/>
      <c r="J510" s="297"/>
    </row>
    <row r="511" spans="1:10" ht="15.95" customHeight="1" x14ac:dyDescent="0.25">
      <c r="A511" s="307"/>
      <c r="B511" s="319"/>
      <c r="C511" s="319"/>
      <c r="D511" s="319"/>
      <c r="E511" s="319"/>
      <c r="F511" s="319"/>
      <c r="G511" s="320" t="s">
        <v>687</v>
      </c>
      <c r="H511" s="297"/>
      <c r="I511" s="297"/>
      <c r="J511" s="297"/>
    </row>
    <row r="512" spans="1:10" ht="14.1" customHeight="1" x14ac:dyDescent="0.25">
      <c r="A512" s="321" t="s">
        <v>698</v>
      </c>
      <c r="B512" s="323">
        <v>0</v>
      </c>
      <c r="C512" s="323">
        <v>0</v>
      </c>
      <c r="D512" s="323">
        <v>0</v>
      </c>
      <c r="E512" s="1769">
        <v>0</v>
      </c>
      <c r="F512" s="1770"/>
      <c r="G512" s="324"/>
      <c r="H512" s="297"/>
      <c r="I512" s="297"/>
      <c r="J512" s="297"/>
    </row>
    <row r="513" spans="1:10" ht="14.1" customHeight="1" x14ac:dyDescent="0.25">
      <c r="A513" s="321" t="s">
        <v>699</v>
      </c>
      <c r="B513" s="323">
        <v>0</v>
      </c>
      <c r="C513" s="323">
        <v>0</v>
      </c>
      <c r="D513" s="323">
        <v>0</v>
      </c>
      <c r="E513" s="1769">
        <v>0</v>
      </c>
      <c r="F513" s="1770"/>
      <c r="G513" s="297"/>
      <c r="H513" s="297"/>
      <c r="I513" s="297"/>
      <c r="J513" s="297"/>
    </row>
    <row r="514" spans="1:10" ht="14.1" customHeight="1" x14ac:dyDescent="0.25">
      <c r="A514" s="321" t="s">
        <v>700</v>
      </c>
      <c r="B514" s="323">
        <v>0</v>
      </c>
      <c r="C514" s="323">
        <v>0</v>
      </c>
      <c r="D514" s="323">
        <v>0</v>
      </c>
      <c r="E514" s="1769">
        <v>0</v>
      </c>
      <c r="F514" s="1770"/>
      <c r="G514" s="297"/>
      <c r="H514" s="297"/>
      <c r="I514" s="297"/>
      <c r="J514" s="297"/>
    </row>
    <row r="515" spans="1:10" ht="14.1" customHeight="1" x14ac:dyDescent="0.25">
      <c r="A515" s="321" t="s">
        <v>701</v>
      </c>
      <c r="B515" s="323">
        <v>0</v>
      </c>
      <c r="C515" s="323">
        <v>0</v>
      </c>
      <c r="D515" s="323">
        <v>0</v>
      </c>
      <c r="E515" s="1769">
        <v>0</v>
      </c>
      <c r="F515" s="1770"/>
      <c r="G515" s="297"/>
      <c r="H515" s="297"/>
      <c r="I515" s="297"/>
      <c r="J515" s="297"/>
    </row>
    <row r="516" spans="1:10" ht="14.1" customHeight="1" x14ac:dyDescent="0.25">
      <c r="A516" s="321" t="s">
        <v>702</v>
      </c>
      <c r="B516" s="323">
        <v>0</v>
      </c>
      <c r="C516" s="323">
        <v>0</v>
      </c>
      <c r="D516" s="323">
        <v>0</v>
      </c>
      <c r="E516" s="1769">
        <v>0</v>
      </c>
      <c r="F516" s="1770"/>
      <c r="G516" s="297"/>
      <c r="H516" s="297"/>
      <c r="I516" s="297"/>
      <c r="J516" s="297"/>
    </row>
    <row r="517" spans="1:10" ht="14.1" customHeight="1" x14ac:dyDescent="0.25">
      <c r="A517" s="321" t="s">
        <v>703</v>
      </c>
      <c r="B517" s="323">
        <v>0</v>
      </c>
      <c r="C517" s="323">
        <v>0</v>
      </c>
      <c r="D517" s="323">
        <v>0</v>
      </c>
      <c r="E517" s="1769">
        <v>0</v>
      </c>
      <c r="F517" s="1770"/>
      <c r="G517" s="297"/>
      <c r="H517" s="297"/>
      <c r="I517" s="297"/>
      <c r="J517" s="297"/>
    </row>
    <row r="518" spans="1:10" ht="14.1" customHeight="1" x14ac:dyDescent="0.25">
      <c r="A518" s="321" t="s">
        <v>704</v>
      </c>
      <c r="B518" s="323">
        <v>0</v>
      </c>
      <c r="C518" s="323">
        <v>0</v>
      </c>
      <c r="D518" s="323">
        <v>0</v>
      </c>
      <c r="E518" s="1769">
        <v>0</v>
      </c>
      <c r="F518" s="1770"/>
      <c r="G518" s="297"/>
      <c r="H518" s="297"/>
      <c r="I518" s="297"/>
      <c r="J518" s="297"/>
    </row>
    <row r="519" spans="1:10" ht="14.1" customHeight="1" x14ac:dyDescent="0.25">
      <c r="A519" s="321" t="s">
        <v>705</v>
      </c>
      <c r="B519" s="323">
        <v>0</v>
      </c>
      <c r="C519" s="323">
        <v>0</v>
      </c>
      <c r="D519" s="323">
        <v>0</v>
      </c>
      <c r="E519" s="1769">
        <v>0</v>
      </c>
      <c r="F519" s="1770"/>
      <c r="G519" s="297"/>
      <c r="H519" s="297"/>
      <c r="I519" s="297"/>
      <c r="J519" s="297"/>
    </row>
    <row r="520" spans="1:10" ht="14.1" customHeight="1" x14ac:dyDescent="0.25">
      <c r="A520" s="321" t="s">
        <v>706</v>
      </c>
      <c r="B520" s="323">
        <v>0</v>
      </c>
      <c r="C520" s="323">
        <v>0</v>
      </c>
      <c r="D520" s="323">
        <v>0</v>
      </c>
      <c r="E520" s="1769">
        <v>0</v>
      </c>
      <c r="F520" s="1770"/>
      <c r="G520" s="297"/>
      <c r="H520" s="297"/>
      <c r="I520" s="297"/>
      <c r="J520" s="297"/>
    </row>
    <row r="521" spans="1:10" ht="14.1" customHeight="1" x14ac:dyDescent="0.25">
      <c r="A521" s="321" t="s">
        <v>707</v>
      </c>
      <c r="B521" s="323">
        <v>0</v>
      </c>
      <c r="C521" s="323">
        <v>0</v>
      </c>
      <c r="D521" s="323">
        <v>0</v>
      </c>
      <c r="E521" s="1769">
        <v>0</v>
      </c>
      <c r="F521" s="1770"/>
      <c r="G521" s="297"/>
      <c r="H521" s="297"/>
      <c r="I521" s="297"/>
      <c r="J521" s="297"/>
    </row>
    <row r="522" spans="1:10" ht="14.1" customHeight="1" x14ac:dyDescent="0.25">
      <c r="A522" s="321" t="s">
        <v>708</v>
      </c>
      <c r="B522" s="323">
        <v>0</v>
      </c>
      <c r="C522" s="323">
        <v>0</v>
      </c>
      <c r="D522" s="323">
        <v>0</v>
      </c>
      <c r="E522" s="1769">
        <v>0</v>
      </c>
      <c r="F522" s="1770"/>
      <c r="G522" s="297"/>
      <c r="H522" s="297"/>
      <c r="I522" s="297"/>
      <c r="J522" s="297"/>
    </row>
    <row r="523" spans="1:10" ht="14.1" customHeight="1" x14ac:dyDescent="0.25">
      <c r="A523" s="321" t="s">
        <v>709</v>
      </c>
      <c r="B523" s="323">
        <v>0</v>
      </c>
      <c r="C523" s="323">
        <v>0</v>
      </c>
      <c r="D523" s="323">
        <v>0</v>
      </c>
      <c r="E523" s="1769">
        <v>0</v>
      </c>
      <c r="F523" s="1770"/>
      <c r="G523" s="297"/>
      <c r="H523" s="297"/>
      <c r="I523" s="297"/>
      <c r="J523" s="297"/>
    </row>
    <row r="524" spans="1:10" ht="14.1" customHeight="1" x14ac:dyDescent="0.25">
      <c r="A524" s="321" t="s">
        <v>710</v>
      </c>
      <c r="B524" s="323">
        <v>0</v>
      </c>
      <c r="C524" s="323">
        <v>0</v>
      </c>
      <c r="D524" s="323">
        <v>0</v>
      </c>
      <c r="E524" s="1769">
        <v>0</v>
      </c>
      <c r="F524" s="1770"/>
      <c r="G524" s="297"/>
      <c r="H524" s="297"/>
      <c r="I524" s="297"/>
      <c r="J524" s="297"/>
    </row>
    <row r="525" spans="1:10" ht="14.1" customHeight="1" x14ac:dyDescent="0.25">
      <c r="A525" s="321" t="s">
        <v>711</v>
      </c>
      <c r="B525" s="323">
        <v>0</v>
      </c>
      <c r="C525" s="323">
        <v>0</v>
      </c>
      <c r="D525" s="323">
        <v>0</v>
      </c>
      <c r="E525" s="1769">
        <v>0</v>
      </c>
      <c r="F525" s="1770"/>
      <c r="G525" s="297"/>
      <c r="H525" s="297"/>
      <c r="I525" s="297"/>
      <c r="J525" s="297"/>
    </row>
    <row r="526" spans="1:10" ht="14.1" customHeight="1" x14ac:dyDescent="0.25">
      <c r="A526" s="321" t="s">
        <v>712</v>
      </c>
      <c r="B526" s="323">
        <v>0</v>
      </c>
      <c r="C526" s="323">
        <v>0</v>
      </c>
      <c r="D526" s="323">
        <v>0</v>
      </c>
      <c r="E526" s="1769">
        <v>0</v>
      </c>
      <c r="F526" s="1770"/>
      <c r="G526" s="297"/>
      <c r="H526" s="297"/>
      <c r="I526" s="297"/>
      <c r="J526" s="297"/>
    </row>
    <row r="527" spans="1:10" ht="14.1" customHeight="1" x14ac:dyDescent="0.25">
      <c r="A527" s="321" t="s">
        <v>713</v>
      </c>
      <c r="B527" s="323">
        <v>0</v>
      </c>
      <c r="C527" s="323">
        <v>0</v>
      </c>
      <c r="D527" s="323">
        <v>0</v>
      </c>
      <c r="E527" s="1769">
        <v>0</v>
      </c>
      <c r="F527" s="1770"/>
      <c r="G527" s="297"/>
      <c r="H527" s="297"/>
      <c r="I527" s="297"/>
      <c r="J527" s="297"/>
    </row>
    <row r="528" spans="1:10" ht="14.1" customHeight="1" x14ac:dyDescent="0.25">
      <c r="A528" s="321" t="s">
        <v>714</v>
      </c>
      <c r="B528" s="323">
        <v>0</v>
      </c>
      <c r="C528" s="323">
        <v>144000</v>
      </c>
      <c r="D528" s="323">
        <v>0</v>
      </c>
      <c r="E528" s="1769">
        <v>0</v>
      </c>
      <c r="F528" s="1770"/>
      <c r="G528" s="297"/>
      <c r="H528" s="297"/>
      <c r="I528" s="297"/>
      <c r="J528" s="297"/>
    </row>
    <row r="529" spans="1:10" ht="14.1" customHeight="1" x14ac:dyDescent="0.25">
      <c r="A529" s="321" t="s">
        <v>715</v>
      </c>
      <c r="B529" s="323">
        <v>0</v>
      </c>
      <c r="C529" s="323">
        <v>0</v>
      </c>
      <c r="D529" s="323">
        <v>0</v>
      </c>
      <c r="E529" s="1769">
        <v>0</v>
      </c>
      <c r="F529" s="1770"/>
      <c r="G529" s="297"/>
      <c r="H529" s="297"/>
      <c r="I529" s="297"/>
      <c r="J529" s="297"/>
    </row>
    <row r="530" spans="1:10" ht="14.1" customHeight="1" x14ac:dyDescent="0.25">
      <c r="A530" s="321" t="s">
        <v>716</v>
      </c>
      <c r="B530" s="323">
        <v>0</v>
      </c>
      <c r="C530" s="323">
        <v>0</v>
      </c>
      <c r="D530" s="323">
        <v>0</v>
      </c>
      <c r="E530" s="1769">
        <v>0</v>
      </c>
      <c r="F530" s="1770"/>
      <c r="G530" s="297"/>
      <c r="H530" s="297"/>
      <c r="I530" s="297"/>
      <c r="J530" s="297"/>
    </row>
    <row r="531" spans="1:10" ht="14.1" customHeight="1" x14ac:dyDescent="0.25">
      <c r="A531" s="321" t="s">
        <v>717</v>
      </c>
      <c r="B531" s="323">
        <v>0</v>
      </c>
      <c r="C531" s="323">
        <v>0</v>
      </c>
      <c r="D531" s="323">
        <v>0</v>
      </c>
      <c r="E531" s="1769">
        <v>0</v>
      </c>
      <c r="F531" s="1770"/>
      <c r="G531" s="297"/>
      <c r="H531" s="297"/>
      <c r="I531" s="297"/>
      <c r="J531" s="297"/>
    </row>
    <row r="532" spans="1:10" ht="14.1" customHeight="1" x14ac:dyDescent="0.25">
      <c r="A532" s="321" t="s">
        <v>718</v>
      </c>
      <c r="B532" s="323">
        <v>0</v>
      </c>
      <c r="C532" s="323">
        <v>0</v>
      </c>
      <c r="D532" s="323">
        <v>0</v>
      </c>
      <c r="E532" s="1769">
        <v>0</v>
      </c>
      <c r="F532" s="1770"/>
      <c r="G532" s="297"/>
      <c r="H532" s="297"/>
      <c r="I532" s="297"/>
      <c r="J532" s="297"/>
    </row>
    <row r="533" spans="1:10" ht="14.1" customHeight="1" x14ac:dyDescent="0.25">
      <c r="A533" s="321" t="s">
        <v>719</v>
      </c>
      <c r="B533" s="323">
        <v>0</v>
      </c>
      <c r="C533" s="323">
        <v>0</v>
      </c>
      <c r="D533" s="323">
        <v>0</v>
      </c>
      <c r="E533" s="1769">
        <v>0</v>
      </c>
      <c r="F533" s="1770"/>
      <c r="G533" s="297"/>
      <c r="H533" s="297"/>
      <c r="I533" s="297"/>
      <c r="J533" s="297"/>
    </row>
    <row r="534" spans="1:10" ht="14.1" customHeight="1" x14ac:dyDescent="0.25">
      <c r="A534" s="321" t="s">
        <v>720</v>
      </c>
      <c r="B534" s="323">
        <v>0</v>
      </c>
      <c r="C534" s="323">
        <v>0</v>
      </c>
      <c r="D534" s="323">
        <v>0</v>
      </c>
      <c r="E534" s="1769">
        <v>0</v>
      </c>
      <c r="F534" s="1770"/>
      <c r="G534" s="297"/>
      <c r="H534" s="297"/>
      <c r="I534" s="297"/>
      <c r="J534" s="297"/>
    </row>
    <row r="535" spans="1:10" ht="14.1" customHeight="1" x14ac:dyDescent="0.25">
      <c r="A535" s="321" t="s">
        <v>721</v>
      </c>
      <c r="B535" s="323">
        <v>0</v>
      </c>
      <c r="C535" s="323">
        <v>0</v>
      </c>
      <c r="D535" s="323">
        <v>0</v>
      </c>
      <c r="E535" s="1769">
        <v>0</v>
      </c>
      <c r="F535" s="1770"/>
      <c r="G535" s="297"/>
      <c r="H535" s="297"/>
      <c r="I535" s="297"/>
      <c r="J535" s="297"/>
    </row>
    <row r="536" spans="1:10" ht="14.1" customHeight="1" x14ac:dyDescent="0.25">
      <c r="A536" s="321" t="s">
        <v>722</v>
      </c>
      <c r="B536" s="323">
        <v>0</v>
      </c>
      <c r="C536" s="323">
        <v>0</v>
      </c>
      <c r="D536" s="323">
        <v>0</v>
      </c>
      <c r="E536" s="1769">
        <v>0</v>
      </c>
      <c r="F536" s="1770"/>
      <c r="G536" s="297"/>
      <c r="H536" s="297"/>
      <c r="I536" s="297"/>
      <c r="J536" s="297"/>
    </row>
    <row r="537" spans="1:10" ht="14.1" customHeight="1" x14ac:dyDescent="0.25">
      <c r="A537" s="321" t="s">
        <v>723</v>
      </c>
      <c r="B537" s="323">
        <v>0</v>
      </c>
      <c r="C537" s="323">
        <v>0</v>
      </c>
      <c r="D537" s="323">
        <v>0</v>
      </c>
      <c r="E537" s="1769">
        <v>0</v>
      </c>
      <c r="F537" s="1770"/>
      <c r="G537" s="297"/>
      <c r="H537" s="297"/>
      <c r="I537" s="297"/>
      <c r="J537" s="297"/>
    </row>
    <row r="538" spans="1:10" ht="14.1" customHeight="1" x14ac:dyDescent="0.25">
      <c r="A538" s="321" t="s">
        <v>724</v>
      </c>
      <c r="B538" s="323">
        <v>0</v>
      </c>
      <c r="C538" s="323">
        <v>0</v>
      </c>
      <c r="D538" s="323">
        <v>0</v>
      </c>
      <c r="E538" s="1769">
        <v>0</v>
      </c>
      <c r="F538" s="1770"/>
      <c r="G538" s="297"/>
      <c r="H538" s="297"/>
      <c r="I538" s="297"/>
      <c r="J538" s="297"/>
    </row>
    <row r="539" spans="1:10" ht="14.1" customHeight="1" x14ac:dyDescent="0.25">
      <c r="A539" s="321" t="s">
        <v>725</v>
      </c>
      <c r="B539" s="323">
        <v>0</v>
      </c>
      <c r="C539" s="323">
        <v>0</v>
      </c>
      <c r="D539" s="323">
        <v>0</v>
      </c>
      <c r="E539" s="1769">
        <v>0</v>
      </c>
      <c r="F539" s="1770"/>
      <c r="G539" s="297"/>
      <c r="H539" s="297"/>
      <c r="I539" s="297"/>
      <c r="J539" s="297"/>
    </row>
    <row r="540" spans="1:10" ht="14.1" customHeight="1" x14ac:dyDescent="0.25">
      <c r="A540" s="321" t="s">
        <v>726</v>
      </c>
      <c r="B540" s="323">
        <v>0</v>
      </c>
      <c r="C540" s="323">
        <v>0</v>
      </c>
      <c r="D540" s="323">
        <v>0</v>
      </c>
      <c r="E540" s="1769">
        <v>0</v>
      </c>
      <c r="F540" s="1770"/>
      <c r="G540" s="297"/>
      <c r="H540" s="297"/>
      <c r="I540" s="297"/>
      <c r="J540" s="297"/>
    </row>
    <row r="541" spans="1:10" ht="14.1" customHeight="1" x14ac:dyDescent="0.25">
      <c r="A541" s="321" t="s">
        <v>727</v>
      </c>
      <c r="B541" s="323">
        <v>0</v>
      </c>
      <c r="C541" s="323">
        <v>0</v>
      </c>
      <c r="D541" s="323">
        <v>0</v>
      </c>
      <c r="E541" s="1769">
        <v>0</v>
      </c>
      <c r="F541" s="1770"/>
      <c r="G541" s="297"/>
      <c r="H541" s="297"/>
      <c r="I541" s="297"/>
      <c r="J541" s="297"/>
    </row>
    <row r="542" spans="1:10" ht="14.1" customHeight="1" x14ac:dyDescent="0.25">
      <c r="A542" s="325" t="s">
        <v>192</v>
      </c>
      <c r="B542" s="323">
        <v>0</v>
      </c>
      <c r="C542" s="323">
        <v>144000</v>
      </c>
      <c r="D542" s="323">
        <v>0</v>
      </c>
      <c r="E542" s="1769">
        <v>0</v>
      </c>
      <c r="F542" s="1770"/>
      <c r="G542" s="297"/>
      <c r="H542" s="297"/>
      <c r="I542" s="297"/>
      <c r="J542" s="297"/>
    </row>
    <row r="543" spans="1:10" ht="14.1" customHeight="1" x14ac:dyDescent="0.25">
      <c r="A543" s="302" t="s">
        <v>688</v>
      </c>
      <c r="B543" s="1781" t="s">
        <v>954</v>
      </c>
      <c r="C543" s="1782"/>
      <c r="D543" s="1782"/>
      <c r="E543" s="1782"/>
      <c r="F543" s="1782"/>
      <c r="G543" s="297"/>
      <c r="H543" s="297"/>
      <c r="I543" s="297"/>
      <c r="J543" s="297"/>
    </row>
    <row r="544" spans="1:10" ht="14.1" customHeight="1" x14ac:dyDescent="0.25">
      <c r="A544" s="303" t="s">
        <v>689</v>
      </c>
      <c r="B544" s="1783" t="s">
        <v>955</v>
      </c>
      <c r="C544" s="1784"/>
      <c r="D544" s="1784"/>
      <c r="E544" s="1784"/>
      <c r="F544" s="1784"/>
      <c r="G544" s="297"/>
      <c r="H544" s="297"/>
      <c r="I544" s="297"/>
      <c r="J544" s="297"/>
    </row>
    <row r="545" spans="1:10" ht="14.1" customHeight="1" x14ac:dyDescent="0.25">
      <c r="A545" s="303" t="s">
        <v>15</v>
      </c>
      <c r="B545" s="1783" t="s">
        <v>956</v>
      </c>
      <c r="C545" s="1784"/>
      <c r="D545" s="1784"/>
      <c r="E545" s="1784"/>
      <c r="F545" s="1784"/>
      <c r="G545" s="297"/>
      <c r="H545" s="297"/>
      <c r="I545" s="297"/>
      <c r="J545" s="297"/>
    </row>
    <row r="546" spans="1:10" ht="15" customHeight="1" x14ac:dyDescent="0.25">
      <c r="A546" s="304"/>
      <c r="B546" s="306">
        <v>2020</v>
      </c>
      <c r="C546" s="306">
        <v>2021</v>
      </c>
      <c r="D546" s="306">
        <v>2022</v>
      </c>
      <c r="E546" s="1776">
        <v>2023</v>
      </c>
      <c r="F546" s="1777"/>
      <c r="G546" s="297"/>
      <c r="H546" s="297"/>
      <c r="I546" s="297"/>
      <c r="J546" s="297"/>
    </row>
    <row r="547" spans="1:10" ht="15" customHeight="1" x14ac:dyDescent="0.25">
      <c r="A547" s="307"/>
      <c r="B547" s="309" t="s">
        <v>7</v>
      </c>
      <c r="C547" s="309" t="s">
        <v>8</v>
      </c>
      <c r="D547" s="309" t="s">
        <v>8</v>
      </c>
      <c r="E547" s="1778" t="s">
        <v>8</v>
      </c>
      <c r="F547" s="1779"/>
      <c r="G547" s="297"/>
      <c r="H547" s="297"/>
      <c r="I547" s="297"/>
      <c r="J547" s="297"/>
    </row>
    <row r="548" spans="1:10" ht="14.1" customHeight="1" x14ac:dyDescent="0.25">
      <c r="A548" s="310" t="s">
        <v>16</v>
      </c>
      <c r="B548" s="312">
        <v>0</v>
      </c>
      <c r="C548" s="312">
        <v>61</v>
      </c>
      <c r="D548" s="312">
        <v>105</v>
      </c>
      <c r="E548" s="1763">
        <v>100</v>
      </c>
      <c r="F548" s="1764"/>
      <c r="G548" s="297"/>
      <c r="H548" s="297"/>
      <c r="I548" s="297"/>
      <c r="J548" s="297"/>
    </row>
    <row r="549" spans="1:10" ht="14.1" customHeight="1" x14ac:dyDescent="0.25">
      <c r="A549" s="310" t="s">
        <v>17</v>
      </c>
      <c r="B549" s="312">
        <v>0</v>
      </c>
      <c r="C549" s="312">
        <v>12240000</v>
      </c>
      <c r="D549" s="312">
        <v>35400000</v>
      </c>
      <c r="E549" s="1763">
        <v>20000000</v>
      </c>
      <c r="F549" s="1764"/>
      <c r="G549" s="297"/>
      <c r="H549" s="297"/>
      <c r="I549" s="297"/>
      <c r="J549" s="297"/>
    </row>
    <row r="550" spans="1:10" ht="14.1" customHeight="1" x14ac:dyDescent="0.25">
      <c r="A550" s="310" t="s">
        <v>18</v>
      </c>
      <c r="B550" s="312">
        <v>0</v>
      </c>
      <c r="C550" s="314">
        <v>200655.74</v>
      </c>
      <c r="D550" s="314">
        <v>337142.86</v>
      </c>
      <c r="E550" s="1780">
        <v>200000</v>
      </c>
      <c r="F550" s="1764"/>
      <c r="G550" s="297"/>
      <c r="H550" s="297"/>
      <c r="I550" s="297"/>
      <c r="J550" s="297"/>
    </row>
    <row r="551" spans="1:10" ht="14.1" customHeight="1" x14ac:dyDescent="0.25">
      <c r="A551" s="310" t="s">
        <v>696</v>
      </c>
      <c r="B551" s="312"/>
      <c r="C551" s="314"/>
      <c r="D551" s="316">
        <v>0.72130000000000005</v>
      </c>
      <c r="E551" s="1773">
        <v>-4.7600000000000003E-2</v>
      </c>
      <c r="F551" s="1764"/>
      <c r="G551" s="297"/>
      <c r="H551" s="297"/>
      <c r="I551" s="297"/>
      <c r="J551" s="297"/>
    </row>
    <row r="552" spans="1:10" ht="14.1" customHeight="1" x14ac:dyDescent="0.25">
      <c r="A552" s="310" t="s">
        <v>697</v>
      </c>
      <c r="B552" s="312"/>
      <c r="C552" s="314"/>
      <c r="D552" s="316">
        <v>1.8922000000000001</v>
      </c>
      <c r="E552" s="1773">
        <v>-0.435</v>
      </c>
      <c r="F552" s="1764"/>
      <c r="G552" s="297"/>
      <c r="H552" s="297"/>
      <c r="I552" s="297"/>
      <c r="J552" s="297"/>
    </row>
    <row r="553" spans="1:10" ht="14.1" customHeight="1" x14ac:dyDescent="0.25">
      <c r="A553" s="310" t="s">
        <v>22</v>
      </c>
      <c r="B553" s="312"/>
      <c r="C553" s="314"/>
      <c r="D553" s="316">
        <v>0.68020000000000003</v>
      </c>
      <c r="E553" s="1773">
        <v>-0.40679999999999999</v>
      </c>
      <c r="F553" s="1764"/>
      <c r="G553" s="297"/>
      <c r="H553" s="297"/>
      <c r="I553" s="297"/>
      <c r="J553" s="297"/>
    </row>
    <row r="554" spans="1:10" ht="14.1" customHeight="1" x14ac:dyDescent="0.25">
      <c r="A554" s="1774" t="s">
        <v>690</v>
      </c>
      <c r="B554" s="1775"/>
      <c r="C554" s="1775"/>
      <c r="D554" s="1775"/>
      <c r="E554" s="1775"/>
      <c r="F554" s="1775"/>
      <c r="G554" s="297"/>
      <c r="H554" s="297"/>
      <c r="I554" s="297"/>
      <c r="J554" s="297"/>
    </row>
    <row r="555" spans="1:10" ht="14.1" customHeight="1" x14ac:dyDescent="0.25">
      <c r="A555" s="304"/>
      <c r="B555" s="306">
        <v>2020</v>
      </c>
      <c r="C555" s="317">
        <v>2021</v>
      </c>
      <c r="D555" s="306">
        <v>2022</v>
      </c>
      <c r="E555" s="1776">
        <v>2023</v>
      </c>
      <c r="F555" s="1777"/>
      <c r="G555" s="297"/>
      <c r="H555" s="297"/>
      <c r="I555" s="297"/>
      <c r="J555" s="297"/>
    </row>
    <row r="556" spans="1:10" ht="14.1" customHeight="1" x14ac:dyDescent="0.25">
      <c r="A556" s="318"/>
      <c r="B556" s="309" t="s">
        <v>7</v>
      </c>
      <c r="C556" s="309" t="s">
        <v>8</v>
      </c>
      <c r="D556" s="309" t="s">
        <v>8</v>
      </c>
      <c r="E556" s="1778" t="s">
        <v>8</v>
      </c>
      <c r="F556" s="1779"/>
      <c r="G556" s="297"/>
      <c r="H556" s="297"/>
      <c r="I556" s="297"/>
      <c r="J556" s="297"/>
    </row>
    <row r="557" spans="1:10" ht="15.95" customHeight="1" x14ac:dyDescent="0.25">
      <c r="A557" s="307"/>
      <c r="B557" s="319"/>
      <c r="C557" s="319"/>
      <c r="D557" s="319"/>
      <c r="E557" s="319"/>
      <c r="F557" s="319"/>
      <c r="G557" s="320" t="s">
        <v>687</v>
      </c>
      <c r="H557" s="297"/>
      <c r="I557" s="297"/>
      <c r="J557" s="297"/>
    </row>
    <row r="558" spans="1:10" ht="14.1" customHeight="1" x14ac:dyDescent="0.25">
      <c r="A558" s="321" t="s">
        <v>698</v>
      </c>
      <c r="B558" s="323">
        <v>0</v>
      </c>
      <c r="C558" s="323">
        <v>0</v>
      </c>
      <c r="D558" s="323">
        <v>0</v>
      </c>
      <c r="E558" s="1769">
        <v>0</v>
      </c>
      <c r="F558" s="1770"/>
      <c r="G558" s="324"/>
      <c r="H558" s="297"/>
      <c r="I558" s="297"/>
      <c r="J558" s="297"/>
    </row>
    <row r="559" spans="1:10" ht="14.1" customHeight="1" x14ac:dyDescent="0.25">
      <c r="A559" s="321" t="s">
        <v>699</v>
      </c>
      <c r="B559" s="323">
        <v>0</v>
      </c>
      <c r="C559" s="323">
        <v>0</v>
      </c>
      <c r="D559" s="323">
        <v>0</v>
      </c>
      <c r="E559" s="1769">
        <v>0</v>
      </c>
      <c r="F559" s="1770"/>
      <c r="G559" s="297"/>
      <c r="H559" s="297"/>
      <c r="I559" s="297"/>
      <c r="J559" s="297"/>
    </row>
    <row r="560" spans="1:10" ht="14.1" customHeight="1" x14ac:dyDescent="0.25">
      <c r="A560" s="321" t="s">
        <v>700</v>
      </c>
      <c r="B560" s="323">
        <v>0</v>
      </c>
      <c r="C560" s="323">
        <v>0</v>
      </c>
      <c r="D560" s="323">
        <v>0</v>
      </c>
      <c r="E560" s="1769">
        <v>0</v>
      </c>
      <c r="F560" s="1770"/>
      <c r="G560" s="297"/>
      <c r="H560" s="297"/>
      <c r="I560" s="297"/>
      <c r="J560" s="297"/>
    </row>
    <row r="561" spans="1:10" ht="14.1" customHeight="1" x14ac:dyDescent="0.25">
      <c r="A561" s="321" t="s">
        <v>701</v>
      </c>
      <c r="B561" s="323">
        <v>0</v>
      </c>
      <c r="C561" s="323">
        <v>0</v>
      </c>
      <c r="D561" s="323">
        <v>0</v>
      </c>
      <c r="E561" s="1769">
        <v>0</v>
      </c>
      <c r="F561" s="1770"/>
      <c r="G561" s="297"/>
      <c r="H561" s="297"/>
      <c r="I561" s="297"/>
      <c r="J561" s="297"/>
    </row>
    <row r="562" spans="1:10" ht="14.1" customHeight="1" x14ac:dyDescent="0.25">
      <c r="A562" s="321" t="s">
        <v>702</v>
      </c>
      <c r="B562" s="323">
        <v>0</v>
      </c>
      <c r="C562" s="323">
        <v>0</v>
      </c>
      <c r="D562" s="323">
        <v>0</v>
      </c>
      <c r="E562" s="1769">
        <v>0</v>
      </c>
      <c r="F562" s="1770"/>
      <c r="G562" s="297"/>
      <c r="H562" s="297"/>
      <c r="I562" s="297"/>
      <c r="J562" s="297"/>
    </row>
    <row r="563" spans="1:10" ht="14.1" customHeight="1" x14ac:dyDescent="0.25">
      <c r="A563" s="321" t="s">
        <v>703</v>
      </c>
      <c r="B563" s="323">
        <v>0</v>
      </c>
      <c r="C563" s="323">
        <v>0</v>
      </c>
      <c r="D563" s="323">
        <v>0</v>
      </c>
      <c r="E563" s="1769">
        <v>0</v>
      </c>
      <c r="F563" s="1770"/>
      <c r="G563" s="297"/>
      <c r="H563" s="297"/>
      <c r="I563" s="297"/>
      <c r="J563" s="297"/>
    </row>
    <row r="564" spans="1:10" ht="14.1" customHeight="1" x14ac:dyDescent="0.25">
      <c r="A564" s="321" t="s">
        <v>704</v>
      </c>
      <c r="B564" s="323">
        <v>0</v>
      </c>
      <c r="C564" s="323">
        <v>0</v>
      </c>
      <c r="D564" s="323">
        <v>0</v>
      </c>
      <c r="E564" s="1769">
        <v>0</v>
      </c>
      <c r="F564" s="1770"/>
      <c r="G564" s="297"/>
      <c r="H564" s="297"/>
      <c r="I564" s="297"/>
      <c r="J564" s="297"/>
    </row>
    <row r="565" spans="1:10" ht="14.1" customHeight="1" x14ac:dyDescent="0.25">
      <c r="A565" s="321" t="s">
        <v>705</v>
      </c>
      <c r="B565" s="323">
        <v>0</v>
      </c>
      <c r="C565" s="323">
        <v>0</v>
      </c>
      <c r="D565" s="323">
        <v>0</v>
      </c>
      <c r="E565" s="1769">
        <v>0</v>
      </c>
      <c r="F565" s="1770"/>
      <c r="G565" s="297"/>
      <c r="H565" s="297"/>
      <c r="I565" s="297"/>
      <c r="J565" s="297"/>
    </row>
    <row r="566" spans="1:10" ht="14.1" customHeight="1" x14ac:dyDescent="0.25">
      <c r="A566" s="321" t="s">
        <v>706</v>
      </c>
      <c r="B566" s="323">
        <v>0</v>
      </c>
      <c r="C566" s="323">
        <v>0</v>
      </c>
      <c r="D566" s="323">
        <v>0</v>
      </c>
      <c r="E566" s="1769">
        <v>0</v>
      </c>
      <c r="F566" s="1770"/>
      <c r="G566" s="297"/>
      <c r="H566" s="297"/>
      <c r="I566" s="297"/>
      <c r="J566" s="297"/>
    </row>
    <row r="567" spans="1:10" ht="14.1" customHeight="1" x14ac:dyDescent="0.25">
      <c r="A567" s="321" t="s">
        <v>707</v>
      </c>
      <c r="B567" s="323">
        <v>0</v>
      </c>
      <c r="C567" s="323">
        <v>0</v>
      </c>
      <c r="D567" s="323">
        <v>0</v>
      </c>
      <c r="E567" s="1769">
        <v>0</v>
      </c>
      <c r="F567" s="1770"/>
      <c r="G567" s="297"/>
      <c r="H567" s="297"/>
      <c r="I567" s="297"/>
      <c r="J567" s="297"/>
    </row>
    <row r="568" spans="1:10" ht="14.1" customHeight="1" x14ac:dyDescent="0.25">
      <c r="A568" s="321" t="s">
        <v>708</v>
      </c>
      <c r="B568" s="323">
        <v>0</v>
      </c>
      <c r="C568" s="323">
        <v>0</v>
      </c>
      <c r="D568" s="323">
        <v>0</v>
      </c>
      <c r="E568" s="1769">
        <v>0</v>
      </c>
      <c r="F568" s="1770"/>
      <c r="G568" s="297"/>
      <c r="H568" s="297"/>
      <c r="I568" s="297"/>
      <c r="J568" s="297"/>
    </row>
    <row r="569" spans="1:10" ht="14.1" customHeight="1" x14ac:dyDescent="0.25">
      <c r="A569" s="321" t="s">
        <v>709</v>
      </c>
      <c r="B569" s="323">
        <v>0</v>
      </c>
      <c r="C569" s="323">
        <v>0</v>
      </c>
      <c r="D569" s="323">
        <v>0</v>
      </c>
      <c r="E569" s="1769">
        <v>0</v>
      </c>
      <c r="F569" s="1770"/>
      <c r="G569" s="297"/>
      <c r="H569" s="297"/>
      <c r="I569" s="297"/>
      <c r="J569" s="297"/>
    </row>
    <row r="570" spans="1:10" ht="14.1" customHeight="1" x14ac:dyDescent="0.25">
      <c r="A570" s="321" t="s">
        <v>710</v>
      </c>
      <c r="B570" s="323">
        <v>0</v>
      </c>
      <c r="C570" s="323">
        <v>0</v>
      </c>
      <c r="D570" s="323">
        <v>0</v>
      </c>
      <c r="E570" s="1769">
        <v>0</v>
      </c>
      <c r="F570" s="1770"/>
      <c r="G570" s="297"/>
      <c r="H570" s="297"/>
      <c r="I570" s="297"/>
      <c r="J570" s="297"/>
    </row>
    <row r="571" spans="1:10" ht="14.1" customHeight="1" x14ac:dyDescent="0.25">
      <c r="A571" s="321" t="s">
        <v>711</v>
      </c>
      <c r="B571" s="323">
        <v>0</v>
      </c>
      <c r="C571" s="323">
        <v>0</v>
      </c>
      <c r="D571" s="323">
        <v>0</v>
      </c>
      <c r="E571" s="1769">
        <v>0</v>
      </c>
      <c r="F571" s="1770"/>
      <c r="G571" s="297"/>
      <c r="H571" s="297"/>
      <c r="I571" s="297"/>
      <c r="J571" s="297"/>
    </row>
    <row r="572" spans="1:10" ht="14.1" customHeight="1" x14ac:dyDescent="0.25">
      <c r="A572" s="321" t="s">
        <v>712</v>
      </c>
      <c r="B572" s="323">
        <v>0</v>
      </c>
      <c r="C572" s="323">
        <v>0</v>
      </c>
      <c r="D572" s="323">
        <v>0</v>
      </c>
      <c r="E572" s="1769">
        <v>0</v>
      </c>
      <c r="F572" s="1770"/>
      <c r="G572" s="297"/>
      <c r="H572" s="297"/>
      <c r="I572" s="297"/>
      <c r="J572" s="297"/>
    </row>
    <row r="573" spans="1:10" ht="14.1" customHeight="1" x14ac:dyDescent="0.25">
      <c r="A573" s="321" t="s">
        <v>713</v>
      </c>
      <c r="B573" s="323">
        <v>0</v>
      </c>
      <c r="C573" s="323">
        <v>0</v>
      </c>
      <c r="D573" s="323">
        <v>0</v>
      </c>
      <c r="E573" s="1769">
        <v>0</v>
      </c>
      <c r="F573" s="1770"/>
      <c r="G573" s="297"/>
      <c r="H573" s="297"/>
      <c r="I573" s="297"/>
      <c r="J573" s="297"/>
    </row>
    <row r="574" spans="1:10" ht="14.1" customHeight="1" x14ac:dyDescent="0.25">
      <c r="A574" s="321" t="s">
        <v>714</v>
      </c>
      <c r="B574" s="323">
        <v>0</v>
      </c>
      <c r="C574" s="323">
        <v>12240000</v>
      </c>
      <c r="D574" s="323">
        <v>35400000</v>
      </c>
      <c r="E574" s="1769">
        <v>20000000</v>
      </c>
      <c r="F574" s="1770"/>
      <c r="G574" s="297"/>
      <c r="H574" s="297"/>
      <c r="I574" s="297"/>
      <c r="J574" s="297"/>
    </row>
    <row r="575" spans="1:10" ht="14.1" customHeight="1" x14ac:dyDescent="0.25">
      <c r="A575" s="321" t="s">
        <v>715</v>
      </c>
      <c r="B575" s="323">
        <v>0</v>
      </c>
      <c r="C575" s="323">
        <v>0</v>
      </c>
      <c r="D575" s="323">
        <v>0</v>
      </c>
      <c r="E575" s="1769">
        <v>0</v>
      </c>
      <c r="F575" s="1770"/>
      <c r="G575" s="297"/>
      <c r="H575" s="297"/>
      <c r="I575" s="297"/>
      <c r="J575" s="297"/>
    </row>
    <row r="576" spans="1:10" ht="14.1" customHeight="1" x14ac:dyDescent="0.25">
      <c r="A576" s="321" t="s">
        <v>716</v>
      </c>
      <c r="B576" s="323">
        <v>0</v>
      </c>
      <c r="C576" s="323">
        <v>0</v>
      </c>
      <c r="D576" s="323">
        <v>0</v>
      </c>
      <c r="E576" s="1769">
        <v>0</v>
      </c>
      <c r="F576" s="1770"/>
      <c r="G576" s="297"/>
      <c r="H576" s="297"/>
      <c r="I576" s="297"/>
      <c r="J576" s="297"/>
    </row>
    <row r="577" spans="1:10" ht="14.1" customHeight="1" x14ac:dyDescent="0.25">
      <c r="A577" s="321" t="s">
        <v>717</v>
      </c>
      <c r="B577" s="323">
        <v>0</v>
      </c>
      <c r="C577" s="323">
        <v>0</v>
      </c>
      <c r="D577" s="323">
        <v>0</v>
      </c>
      <c r="E577" s="1769">
        <v>0</v>
      </c>
      <c r="F577" s="1770"/>
      <c r="G577" s="297"/>
      <c r="H577" s="297"/>
      <c r="I577" s="297"/>
      <c r="J577" s="297"/>
    </row>
    <row r="578" spans="1:10" ht="14.1" customHeight="1" x14ac:dyDescent="0.25">
      <c r="A578" s="321" t="s">
        <v>718</v>
      </c>
      <c r="B578" s="323">
        <v>0</v>
      </c>
      <c r="C578" s="323">
        <v>0</v>
      </c>
      <c r="D578" s="323">
        <v>0</v>
      </c>
      <c r="E578" s="1769">
        <v>0</v>
      </c>
      <c r="F578" s="1770"/>
      <c r="G578" s="297"/>
      <c r="H578" s="297"/>
      <c r="I578" s="297"/>
      <c r="J578" s="297"/>
    </row>
    <row r="579" spans="1:10" ht="14.1" customHeight="1" x14ac:dyDescent="0.25">
      <c r="A579" s="321" t="s">
        <v>719</v>
      </c>
      <c r="B579" s="323">
        <v>0</v>
      </c>
      <c r="C579" s="323">
        <v>0</v>
      </c>
      <c r="D579" s="323">
        <v>0</v>
      </c>
      <c r="E579" s="1769">
        <v>0</v>
      </c>
      <c r="F579" s="1770"/>
      <c r="G579" s="297"/>
      <c r="H579" s="297"/>
      <c r="I579" s="297"/>
      <c r="J579" s="297"/>
    </row>
    <row r="580" spans="1:10" ht="14.1" customHeight="1" x14ac:dyDescent="0.25">
      <c r="A580" s="321" t="s">
        <v>720</v>
      </c>
      <c r="B580" s="323">
        <v>0</v>
      </c>
      <c r="C580" s="323">
        <v>0</v>
      </c>
      <c r="D580" s="323">
        <v>0</v>
      </c>
      <c r="E580" s="1769">
        <v>0</v>
      </c>
      <c r="F580" s="1770"/>
      <c r="G580" s="297"/>
      <c r="H580" s="297"/>
      <c r="I580" s="297"/>
      <c r="J580" s="297"/>
    </row>
    <row r="581" spans="1:10" ht="14.1" customHeight="1" x14ac:dyDescent="0.25">
      <c r="A581" s="321" t="s">
        <v>721</v>
      </c>
      <c r="B581" s="323">
        <v>0</v>
      </c>
      <c r="C581" s="323">
        <v>0</v>
      </c>
      <c r="D581" s="323">
        <v>0</v>
      </c>
      <c r="E581" s="1769">
        <v>0</v>
      </c>
      <c r="F581" s="1770"/>
      <c r="G581" s="297"/>
      <c r="H581" s="297"/>
      <c r="I581" s="297"/>
      <c r="J581" s="297"/>
    </row>
    <row r="582" spans="1:10" ht="14.1" customHeight="1" x14ac:dyDescent="0.25">
      <c r="A582" s="321" t="s">
        <v>722</v>
      </c>
      <c r="B582" s="323">
        <v>0</v>
      </c>
      <c r="C582" s="323">
        <v>0</v>
      </c>
      <c r="D582" s="323">
        <v>0</v>
      </c>
      <c r="E582" s="1769">
        <v>0</v>
      </c>
      <c r="F582" s="1770"/>
      <c r="G582" s="297"/>
      <c r="H582" s="297"/>
      <c r="I582" s="297"/>
      <c r="J582" s="297"/>
    </row>
    <row r="583" spans="1:10" ht="14.1" customHeight="1" x14ac:dyDescent="0.25">
      <c r="A583" s="321" t="s">
        <v>723</v>
      </c>
      <c r="B583" s="323">
        <v>0</v>
      </c>
      <c r="C583" s="323">
        <v>0</v>
      </c>
      <c r="D583" s="323">
        <v>0</v>
      </c>
      <c r="E583" s="1769">
        <v>0</v>
      </c>
      <c r="F583" s="1770"/>
      <c r="G583" s="297"/>
      <c r="H583" s="297"/>
      <c r="I583" s="297"/>
      <c r="J583" s="297"/>
    </row>
    <row r="584" spans="1:10" ht="14.1" customHeight="1" x14ac:dyDescent="0.25">
      <c r="A584" s="321" t="s">
        <v>724</v>
      </c>
      <c r="B584" s="323">
        <v>0</v>
      </c>
      <c r="C584" s="323">
        <v>0</v>
      </c>
      <c r="D584" s="323">
        <v>0</v>
      </c>
      <c r="E584" s="1769">
        <v>0</v>
      </c>
      <c r="F584" s="1770"/>
      <c r="G584" s="297"/>
      <c r="H584" s="297"/>
      <c r="I584" s="297"/>
      <c r="J584" s="297"/>
    </row>
    <row r="585" spans="1:10" ht="14.1" customHeight="1" x14ac:dyDescent="0.25">
      <c r="A585" s="321" t="s">
        <v>725</v>
      </c>
      <c r="B585" s="323">
        <v>0</v>
      </c>
      <c r="C585" s="323">
        <v>0</v>
      </c>
      <c r="D585" s="323">
        <v>0</v>
      </c>
      <c r="E585" s="1769">
        <v>0</v>
      </c>
      <c r="F585" s="1770"/>
      <c r="G585" s="297"/>
      <c r="H585" s="297"/>
      <c r="I585" s="297"/>
      <c r="J585" s="297"/>
    </row>
    <row r="586" spans="1:10" ht="14.1" customHeight="1" x14ac:dyDescent="0.25">
      <c r="A586" s="321" t="s">
        <v>726</v>
      </c>
      <c r="B586" s="323">
        <v>0</v>
      </c>
      <c r="C586" s="323">
        <v>0</v>
      </c>
      <c r="D586" s="323">
        <v>0</v>
      </c>
      <c r="E586" s="1769">
        <v>0</v>
      </c>
      <c r="F586" s="1770"/>
      <c r="G586" s="297"/>
      <c r="H586" s="297"/>
      <c r="I586" s="297"/>
      <c r="J586" s="297"/>
    </row>
    <row r="587" spans="1:10" ht="14.1" customHeight="1" x14ac:dyDescent="0.25">
      <c r="A587" s="321" t="s">
        <v>727</v>
      </c>
      <c r="B587" s="323">
        <v>0</v>
      </c>
      <c r="C587" s="323">
        <v>0</v>
      </c>
      <c r="D587" s="323">
        <v>0</v>
      </c>
      <c r="E587" s="1769">
        <v>0</v>
      </c>
      <c r="F587" s="1770"/>
      <c r="G587" s="297"/>
      <c r="H587" s="297"/>
      <c r="I587" s="297"/>
      <c r="J587" s="297"/>
    </row>
    <row r="588" spans="1:10" ht="14.1" customHeight="1" x14ac:dyDescent="0.25">
      <c r="A588" s="325" t="s">
        <v>192</v>
      </c>
      <c r="B588" s="323">
        <v>0</v>
      </c>
      <c r="C588" s="323">
        <v>12240000</v>
      </c>
      <c r="D588" s="323">
        <v>35400000</v>
      </c>
      <c r="E588" s="1769">
        <v>20000000</v>
      </c>
      <c r="F588" s="1770"/>
      <c r="G588" s="297"/>
      <c r="H588" s="297"/>
      <c r="I588" s="297"/>
      <c r="J588" s="297"/>
    </row>
    <row r="589" spans="1:10" ht="15" customHeight="1" x14ac:dyDescent="0.25">
      <c r="A589" s="304"/>
      <c r="B589" s="306">
        <v>2020</v>
      </c>
      <c r="C589" s="306">
        <v>2021</v>
      </c>
      <c r="D589" s="306">
        <v>2022</v>
      </c>
      <c r="E589" s="1776">
        <v>2023</v>
      </c>
      <c r="F589" s="1777"/>
      <c r="G589" s="297"/>
      <c r="H589" s="297"/>
      <c r="I589" s="297"/>
      <c r="J589" s="297"/>
    </row>
    <row r="590" spans="1:10" ht="15" customHeight="1" x14ac:dyDescent="0.25">
      <c r="A590" s="307"/>
      <c r="B590" s="309" t="s">
        <v>7</v>
      </c>
      <c r="C590" s="309" t="s">
        <v>8</v>
      </c>
      <c r="D590" s="309" t="s">
        <v>8</v>
      </c>
      <c r="E590" s="1778" t="s">
        <v>8</v>
      </c>
      <c r="F590" s="1779"/>
      <c r="G590" s="297"/>
      <c r="H590" s="297"/>
      <c r="I590" s="297"/>
      <c r="J590" s="297"/>
    </row>
    <row r="591" spans="1:10" ht="14.1" customHeight="1" x14ac:dyDescent="0.25">
      <c r="A591" s="310" t="s">
        <v>16</v>
      </c>
      <c r="B591" s="312">
        <v>0</v>
      </c>
      <c r="C591" s="312">
        <v>61</v>
      </c>
      <c r="D591" s="312">
        <v>105</v>
      </c>
      <c r="E591" s="1763">
        <v>100</v>
      </c>
      <c r="F591" s="1764"/>
      <c r="G591" s="297"/>
      <c r="H591" s="297"/>
      <c r="I591" s="297"/>
      <c r="J591" s="297"/>
    </row>
    <row r="592" spans="1:10" ht="14.1" customHeight="1" x14ac:dyDescent="0.25">
      <c r="A592" s="310" t="s">
        <v>17</v>
      </c>
      <c r="B592" s="312">
        <v>0</v>
      </c>
      <c r="C592" s="312">
        <v>12240000</v>
      </c>
      <c r="D592" s="312">
        <v>35400000</v>
      </c>
      <c r="E592" s="1763">
        <v>20000000</v>
      </c>
      <c r="F592" s="1764"/>
      <c r="G592" s="297"/>
      <c r="H592" s="297"/>
      <c r="I592" s="297"/>
      <c r="J592" s="297"/>
    </row>
    <row r="593" spans="1:10" ht="14.1" customHeight="1" x14ac:dyDescent="0.25">
      <c r="A593" s="310" t="s">
        <v>18</v>
      </c>
      <c r="B593" s="312">
        <v>0</v>
      </c>
      <c r="C593" s="314">
        <v>200655.74</v>
      </c>
      <c r="D593" s="314">
        <v>337142.86</v>
      </c>
      <c r="E593" s="1780">
        <v>200000</v>
      </c>
      <c r="F593" s="1764"/>
      <c r="G593" s="297"/>
      <c r="H593" s="297"/>
      <c r="I593" s="297"/>
      <c r="J593" s="297"/>
    </row>
    <row r="594" spans="1:10" ht="14.1" customHeight="1" x14ac:dyDescent="0.25">
      <c r="A594" s="310" t="s">
        <v>696</v>
      </c>
      <c r="B594" s="312"/>
      <c r="C594" s="314"/>
      <c r="D594" s="316">
        <v>0.72130000000000005</v>
      </c>
      <c r="E594" s="1773">
        <v>-4.7600000000000003E-2</v>
      </c>
      <c r="F594" s="1764"/>
      <c r="G594" s="297"/>
      <c r="H594" s="297"/>
      <c r="I594" s="297"/>
      <c r="J594" s="297"/>
    </row>
    <row r="595" spans="1:10" ht="14.1" customHeight="1" x14ac:dyDescent="0.25">
      <c r="A595" s="310" t="s">
        <v>697</v>
      </c>
      <c r="B595" s="312"/>
      <c r="C595" s="314"/>
      <c r="D595" s="316">
        <v>1.8922000000000001</v>
      </c>
      <c r="E595" s="1773">
        <v>-0.435</v>
      </c>
      <c r="F595" s="1764"/>
      <c r="G595" s="297"/>
      <c r="H595" s="297"/>
      <c r="I595" s="297"/>
      <c r="J595" s="297"/>
    </row>
    <row r="596" spans="1:10" ht="14.1" customHeight="1" x14ac:dyDescent="0.25">
      <c r="A596" s="310" t="s">
        <v>22</v>
      </c>
      <c r="B596" s="312"/>
      <c r="C596" s="314"/>
      <c r="D596" s="316">
        <v>0.68020000000000003</v>
      </c>
      <c r="E596" s="1773">
        <v>-0.40679999999999999</v>
      </c>
      <c r="F596" s="1764"/>
      <c r="G596" s="297"/>
      <c r="H596" s="297"/>
      <c r="I596" s="297"/>
      <c r="J596" s="297"/>
    </row>
    <row r="597" spans="1:10" ht="14.1" customHeight="1" x14ac:dyDescent="0.25">
      <c r="A597" s="1774" t="s">
        <v>690</v>
      </c>
      <c r="B597" s="1775"/>
      <c r="C597" s="1775"/>
      <c r="D597" s="1775"/>
      <c r="E597" s="1775"/>
      <c r="F597" s="1775"/>
      <c r="G597" s="297"/>
      <c r="H597" s="297"/>
      <c r="I597" s="297"/>
      <c r="J597" s="297"/>
    </row>
    <row r="598" spans="1:10" ht="14.1" customHeight="1" x14ac:dyDescent="0.25">
      <c r="A598" s="304"/>
      <c r="B598" s="306">
        <v>2020</v>
      </c>
      <c r="C598" s="317">
        <v>2021</v>
      </c>
      <c r="D598" s="306">
        <v>2022</v>
      </c>
      <c r="E598" s="1776">
        <v>2023</v>
      </c>
      <c r="F598" s="1777"/>
      <c r="G598" s="297"/>
      <c r="H598" s="297"/>
      <c r="I598" s="297"/>
      <c r="J598" s="297"/>
    </row>
    <row r="599" spans="1:10" ht="14.1" customHeight="1" x14ac:dyDescent="0.25">
      <c r="A599" s="318"/>
      <c r="B599" s="309" t="s">
        <v>7</v>
      </c>
      <c r="C599" s="309" t="s">
        <v>8</v>
      </c>
      <c r="D599" s="309" t="s">
        <v>8</v>
      </c>
      <c r="E599" s="1778" t="s">
        <v>8</v>
      </c>
      <c r="F599" s="1779"/>
      <c r="G599" s="297"/>
      <c r="H599" s="297"/>
      <c r="I599" s="297"/>
      <c r="J599" s="297"/>
    </row>
    <row r="600" spans="1:10" ht="15.95" customHeight="1" x14ac:dyDescent="0.25">
      <c r="A600" s="307"/>
      <c r="B600" s="319"/>
      <c r="C600" s="319"/>
      <c r="D600" s="319"/>
      <c r="E600" s="319"/>
      <c r="F600" s="319"/>
      <c r="G600" s="320" t="s">
        <v>687</v>
      </c>
      <c r="H600" s="297"/>
      <c r="I600" s="297"/>
      <c r="J600" s="297"/>
    </row>
    <row r="601" spans="1:10" ht="14.1" customHeight="1" x14ac:dyDescent="0.25">
      <c r="A601" s="321" t="s">
        <v>698</v>
      </c>
      <c r="B601" s="323">
        <v>0</v>
      </c>
      <c r="C601" s="323">
        <v>0</v>
      </c>
      <c r="D601" s="323">
        <v>0</v>
      </c>
      <c r="E601" s="1769">
        <v>0</v>
      </c>
      <c r="F601" s="1770"/>
      <c r="G601" s="324"/>
      <c r="H601" s="297"/>
      <c r="I601" s="297"/>
      <c r="J601" s="297"/>
    </row>
    <row r="602" spans="1:10" ht="14.1" customHeight="1" x14ac:dyDescent="0.25">
      <c r="A602" s="321" t="s">
        <v>699</v>
      </c>
      <c r="B602" s="323">
        <v>0</v>
      </c>
      <c r="C602" s="323">
        <v>0</v>
      </c>
      <c r="D602" s="323">
        <v>0</v>
      </c>
      <c r="E602" s="1769">
        <v>0</v>
      </c>
      <c r="F602" s="1770"/>
      <c r="G602" s="297"/>
      <c r="H602" s="297"/>
      <c r="I602" s="297"/>
      <c r="J602" s="297"/>
    </row>
    <row r="603" spans="1:10" ht="14.1" customHeight="1" x14ac:dyDescent="0.25">
      <c r="A603" s="321" t="s">
        <v>700</v>
      </c>
      <c r="B603" s="323">
        <v>0</v>
      </c>
      <c r="C603" s="323">
        <v>0</v>
      </c>
      <c r="D603" s="323">
        <v>0</v>
      </c>
      <c r="E603" s="1769">
        <v>0</v>
      </c>
      <c r="F603" s="1770"/>
      <c r="G603" s="297"/>
      <c r="H603" s="297"/>
      <c r="I603" s="297"/>
      <c r="J603" s="297"/>
    </row>
    <row r="604" spans="1:10" ht="14.1" customHeight="1" x14ac:dyDescent="0.25">
      <c r="A604" s="321" t="s">
        <v>701</v>
      </c>
      <c r="B604" s="323">
        <v>0</v>
      </c>
      <c r="C604" s="323">
        <v>0</v>
      </c>
      <c r="D604" s="323">
        <v>0</v>
      </c>
      <c r="E604" s="1769">
        <v>0</v>
      </c>
      <c r="F604" s="1770"/>
      <c r="G604" s="297"/>
      <c r="H604" s="297"/>
      <c r="I604" s="297"/>
      <c r="J604" s="297"/>
    </row>
    <row r="605" spans="1:10" ht="14.1" customHeight="1" x14ac:dyDescent="0.25">
      <c r="A605" s="321" t="s">
        <v>702</v>
      </c>
      <c r="B605" s="323">
        <v>0</v>
      </c>
      <c r="C605" s="323">
        <v>0</v>
      </c>
      <c r="D605" s="323">
        <v>0</v>
      </c>
      <c r="E605" s="1769">
        <v>0</v>
      </c>
      <c r="F605" s="1770"/>
      <c r="G605" s="297"/>
      <c r="H605" s="297"/>
      <c r="I605" s="297"/>
      <c r="J605" s="297"/>
    </row>
    <row r="606" spans="1:10" ht="14.1" customHeight="1" x14ac:dyDescent="0.25">
      <c r="A606" s="321" t="s">
        <v>703</v>
      </c>
      <c r="B606" s="323">
        <v>0</v>
      </c>
      <c r="C606" s="323">
        <v>0</v>
      </c>
      <c r="D606" s="323">
        <v>0</v>
      </c>
      <c r="E606" s="1769">
        <v>0</v>
      </c>
      <c r="F606" s="1770"/>
      <c r="G606" s="297"/>
      <c r="H606" s="297"/>
      <c r="I606" s="297"/>
      <c r="J606" s="297"/>
    </row>
    <row r="607" spans="1:10" ht="14.1" customHeight="1" x14ac:dyDescent="0.25">
      <c r="A607" s="321" t="s">
        <v>704</v>
      </c>
      <c r="B607" s="323">
        <v>0</v>
      </c>
      <c r="C607" s="323">
        <v>0</v>
      </c>
      <c r="D607" s="323">
        <v>0</v>
      </c>
      <c r="E607" s="1769">
        <v>0</v>
      </c>
      <c r="F607" s="1770"/>
      <c r="G607" s="297"/>
      <c r="H607" s="297"/>
      <c r="I607" s="297"/>
      <c r="J607" s="297"/>
    </row>
    <row r="608" spans="1:10" ht="14.1" customHeight="1" x14ac:dyDescent="0.25">
      <c r="A608" s="321" t="s">
        <v>705</v>
      </c>
      <c r="B608" s="323">
        <v>0</v>
      </c>
      <c r="C608" s="323">
        <v>0</v>
      </c>
      <c r="D608" s="323">
        <v>0</v>
      </c>
      <c r="E608" s="1769">
        <v>0</v>
      </c>
      <c r="F608" s="1770"/>
      <c r="G608" s="297"/>
      <c r="H608" s="297"/>
      <c r="I608" s="297"/>
      <c r="J608" s="297"/>
    </row>
    <row r="609" spans="1:10" ht="14.1" customHeight="1" x14ac:dyDescent="0.25">
      <c r="A609" s="321" t="s">
        <v>706</v>
      </c>
      <c r="B609" s="323">
        <v>0</v>
      </c>
      <c r="C609" s="323">
        <v>0</v>
      </c>
      <c r="D609" s="323">
        <v>0</v>
      </c>
      <c r="E609" s="1769">
        <v>0</v>
      </c>
      <c r="F609" s="1770"/>
      <c r="G609" s="297"/>
      <c r="H609" s="297"/>
      <c r="I609" s="297"/>
      <c r="J609" s="297"/>
    </row>
    <row r="610" spans="1:10" ht="14.1" customHeight="1" x14ac:dyDescent="0.25">
      <c r="A610" s="321" t="s">
        <v>707</v>
      </c>
      <c r="B610" s="323">
        <v>0</v>
      </c>
      <c r="C610" s="323">
        <v>0</v>
      </c>
      <c r="D610" s="323">
        <v>0</v>
      </c>
      <c r="E610" s="1769">
        <v>0</v>
      </c>
      <c r="F610" s="1770"/>
      <c r="G610" s="297"/>
      <c r="H610" s="297"/>
      <c r="I610" s="297"/>
      <c r="J610" s="297"/>
    </row>
    <row r="611" spans="1:10" ht="14.1" customHeight="1" x14ac:dyDescent="0.25">
      <c r="A611" s="321" t="s">
        <v>708</v>
      </c>
      <c r="B611" s="323">
        <v>0</v>
      </c>
      <c r="C611" s="323">
        <v>0</v>
      </c>
      <c r="D611" s="323">
        <v>0</v>
      </c>
      <c r="E611" s="1769">
        <v>0</v>
      </c>
      <c r="F611" s="1770"/>
      <c r="G611" s="297"/>
      <c r="H611" s="297"/>
      <c r="I611" s="297"/>
      <c r="J611" s="297"/>
    </row>
    <row r="612" spans="1:10" ht="14.1" customHeight="1" x14ac:dyDescent="0.25">
      <c r="A612" s="321" t="s">
        <v>709</v>
      </c>
      <c r="B612" s="323">
        <v>0</v>
      </c>
      <c r="C612" s="323">
        <v>0</v>
      </c>
      <c r="D612" s="323">
        <v>0</v>
      </c>
      <c r="E612" s="1769">
        <v>0</v>
      </c>
      <c r="F612" s="1770"/>
      <c r="G612" s="297"/>
      <c r="H612" s="297"/>
      <c r="I612" s="297"/>
      <c r="J612" s="297"/>
    </row>
    <row r="613" spans="1:10" ht="14.1" customHeight="1" x14ac:dyDescent="0.25">
      <c r="A613" s="321" t="s">
        <v>710</v>
      </c>
      <c r="B613" s="323">
        <v>0</v>
      </c>
      <c r="C613" s="323">
        <v>0</v>
      </c>
      <c r="D613" s="323">
        <v>0</v>
      </c>
      <c r="E613" s="1769">
        <v>0</v>
      </c>
      <c r="F613" s="1770"/>
      <c r="G613" s="297"/>
      <c r="H613" s="297"/>
      <c r="I613" s="297"/>
      <c r="J613" s="297"/>
    </row>
    <row r="614" spans="1:10" ht="14.1" customHeight="1" x14ac:dyDescent="0.25">
      <c r="A614" s="321" t="s">
        <v>711</v>
      </c>
      <c r="B614" s="323">
        <v>0</v>
      </c>
      <c r="C614" s="323">
        <v>0</v>
      </c>
      <c r="D614" s="323">
        <v>0</v>
      </c>
      <c r="E614" s="1769">
        <v>0</v>
      </c>
      <c r="F614" s="1770"/>
      <c r="G614" s="297"/>
      <c r="H614" s="297"/>
      <c r="I614" s="297"/>
      <c r="J614" s="297"/>
    </row>
    <row r="615" spans="1:10" ht="14.1" customHeight="1" x14ac:dyDescent="0.25">
      <c r="A615" s="321" t="s">
        <v>712</v>
      </c>
      <c r="B615" s="323">
        <v>0</v>
      </c>
      <c r="C615" s="323">
        <v>0</v>
      </c>
      <c r="D615" s="323">
        <v>0</v>
      </c>
      <c r="E615" s="1769">
        <v>0</v>
      </c>
      <c r="F615" s="1770"/>
      <c r="G615" s="297"/>
      <c r="H615" s="297"/>
      <c r="I615" s="297"/>
      <c r="J615" s="297"/>
    </row>
    <row r="616" spans="1:10" ht="14.1" customHeight="1" x14ac:dyDescent="0.25">
      <c r="A616" s="321" t="s">
        <v>713</v>
      </c>
      <c r="B616" s="323">
        <v>0</v>
      </c>
      <c r="C616" s="323">
        <v>0</v>
      </c>
      <c r="D616" s="323">
        <v>0</v>
      </c>
      <c r="E616" s="1769">
        <v>0</v>
      </c>
      <c r="F616" s="1770"/>
      <c r="G616" s="297"/>
      <c r="H616" s="297"/>
      <c r="I616" s="297"/>
      <c r="J616" s="297"/>
    </row>
    <row r="617" spans="1:10" ht="14.1" customHeight="1" x14ac:dyDescent="0.25">
      <c r="A617" s="321" t="s">
        <v>714</v>
      </c>
      <c r="B617" s="323">
        <v>0</v>
      </c>
      <c r="C617" s="323">
        <v>12240000</v>
      </c>
      <c r="D617" s="323">
        <v>35400000</v>
      </c>
      <c r="E617" s="1769">
        <v>20000000</v>
      </c>
      <c r="F617" s="1770"/>
      <c r="G617" s="297"/>
      <c r="H617" s="297"/>
      <c r="I617" s="297"/>
      <c r="J617" s="297"/>
    </row>
    <row r="618" spans="1:10" ht="14.1" customHeight="1" x14ac:dyDescent="0.25">
      <c r="A618" s="321" t="s">
        <v>715</v>
      </c>
      <c r="B618" s="323">
        <v>0</v>
      </c>
      <c r="C618" s="323">
        <v>0</v>
      </c>
      <c r="D618" s="323">
        <v>0</v>
      </c>
      <c r="E618" s="1769">
        <v>0</v>
      </c>
      <c r="F618" s="1770"/>
      <c r="G618" s="297"/>
      <c r="H618" s="297"/>
      <c r="I618" s="297"/>
      <c r="J618" s="297"/>
    </row>
    <row r="619" spans="1:10" ht="14.1" customHeight="1" x14ac:dyDescent="0.25">
      <c r="A619" s="321" t="s">
        <v>716</v>
      </c>
      <c r="B619" s="323">
        <v>0</v>
      </c>
      <c r="C619" s="323">
        <v>0</v>
      </c>
      <c r="D619" s="323">
        <v>0</v>
      </c>
      <c r="E619" s="1769">
        <v>0</v>
      </c>
      <c r="F619" s="1770"/>
      <c r="G619" s="297"/>
      <c r="H619" s="297"/>
      <c r="I619" s="297"/>
      <c r="J619" s="297"/>
    </row>
    <row r="620" spans="1:10" ht="14.1" customHeight="1" x14ac:dyDescent="0.25">
      <c r="A620" s="321" t="s">
        <v>717</v>
      </c>
      <c r="B620" s="323">
        <v>0</v>
      </c>
      <c r="C620" s="323">
        <v>0</v>
      </c>
      <c r="D620" s="323">
        <v>0</v>
      </c>
      <c r="E620" s="1769">
        <v>0</v>
      </c>
      <c r="F620" s="1770"/>
      <c r="G620" s="297"/>
      <c r="H620" s="297"/>
      <c r="I620" s="297"/>
      <c r="J620" s="297"/>
    </row>
    <row r="621" spans="1:10" ht="14.1" customHeight="1" x14ac:dyDescent="0.25">
      <c r="A621" s="321" t="s">
        <v>718</v>
      </c>
      <c r="B621" s="323">
        <v>0</v>
      </c>
      <c r="C621" s="323">
        <v>0</v>
      </c>
      <c r="D621" s="323">
        <v>0</v>
      </c>
      <c r="E621" s="1769">
        <v>0</v>
      </c>
      <c r="F621" s="1770"/>
      <c r="G621" s="297"/>
      <c r="H621" s="297"/>
      <c r="I621" s="297"/>
      <c r="J621" s="297"/>
    </row>
    <row r="622" spans="1:10" ht="14.1" customHeight="1" x14ac:dyDescent="0.25">
      <c r="A622" s="321" t="s">
        <v>719</v>
      </c>
      <c r="B622" s="323">
        <v>0</v>
      </c>
      <c r="C622" s="323">
        <v>0</v>
      </c>
      <c r="D622" s="323">
        <v>0</v>
      </c>
      <c r="E622" s="1769">
        <v>0</v>
      </c>
      <c r="F622" s="1770"/>
      <c r="G622" s="297"/>
      <c r="H622" s="297"/>
      <c r="I622" s="297"/>
      <c r="J622" s="297"/>
    </row>
    <row r="623" spans="1:10" ht="14.1" customHeight="1" x14ac:dyDescent="0.25">
      <c r="A623" s="321" t="s">
        <v>720</v>
      </c>
      <c r="B623" s="323">
        <v>0</v>
      </c>
      <c r="C623" s="323">
        <v>0</v>
      </c>
      <c r="D623" s="323">
        <v>0</v>
      </c>
      <c r="E623" s="1769">
        <v>0</v>
      </c>
      <c r="F623" s="1770"/>
      <c r="G623" s="297"/>
      <c r="H623" s="297"/>
      <c r="I623" s="297"/>
      <c r="J623" s="297"/>
    </row>
    <row r="624" spans="1:10" ht="14.1" customHeight="1" x14ac:dyDescent="0.25">
      <c r="A624" s="321" t="s">
        <v>721</v>
      </c>
      <c r="B624" s="323">
        <v>0</v>
      </c>
      <c r="C624" s="323">
        <v>0</v>
      </c>
      <c r="D624" s="323">
        <v>0</v>
      </c>
      <c r="E624" s="1769">
        <v>0</v>
      </c>
      <c r="F624" s="1770"/>
      <c r="G624" s="297"/>
      <c r="H624" s="297"/>
      <c r="I624" s="297"/>
      <c r="J624" s="297"/>
    </row>
    <row r="625" spans="1:10" ht="14.1" customHeight="1" x14ac:dyDescent="0.25">
      <c r="A625" s="321" t="s">
        <v>722</v>
      </c>
      <c r="B625" s="323">
        <v>0</v>
      </c>
      <c r="C625" s="323">
        <v>0</v>
      </c>
      <c r="D625" s="323">
        <v>0</v>
      </c>
      <c r="E625" s="1769">
        <v>0</v>
      </c>
      <c r="F625" s="1770"/>
      <c r="G625" s="297"/>
      <c r="H625" s="297"/>
      <c r="I625" s="297"/>
      <c r="J625" s="297"/>
    </row>
    <row r="626" spans="1:10" ht="14.1" customHeight="1" x14ac:dyDescent="0.25">
      <c r="A626" s="321" t="s">
        <v>723</v>
      </c>
      <c r="B626" s="323">
        <v>0</v>
      </c>
      <c r="C626" s="323">
        <v>0</v>
      </c>
      <c r="D626" s="323">
        <v>0</v>
      </c>
      <c r="E626" s="1769">
        <v>0</v>
      </c>
      <c r="F626" s="1770"/>
      <c r="G626" s="297"/>
      <c r="H626" s="297"/>
      <c r="I626" s="297"/>
      <c r="J626" s="297"/>
    </row>
    <row r="627" spans="1:10" ht="14.1" customHeight="1" x14ac:dyDescent="0.25">
      <c r="A627" s="321" t="s">
        <v>724</v>
      </c>
      <c r="B627" s="323">
        <v>0</v>
      </c>
      <c r="C627" s="323">
        <v>0</v>
      </c>
      <c r="D627" s="323">
        <v>0</v>
      </c>
      <c r="E627" s="1769">
        <v>0</v>
      </c>
      <c r="F627" s="1770"/>
      <c r="G627" s="297"/>
      <c r="H627" s="297"/>
      <c r="I627" s="297"/>
      <c r="J627" s="297"/>
    </row>
    <row r="628" spans="1:10" ht="14.1" customHeight="1" x14ac:dyDescent="0.25">
      <c r="A628" s="321" t="s">
        <v>725</v>
      </c>
      <c r="B628" s="323">
        <v>0</v>
      </c>
      <c r="C628" s="323">
        <v>0</v>
      </c>
      <c r="D628" s="323">
        <v>0</v>
      </c>
      <c r="E628" s="1769">
        <v>0</v>
      </c>
      <c r="F628" s="1770"/>
      <c r="G628" s="297"/>
      <c r="H628" s="297"/>
      <c r="I628" s="297"/>
      <c r="J628" s="297"/>
    </row>
    <row r="629" spans="1:10" ht="14.1" customHeight="1" x14ac:dyDescent="0.25">
      <c r="A629" s="321" t="s">
        <v>726</v>
      </c>
      <c r="B629" s="323">
        <v>0</v>
      </c>
      <c r="C629" s="323">
        <v>0</v>
      </c>
      <c r="D629" s="323">
        <v>0</v>
      </c>
      <c r="E629" s="1769">
        <v>0</v>
      </c>
      <c r="F629" s="1770"/>
      <c r="G629" s="297"/>
      <c r="H629" s="297"/>
      <c r="I629" s="297"/>
      <c r="J629" s="297"/>
    </row>
    <row r="630" spans="1:10" ht="14.1" customHeight="1" x14ac:dyDescent="0.25">
      <c r="A630" s="321" t="s">
        <v>727</v>
      </c>
      <c r="B630" s="323">
        <v>0</v>
      </c>
      <c r="C630" s="323">
        <v>0</v>
      </c>
      <c r="D630" s="323">
        <v>0</v>
      </c>
      <c r="E630" s="1769">
        <v>0</v>
      </c>
      <c r="F630" s="1770"/>
      <c r="G630" s="297"/>
      <c r="H630" s="297"/>
      <c r="I630" s="297"/>
      <c r="J630" s="297"/>
    </row>
    <row r="631" spans="1:10" ht="14.1" customHeight="1" x14ac:dyDescent="0.25">
      <c r="A631" s="325" t="s">
        <v>192</v>
      </c>
      <c r="B631" s="323">
        <v>0</v>
      </c>
      <c r="C631" s="323">
        <v>12240000</v>
      </c>
      <c r="D631" s="323">
        <v>35400000</v>
      </c>
      <c r="E631" s="1769">
        <v>20000000</v>
      </c>
      <c r="F631" s="1770"/>
      <c r="G631" s="297"/>
      <c r="H631" s="297"/>
      <c r="I631" s="297"/>
      <c r="J631" s="297"/>
    </row>
    <row r="632" spans="1:10" ht="15" customHeight="1" x14ac:dyDescent="0.25">
      <c r="A632" s="304"/>
      <c r="B632" s="306">
        <v>2020</v>
      </c>
      <c r="C632" s="306">
        <v>2021</v>
      </c>
      <c r="D632" s="306">
        <v>2022</v>
      </c>
      <c r="E632" s="1776">
        <v>2023</v>
      </c>
      <c r="F632" s="1777"/>
      <c r="G632" s="297"/>
      <c r="H632" s="297"/>
      <c r="I632" s="297"/>
      <c r="J632" s="297"/>
    </row>
    <row r="633" spans="1:10" ht="15" customHeight="1" x14ac:dyDescent="0.25">
      <c r="A633" s="307"/>
      <c r="B633" s="309" t="s">
        <v>7</v>
      </c>
      <c r="C633" s="309" t="s">
        <v>8</v>
      </c>
      <c r="D633" s="309" t="s">
        <v>8</v>
      </c>
      <c r="E633" s="1778" t="s">
        <v>8</v>
      </c>
      <c r="F633" s="1779"/>
      <c r="G633" s="297"/>
      <c r="H633" s="297"/>
      <c r="I633" s="297"/>
      <c r="J633" s="297"/>
    </row>
    <row r="634" spans="1:10" ht="14.1" customHeight="1" x14ac:dyDescent="0.25">
      <c r="A634" s="310" t="s">
        <v>16</v>
      </c>
      <c r="B634" s="312">
        <v>0</v>
      </c>
      <c r="C634" s="312">
        <v>61</v>
      </c>
      <c r="D634" s="312">
        <v>105</v>
      </c>
      <c r="E634" s="1763">
        <v>100</v>
      </c>
      <c r="F634" s="1764"/>
      <c r="G634" s="297"/>
      <c r="H634" s="297"/>
      <c r="I634" s="297"/>
      <c r="J634" s="297"/>
    </row>
    <row r="635" spans="1:10" ht="14.1" customHeight="1" x14ac:dyDescent="0.25">
      <c r="A635" s="310" t="s">
        <v>17</v>
      </c>
      <c r="B635" s="312">
        <v>0</v>
      </c>
      <c r="C635" s="312">
        <v>12240000</v>
      </c>
      <c r="D635" s="312">
        <v>35400000</v>
      </c>
      <c r="E635" s="1763">
        <v>20000000</v>
      </c>
      <c r="F635" s="1764"/>
      <c r="G635" s="297"/>
      <c r="H635" s="297"/>
      <c r="I635" s="297"/>
      <c r="J635" s="297"/>
    </row>
    <row r="636" spans="1:10" ht="14.1" customHeight="1" x14ac:dyDescent="0.25">
      <c r="A636" s="310" t="s">
        <v>18</v>
      </c>
      <c r="B636" s="312">
        <v>0</v>
      </c>
      <c r="C636" s="314">
        <v>200655.74</v>
      </c>
      <c r="D636" s="314">
        <v>337142.86</v>
      </c>
      <c r="E636" s="1780">
        <v>200000</v>
      </c>
      <c r="F636" s="1764"/>
      <c r="G636" s="297"/>
      <c r="H636" s="297"/>
      <c r="I636" s="297"/>
      <c r="J636" s="297"/>
    </row>
    <row r="637" spans="1:10" ht="14.1" customHeight="1" x14ac:dyDescent="0.25">
      <c r="A637" s="310" t="s">
        <v>696</v>
      </c>
      <c r="B637" s="312"/>
      <c r="C637" s="314"/>
      <c r="D637" s="316">
        <v>0.72130000000000005</v>
      </c>
      <c r="E637" s="1773">
        <v>-4.7600000000000003E-2</v>
      </c>
      <c r="F637" s="1764"/>
      <c r="G637" s="297"/>
      <c r="H637" s="297"/>
      <c r="I637" s="297"/>
      <c r="J637" s="297"/>
    </row>
    <row r="638" spans="1:10" ht="14.1" customHeight="1" x14ac:dyDescent="0.25">
      <c r="A638" s="310" t="s">
        <v>697</v>
      </c>
      <c r="B638" s="312"/>
      <c r="C638" s="314"/>
      <c r="D638" s="316">
        <v>1.8922000000000001</v>
      </c>
      <c r="E638" s="1773">
        <v>-0.435</v>
      </c>
      <c r="F638" s="1764"/>
      <c r="G638" s="297"/>
      <c r="H638" s="297"/>
      <c r="I638" s="297"/>
      <c r="J638" s="297"/>
    </row>
    <row r="639" spans="1:10" ht="14.1" customHeight="1" x14ac:dyDescent="0.25">
      <c r="A639" s="310" t="s">
        <v>22</v>
      </c>
      <c r="B639" s="312"/>
      <c r="C639" s="314"/>
      <c r="D639" s="316">
        <v>0.68020000000000003</v>
      </c>
      <c r="E639" s="1773">
        <v>-0.40679999999999999</v>
      </c>
      <c r="F639" s="1764"/>
      <c r="G639" s="297"/>
      <c r="H639" s="297"/>
      <c r="I639" s="297"/>
      <c r="J639" s="297"/>
    </row>
    <row r="640" spans="1:10" ht="14.1" customHeight="1" x14ac:dyDescent="0.25">
      <c r="A640" s="1774" t="s">
        <v>690</v>
      </c>
      <c r="B640" s="1775"/>
      <c r="C640" s="1775"/>
      <c r="D640" s="1775"/>
      <c r="E640" s="1775"/>
      <c r="F640" s="1775"/>
      <c r="G640" s="297"/>
      <c r="H640" s="297"/>
      <c r="I640" s="297"/>
      <c r="J640" s="297"/>
    </row>
    <row r="641" spans="1:10" ht="14.1" customHeight="1" x14ac:dyDescent="0.25">
      <c r="A641" s="304"/>
      <c r="B641" s="306">
        <v>2020</v>
      </c>
      <c r="C641" s="317">
        <v>2021</v>
      </c>
      <c r="D641" s="306">
        <v>2022</v>
      </c>
      <c r="E641" s="1776">
        <v>2023</v>
      </c>
      <c r="F641" s="1777"/>
      <c r="G641" s="297"/>
      <c r="H641" s="297"/>
      <c r="I641" s="297"/>
      <c r="J641" s="297"/>
    </row>
    <row r="642" spans="1:10" ht="14.1" customHeight="1" x14ac:dyDescent="0.25">
      <c r="A642" s="318"/>
      <c r="B642" s="309" t="s">
        <v>7</v>
      </c>
      <c r="C642" s="309" t="s">
        <v>8</v>
      </c>
      <c r="D642" s="309" t="s">
        <v>8</v>
      </c>
      <c r="E642" s="1778" t="s">
        <v>8</v>
      </c>
      <c r="F642" s="1779"/>
      <c r="G642" s="297"/>
      <c r="H642" s="297"/>
      <c r="I642" s="297"/>
      <c r="J642" s="297"/>
    </row>
    <row r="643" spans="1:10" ht="15.95" customHeight="1" x14ac:dyDescent="0.25">
      <c r="A643" s="307"/>
      <c r="B643" s="319"/>
      <c r="C643" s="319"/>
      <c r="D643" s="319"/>
      <c r="E643" s="319"/>
      <c r="F643" s="319"/>
      <c r="G643" s="320" t="s">
        <v>687</v>
      </c>
      <c r="H643" s="297"/>
      <c r="I643" s="297"/>
      <c r="J643" s="297"/>
    </row>
    <row r="644" spans="1:10" ht="14.1" customHeight="1" x14ac:dyDescent="0.25">
      <c r="A644" s="321" t="s">
        <v>698</v>
      </c>
      <c r="B644" s="323">
        <v>0</v>
      </c>
      <c r="C644" s="323">
        <v>0</v>
      </c>
      <c r="D644" s="323">
        <v>0</v>
      </c>
      <c r="E644" s="1769">
        <v>0</v>
      </c>
      <c r="F644" s="1770"/>
      <c r="G644" s="324"/>
      <c r="H644" s="297"/>
      <c r="I644" s="297"/>
      <c r="J644" s="297"/>
    </row>
    <row r="645" spans="1:10" ht="14.1" customHeight="1" x14ac:dyDescent="0.25">
      <c r="A645" s="321" t="s">
        <v>699</v>
      </c>
      <c r="B645" s="323">
        <v>0</v>
      </c>
      <c r="C645" s="323">
        <v>0</v>
      </c>
      <c r="D645" s="323">
        <v>0</v>
      </c>
      <c r="E645" s="1769">
        <v>0</v>
      </c>
      <c r="F645" s="1770"/>
      <c r="G645" s="297"/>
      <c r="H645" s="297"/>
      <c r="I645" s="297"/>
      <c r="J645" s="297"/>
    </row>
    <row r="646" spans="1:10" ht="14.1" customHeight="1" x14ac:dyDescent="0.25">
      <c r="A646" s="321" t="s">
        <v>700</v>
      </c>
      <c r="B646" s="323">
        <v>0</v>
      </c>
      <c r="C646" s="323">
        <v>0</v>
      </c>
      <c r="D646" s="323">
        <v>0</v>
      </c>
      <c r="E646" s="1769">
        <v>0</v>
      </c>
      <c r="F646" s="1770"/>
      <c r="G646" s="297"/>
      <c r="H646" s="297"/>
      <c r="I646" s="297"/>
      <c r="J646" s="297"/>
    </row>
    <row r="647" spans="1:10" ht="14.1" customHeight="1" x14ac:dyDescent="0.25">
      <c r="A647" s="321" t="s">
        <v>701</v>
      </c>
      <c r="B647" s="323">
        <v>0</v>
      </c>
      <c r="C647" s="323">
        <v>0</v>
      </c>
      <c r="D647" s="323">
        <v>0</v>
      </c>
      <c r="E647" s="1769">
        <v>0</v>
      </c>
      <c r="F647" s="1770"/>
      <c r="G647" s="297"/>
      <c r="H647" s="297"/>
      <c r="I647" s="297"/>
      <c r="J647" s="297"/>
    </row>
    <row r="648" spans="1:10" ht="14.1" customHeight="1" x14ac:dyDescent="0.25">
      <c r="A648" s="321" t="s">
        <v>702</v>
      </c>
      <c r="B648" s="323">
        <v>0</v>
      </c>
      <c r="C648" s="323">
        <v>0</v>
      </c>
      <c r="D648" s="323">
        <v>0</v>
      </c>
      <c r="E648" s="1769">
        <v>0</v>
      </c>
      <c r="F648" s="1770"/>
      <c r="G648" s="297"/>
      <c r="H648" s="297"/>
      <c r="I648" s="297"/>
      <c r="J648" s="297"/>
    </row>
    <row r="649" spans="1:10" ht="14.1" customHeight="1" x14ac:dyDescent="0.25">
      <c r="A649" s="321" t="s">
        <v>703</v>
      </c>
      <c r="B649" s="323">
        <v>0</v>
      </c>
      <c r="C649" s="323">
        <v>0</v>
      </c>
      <c r="D649" s="323">
        <v>0</v>
      </c>
      <c r="E649" s="1769">
        <v>0</v>
      </c>
      <c r="F649" s="1770"/>
      <c r="G649" s="297"/>
      <c r="H649" s="297"/>
      <c r="I649" s="297"/>
      <c r="J649" s="297"/>
    </row>
    <row r="650" spans="1:10" ht="14.1" customHeight="1" x14ac:dyDescent="0.25">
      <c r="A650" s="321" t="s">
        <v>704</v>
      </c>
      <c r="B650" s="323">
        <v>0</v>
      </c>
      <c r="C650" s="323">
        <v>0</v>
      </c>
      <c r="D650" s="323">
        <v>0</v>
      </c>
      <c r="E650" s="1769">
        <v>0</v>
      </c>
      <c r="F650" s="1770"/>
      <c r="G650" s="297"/>
      <c r="H650" s="297"/>
      <c r="I650" s="297"/>
      <c r="J650" s="297"/>
    </row>
    <row r="651" spans="1:10" ht="14.1" customHeight="1" x14ac:dyDescent="0.25">
      <c r="A651" s="321" t="s">
        <v>705</v>
      </c>
      <c r="B651" s="323">
        <v>0</v>
      </c>
      <c r="C651" s="323">
        <v>0</v>
      </c>
      <c r="D651" s="323">
        <v>0</v>
      </c>
      <c r="E651" s="1769">
        <v>0</v>
      </c>
      <c r="F651" s="1770"/>
      <c r="G651" s="297"/>
      <c r="H651" s="297"/>
      <c r="I651" s="297"/>
      <c r="J651" s="297"/>
    </row>
    <row r="652" spans="1:10" ht="14.1" customHeight="1" x14ac:dyDescent="0.25">
      <c r="A652" s="321" t="s">
        <v>706</v>
      </c>
      <c r="B652" s="323">
        <v>0</v>
      </c>
      <c r="C652" s="323">
        <v>0</v>
      </c>
      <c r="D652" s="323">
        <v>0</v>
      </c>
      <c r="E652" s="1769">
        <v>0</v>
      </c>
      <c r="F652" s="1770"/>
      <c r="G652" s="297"/>
      <c r="H652" s="297"/>
      <c r="I652" s="297"/>
      <c r="J652" s="297"/>
    </row>
    <row r="653" spans="1:10" ht="14.1" customHeight="1" x14ac:dyDescent="0.25">
      <c r="A653" s="321" t="s">
        <v>707</v>
      </c>
      <c r="B653" s="323">
        <v>0</v>
      </c>
      <c r="C653" s="323">
        <v>0</v>
      </c>
      <c r="D653" s="323">
        <v>0</v>
      </c>
      <c r="E653" s="1769">
        <v>0</v>
      </c>
      <c r="F653" s="1770"/>
      <c r="G653" s="297"/>
      <c r="H653" s="297"/>
      <c r="I653" s="297"/>
      <c r="J653" s="297"/>
    </row>
    <row r="654" spans="1:10" ht="14.1" customHeight="1" x14ac:dyDescent="0.25">
      <c r="A654" s="321" t="s">
        <v>708</v>
      </c>
      <c r="B654" s="323">
        <v>0</v>
      </c>
      <c r="C654" s="323">
        <v>0</v>
      </c>
      <c r="D654" s="323">
        <v>0</v>
      </c>
      <c r="E654" s="1769">
        <v>0</v>
      </c>
      <c r="F654" s="1770"/>
      <c r="G654" s="297"/>
      <c r="H654" s="297"/>
      <c r="I654" s="297"/>
      <c r="J654" s="297"/>
    </row>
    <row r="655" spans="1:10" ht="14.1" customHeight="1" x14ac:dyDescent="0.25">
      <c r="A655" s="321" t="s">
        <v>709</v>
      </c>
      <c r="B655" s="323">
        <v>0</v>
      </c>
      <c r="C655" s="323">
        <v>0</v>
      </c>
      <c r="D655" s="323">
        <v>0</v>
      </c>
      <c r="E655" s="1769">
        <v>0</v>
      </c>
      <c r="F655" s="1770"/>
      <c r="G655" s="297"/>
      <c r="H655" s="297"/>
      <c r="I655" s="297"/>
      <c r="J655" s="297"/>
    </row>
    <row r="656" spans="1:10" ht="14.1" customHeight="1" x14ac:dyDescent="0.25">
      <c r="A656" s="321" t="s">
        <v>710</v>
      </c>
      <c r="B656" s="323">
        <v>0</v>
      </c>
      <c r="C656" s="323">
        <v>0</v>
      </c>
      <c r="D656" s="323">
        <v>0</v>
      </c>
      <c r="E656" s="1769">
        <v>0</v>
      </c>
      <c r="F656" s="1770"/>
      <c r="G656" s="297"/>
      <c r="H656" s="297"/>
      <c r="I656" s="297"/>
      <c r="J656" s="297"/>
    </row>
    <row r="657" spans="1:10" ht="14.1" customHeight="1" x14ac:dyDescent="0.25">
      <c r="A657" s="321" t="s">
        <v>711</v>
      </c>
      <c r="B657" s="323">
        <v>0</v>
      </c>
      <c r="C657" s="323">
        <v>0</v>
      </c>
      <c r="D657" s="323">
        <v>0</v>
      </c>
      <c r="E657" s="1769">
        <v>0</v>
      </c>
      <c r="F657" s="1770"/>
      <c r="G657" s="297"/>
      <c r="H657" s="297"/>
      <c r="I657" s="297"/>
      <c r="J657" s="297"/>
    </row>
    <row r="658" spans="1:10" ht="14.1" customHeight="1" x14ac:dyDescent="0.25">
      <c r="A658" s="321" t="s">
        <v>712</v>
      </c>
      <c r="B658" s="323">
        <v>0</v>
      </c>
      <c r="C658" s="323">
        <v>0</v>
      </c>
      <c r="D658" s="323">
        <v>0</v>
      </c>
      <c r="E658" s="1769">
        <v>0</v>
      </c>
      <c r="F658" s="1770"/>
      <c r="G658" s="297"/>
      <c r="H658" s="297"/>
      <c r="I658" s="297"/>
      <c r="J658" s="297"/>
    </row>
    <row r="659" spans="1:10" ht="14.1" customHeight="1" x14ac:dyDescent="0.25">
      <c r="A659" s="321" t="s">
        <v>713</v>
      </c>
      <c r="B659" s="323">
        <v>0</v>
      </c>
      <c r="C659" s="323">
        <v>0</v>
      </c>
      <c r="D659" s="323">
        <v>0</v>
      </c>
      <c r="E659" s="1769">
        <v>0</v>
      </c>
      <c r="F659" s="1770"/>
      <c r="G659" s="297"/>
      <c r="H659" s="297"/>
      <c r="I659" s="297"/>
      <c r="J659" s="297"/>
    </row>
    <row r="660" spans="1:10" ht="14.1" customHeight="1" x14ac:dyDescent="0.25">
      <c r="A660" s="321" t="s">
        <v>714</v>
      </c>
      <c r="B660" s="323">
        <v>0</v>
      </c>
      <c r="C660" s="323">
        <v>12240000</v>
      </c>
      <c r="D660" s="323">
        <v>35400000</v>
      </c>
      <c r="E660" s="1769">
        <v>20000000</v>
      </c>
      <c r="F660" s="1770"/>
      <c r="G660" s="297"/>
      <c r="H660" s="297"/>
      <c r="I660" s="297"/>
      <c r="J660" s="297"/>
    </row>
    <row r="661" spans="1:10" ht="14.1" customHeight="1" x14ac:dyDescent="0.25">
      <c r="A661" s="321" t="s">
        <v>715</v>
      </c>
      <c r="B661" s="323">
        <v>0</v>
      </c>
      <c r="C661" s="323">
        <v>0</v>
      </c>
      <c r="D661" s="323">
        <v>0</v>
      </c>
      <c r="E661" s="1769">
        <v>0</v>
      </c>
      <c r="F661" s="1770"/>
      <c r="G661" s="297"/>
      <c r="H661" s="297"/>
      <c r="I661" s="297"/>
      <c r="J661" s="297"/>
    </row>
    <row r="662" spans="1:10" ht="14.1" customHeight="1" x14ac:dyDescent="0.25">
      <c r="A662" s="321" t="s">
        <v>716</v>
      </c>
      <c r="B662" s="323">
        <v>0</v>
      </c>
      <c r="C662" s="323">
        <v>0</v>
      </c>
      <c r="D662" s="323">
        <v>0</v>
      </c>
      <c r="E662" s="1769">
        <v>0</v>
      </c>
      <c r="F662" s="1770"/>
      <c r="G662" s="297"/>
      <c r="H662" s="297"/>
      <c r="I662" s="297"/>
      <c r="J662" s="297"/>
    </row>
    <row r="663" spans="1:10" ht="14.1" customHeight="1" x14ac:dyDescent="0.25">
      <c r="A663" s="321" t="s">
        <v>717</v>
      </c>
      <c r="B663" s="323">
        <v>0</v>
      </c>
      <c r="C663" s="323">
        <v>0</v>
      </c>
      <c r="D663" s="323">
        <v>0</v>
      </c>
      <c r="E663" s="1769">
        <v>0</v>
      </c>
      <c r="F663" s="1770"/>
      <c r="G663" s="297"/>
      <c r="H663" s="297"/>
      <c r="I663" s="297"/>
      <c r="J663" s="297"/>
    </row>
    <row r="664" spans="1:10" ht="14.1" customHeight="1" x14ac:dyDescent="0.25">
      <c r="A664" s="321" t="s">
        <v>718</v>
      </c>
      <c r="B664" s="323">
        <v>0</v>
      </c>
      <c r="C664" s="323">
        <v>0</v>
      </c>
      <c r="D664" s="323">
        <v>0</v>
      </c>
      <c r="E664" s="1769">
        <v>0</v>
      </c>
      <c r="F664" s="1770"/>
      <c r="G664" s="297"/>
      <c r="H664" s="297"/>
      <c r="I664" s="297"/>
      <c r="J664" s="297"/>
    </row>
    <row r="665" spans="1:10" ht="14.1" customHeight="1" x14ac:dyDescent="0.25">
      <c r="A665" s="321" t="s">
        <v>719</v>
      </c>
      <c r="B665" s="323">
        <v>0</v>
      </c>
      <c r="C665" s="323">
        <v>0</v>
      </c>
      <c r="D665" s="323">
        <v>0</v>
      </c>
      <c r="E665" s="1769">
        <v>0</v>
      </c>
      <c r="F665" s="1770"/>
      <c r="G665" s="297"/>
      <c r="H665" s="297"/>
      <c r="I665" s="297"/>
      <c r="J665" s="297"/>
    </row>
    <row r="666" spans="1:10" ht="14.1" customHeight="1" x14ac:dyDescent="0.25">
      <c r="A666" s="321" t="s">
        <v>720</v>
      </c>
      <c r="B666" s="323">
        <v>0</v>
      </c>
      <c r="C666" s="323">
        <v>0</v>
      </c>
      <c r="D666" s="323">
        <v>0</v>
      </c>
      <c r="E666" s="1769">
        <v>0</v>
      </c>
      <c r="F666" s="1770"/>
      <c r="G666" s="297"/>
      <c r="H666" s="297"/>
      <c r="I666" s="297"/>
      <c r="J666" s="297"/>
    </row>
    <row r="667" spans="1:10" ht="14.1" customHeight="1" x14ac:dyDescent="0.25">
      <c r="A667" s="321" t="s">
        <v>721</v>
      </c>
      <c r="B667" s="323">
        <v>0</v>
      </c>
      <c r="C667" s="323">
        <v>0</v>
      </c>
      <c r="D667" s="323">
        <v>0</v>
      </c>
      <c r="E667" s="1769">
        <v>0</v>
      </c>
      <c r="F667" s="1770"/>
      <c r="G667" s="297"/>
      <c r="H667" s="297"/>
      <c r="I667" s="297"/>
      <c r="J667" s="297"/>
    </row>
    <row r="668" spans="1:10" ht="14.1" customHeight="1" x14ac:dyDescent="0.25">
      <c r="A668" s="321" t="s">
        <v>722</v>
      </c>
      <c r="B668" s="323">
        <v>0</v>
      </c>
      <c r="C668" s="323">
        <v>0</v>
      </c>
      <c r="D668" s="323">
        <v>0</v>
      </c>
      <c r="E668" s="1769">
        <v>0</v>
      </c>
      <c r="F668" s="1770"/>
      <c r="G668" s="297"/>
      <c r="H668" s="297"/>
      <c r="I668" s="297"/>
      <c r="J668" s="297"/>
    </row>
    <row r="669" spans="1:10" ht="14.1" customHeight="1" x14ac:dyDescent="0.25">
      <c r="A669" s="321" t="s">
        <v>723</v>
      </c>
      <c r="B669" s="323">
        <v>0</v>
      </c>
      <c r="C669" s="323">
        <v>0</v>
      </c>
      <c r="D669" s="323">
        <v>0</v>
      </c>
      <c r="E669" s="1769">
        <v>0</v>
      </c>
      <c r="F669" s="1770"/>
      <c r="G669" s="297"/>
      <c r="H669" s="297"/>
      <c r="I669" s="297"/>
      <c r="J669" s="297"/>
    </row>
    <row r="670" spans="1:10" ht="14.1" customHeight="1" x14ac:dyDescent="0.25">
      <c r="A670" s="321" t="s">
        <v>724</v>
      </c>
      <c r="B670" s="323">
        <v>0</v>
      </c>
      <c r="C670" s="323">
        <v>0</v>
      </c>
      <c r="D670" s="323">
        <v>0</v>
      </c>
      <c r="E670" s="1769">
        <v>0</v>
      </c>
      <c r="F670" s="1770"/>
      <c r="G670" s="297"/>
      <c r="H670" s="297"/>
      <c r="I670" s="297"/>
      <c r="J670" s="297"/>
    </row>
    <row r="671" spans="1:10" ht="14.1" customHeight="1" x14ac:dyDescent="0.25">
      <c r="A671" s="321" t="s">
        <v>725</v>
      </c>
      <c r="B671" s="323">
        <v>0</v>
      </c>
      <c r="C671" s="323">
        <v>0</v>
      </c>
      <c r="D671" s="323">
        <v>0</v>
      </c>
      <c r="E671" s="1769">
        <v>0</v>
      </c>
      <c r="F671" s="1770"/>
      <c r="G671" s="297"/>
      <c r="H671" s="297"/>
      <c r="I671" s="297"/>
      <c r="J671" s="297"/>
    </row>
    <row r="672" spans="1:10" ht="14.1" customHeight="1" x14ac:dyDescent="0.25">
      <c r="A672" s="321" t="s">
        <v>726</v>
      </c>
      <c r="B672" s="323">
        <v>0</v>
      </c>
      <c r="C672" s="323">
        <v>0</v>
      </c>
      <c r="D672" s="323">
        <v>0</v>
      </c>
      <c r="E672" s="1769">
        <v>0</v>
      </c>
      <c r="F672" s="1770"/>
      <c r="G672" s="297"/>
      <c r="H672" s="297"/>
      <c r="I672" s="297"/>
      <c r="J672" s="297"/>
    </row>
    <row r="673" spans="1:10" ht="14.1" customHeight="1" x14ac:dyDescent="0.25">
      <c r="A673" s="321" t="s">
        <v>727</v>
      </c>
      <c r="B673" s="323">
        <v>0</v>
      </c>
      <c r="C673" s="323">
        <v>0</v>
      </c>
      <c r="D673" s="323">
        <v>0</v>
      </c>
      <c r="E673" s="1769">
        <v>0</v>
      </c>
      <c r="F673" s="1770"/>
      <c r="G673" s="297"/>
      <c r="H673" s="297"/>
      <c r="I673" s="297"/>
      <c r="J673" s="297"/>
    </row>
    <row r="674" spans="1:10" ht="14.1" customHeight="1" x14ac:dyDescent="0.25">
      <c r="A674" s="325" t="s">
        <v>192</v>
      </c>
      <c r="B674" s="323">
        <v>0</v>
      </c>
      <c r="C674" s="323">
        <v>12240000</v>
      </c>
      <c r="D674" s="323">
        <v>35400000</v>
      </c>
      <c r="E674" s="1769">
        <v>20000000</v>
      </c>
      <c r="F674" s="1770"/>
      <c r="G674" s="297"/>
      <c r="H674" s="297"/>
      <c r="I674" s="297"/>
      <c r="J674" s="297"/>
    </row>
    <row r="675" spans="1:10" ht="15" customHeight="1" x14ac:dyDescent="0.25">
      <c r="A675" s="304"/>
      <c r="B675" s="306">
        <v>2020</v>
      </c>
      <c r="C675" s="306">
        <v>2021</v>
      </c>
      <c r="D675" s="306">
        <v>2022</v>
      </c>
      <c r="E675" s="1776">
        <v>2023</v>
      </c>
      <c r="F675" s="1777"/>
      <c r="G675" s="297"/>
      <c r="H675" s="297"/>
      <c r="I675" s="297"/>
      <c r="J675" s="297"/>
    </row>
    <row r="676" spans="1:10" ht="15" customHeight="1" x14ac:dyDescent="0.25">
      <c r="A676" s="307"/>
      <c r="B676" s="309" t="s">
        <v>7</v>
      </c>
      <c r="C676" s="309" t="s">
        <v>8</v>
      </c>
      <c r="D676" s="309" t="s">
        <v>8</v>
      </c>
      <c r="E676" s="1778" t="s">
        <v>8</v>
      </c>
      <c r="F676" s="1779"/>
      <c r="G676" s="297"/>
      <c r="H676" s="297"/>
      <c r="I676" s="297"/>
      <c r="J676" s="297"/>
    </row>
    <row r="677" spans="1:10" ht="14.1" customHeight="1" x14ac:dyDescent="0.25">
      <c r="A677" s="310" t="s">
        <v>16</v>
      </c>
      <c r="B677" s="312">
        <v>0</v>
      </c>
      <c r="C677" s="312">
        <v>61</v>
      </c>
      <c r="D677" s="312">
        <v>105</v>
      </c>
      <c r="E677" s="1763">
        <v>100</v>
      </c>
      <c r="F677" s="1764"/>
      <c r="G677" s="297"/>
      <c r="H677" s="297"/>
      <c r="I677" s="297"/>
      <c r="J677" s="297"/>
    </row>
    <row r="678" spans="1:10" ht="14.1" customHeight="1" x14ac:dyDescent="0.25">
      <c r="A678" s="310" t="s">
        <v>17</v>
      </c>
      <c r="B678" s="312">
        <v>0</v>
      </c>
      <c r="C678" s="312">
        <v>12240000</v>
      </c>
      <c r="D678" s="312">
        <v>35400000</v>
      </c>
      <c r="E678" s="1763">
        <v>20000000</v>
      </c>
      <c r="F678" s="1764"/>
      <c r="G678" s="297"/>
      <c r="H678" s="297"/>
      <c r="I678" s="297"/>
      <c r="J678" s="297"/>
    </row>
    <row r="679" spans="1:10" ht="14.1" customHeight="1" x14ac:dyDescent="0.25">
      <c r="A679" s="310" t="s">
        <v>18</v>
      </c>
      <c r="B679" s="312">
        <v>0</v>
      </c>
      <c r="C679" s="314">
        <v>200655.74</v>
      </c>
      <c r="D679" s="314">
        <v>337142.86</v>
      </c>
      <c r="E679" s="1780">
        <v>200000</v>
      </c>
      <c r="F679" s="1764"/>
      <c r="G679" s="297"/>
      <c r="H679" s="297"/>
      <c r="I679" s="297"/>
      <c r="J679" s="297"/>
    </row>
    <row r="680" spans="1:10" ht="14.1" customHeight="1" x14ac:dyDescent="0.25">
      <c r="A680" s="310" t="s">
        <v>696</v>
      </c>
      <c r="B680" s="312"/>
      <c r="C680" s="314"/>
      <c r="D680" s="316">
        <v>0.72130000000000005</v>
      </c>
      <c r="E680" s="1773">
        <v>-4.7600000000000003E-2</v>
      </c>
      <c r="F680" s="1764"/>
      <c r="G680" s="297"/>
      <c r="H680" s="297"/>
      <c r="I680" s="297"/>
      <c r="J680" s="297"/>
    </row>
    <row r="681" spans="1:10" ht="14.1" customHeight="1" x14ac:dyDescent="0.25">
      <c r="A681" s="310" t="s">
        <v>697</v>
      </c>
      <c r="B681" s="312"/>
      <c r="C681" s="314"/>
      <c r="D681" s="316">
        <v>1.8922000000000001</v>
      </c>
      <c r="E681" s="1773">
        <v>-0.435</v>
      </c>
      <c r="F681" s="1764"/>
      <c r="G681" s="297"/>
      <c r="H681" s="297"/>
      <c r="I681" s="297"/>
      <c r="J681" s="297"/>
    </row>
    <row r="682" spans="1:10" ht="14.1" customHeight="1" x14ac:dyDescent="0.25">
      <c r="A682" s="310" t="s">
        <v>22</v>
      </c>
      <c r="B682" s="312"/>
      <c r="C682" s="314"/>
      <c r="D682" s="316">
        <v>0.68020000000000003</v>
      </c>
      <c r="E682" s="1773">
        <v>-0.40679999999999999</v>
      </c>
      <c r="F682" s="1764"/>
      <c r="G682" s="297"/>
      <c r="H682" s="297"/>
      <c r="I682" s="297"/>
      <c r="J682" s="297"/>
    </row>
    <row r="683" spans="1:10" ht="14.1" customHeight="1" x14ac:dyDescent="0.25">
      <c r="A683" s="1774" t="s">
        <v>690</v>
      </c>
      <c r="B683" s="1775"/>
      <c r="C683" s="1775"/>
      <c r="D683" s="1775"/>
      <c r="E683" s="1775"/>
      <c r="F683" s="1775"/>
      <c r="G683" s="297"/>
      <c r="H683" s="297"/>
      <c r="I683" s="297"/>
      <c r="J683" s="297"/>
    </row>
    <row r="684" spans="1:10" ht="14.1" customHeight="1" x14ac:dyDescent="0.25">
      <c r="A684" s="304"/>
      <c r="B684" s="306">
        <v>2020</v>
      </c>
      <c r="C684" s="317">
        <v>2021</v>
      </c>
      <c r="D684" s="306">
        <v>2022</v>
      </c>
      <c r="E684" s="1776">
        <v>2023</v>
      </c>
      <c r="F684" s="1777"/>
      <c r="G684" s="297"/>
      <c r="H684" s="297"/>
      <c r="I684" s="297"/>
      <c r="J684" s="297"/>
    </row>
    <row r="685" spans="1:10" ht="14.1" customHeight="1" x14ac:dyDescent="0.25">
      <c r="A685" s="318"/>
      <c r="B685" s="309" t="s">
        <v>7</v>
      </c>
      <c r="C685" s="309" t="s">
        <v>8</v>
      </c>
      <c r="D685" s="309" t="s">
        <v>8</v>
      </c>
      <c r="E685" s="1778" t="s">
        <v>8</v>
      </c>
      <c r="F685" s="1779"/>
      <c r="G685" s="297"/>
      <c r="H685" s="297"/>
      <c r="I685" s="297"/>
      <c r="J685" s="297"/>
    </row>
    <row r="686" spans="1:10" ht="15.95" customHeight="1" x14ac:dyDescent="0.25">
      <c r="A686" s="307"/>
      <c r="B686" s="319"/>
      <c r="C686" s="319"/>
      <c r="D686" s="319"/>
      <c r="E686" s="319"/>
      <c r="F686" s="319"/>
      <c r="G686" s="320" t="s">
        <v>687</v>
      </c>
      <c r="H686" s="297"/>
      <c r="I686" s="297"/>
      <c r="J686" s="297"/>
    </row>
    <row r="687" spans="1:10" ht="14.1" customHeight="1" x14ac:dyDescent="0.25">
      <c r="A687" s="321" t="s">
        <v>698</v>
      </c>
      <c r="B687" s="323">
        <v>0</v>
      </c>
      <c r="C687" s="323">
        <v>0</v>
      </c>
      <c r="D687" s="323">
        <v>0</v>
      </c>
      <c r="E687" s="1769">
        <v>0</v>
      </c>
      <c r="F687" s="1770"/>
      <c r="G687" s="324"/>
      <c r="H687" s="297"/>
      <c r="I687" s="297"/>
      <c r="J687" s="297"/>
    </row>
    <row r="688" spans="1:10" ht="14.1" customHeight="1" x14ac:dyDescent="0.25">
      <c r="A688" s="321" t="s">
        <v>699</v>
      </c>
      <c r="B688" s="323">
        <v>0</v>
      </c>
      <c r="C688" s="323">
        <v>0</v>
      </c>
      <c r="D688" s="323">
        <v>0</v>
      </c>
      <c r="E688" s="1769">
        <v>0</v>
      </c>
      <c r="F688" s="1770"/>
      <c r="G688" s="297"/>
      <c r="H688" s="297"/>
      <c r="I688" s="297"/>
      <c r="J688" s="297"/>
    </row>
    <row r="689" spans="1:10" ht="14.1" customHeight="1" x14ac:dyDescent="0.25">
      <c r="A689" s="321" t="s">
        <v>700</v>
      </c>
      <c r="B689" s="323">
        <v>0</v>
      </c>
      <c r="C689" s="323">
        <v>0</v>
      </c>
      <c r="D689" s="323">
        <v>0</v>
      </c>
      <c r="E689" s="1769">
        <v>0</v>
      </c>
      <c r="F689" s="1770"/>
      <c r="G689" s="297"/>
      <c r="H689" s="297"/>
      <c r="I689" s="297"/>
      <c r="J689" s="297"/>
    </row>
    <row r="690" spans="1:10" ht="14.1" customHeight="1" x14ac:dyDescent="0.25">
      <c r="A690" s="321" t="s">
        <v>701</v>
      </c>
      <c r="B690" s="323">
        <v>0</v>
      </c>
      <c r="C690" s="323">
        <v>0</v>
      </c>
      <c r="D690" s="323">
        <v>0</v>
      </c>
      <c r="E690" s="1769">
        <v>0</v>
      </c>
      <c r="F690" s="1770"/>
      <c r="G690" s="297"/>
      <c r="H690" s="297"/>
      <c r="I690" s="297"/>
      <c r="J690" s="297"/>
    </row>
    <row r="691" spans="1:10" ht="14.1" customHeight="1" x14ac:dyDescent="0.25">
      <c r="A691" s="321" t="s">
        <v>702</v>
      </c>
      <c r="B691" s="323">
        <v>0</v>
      </c>
      <c r="C691" s="323">
        <v>0</v>
      </c>
      <c r="D691" s="323">
        <v>0</v>
      </c>
      <c r="E691" s="1769">
        <v>0</v>
      </c>
      <c r="F691" s="1770"/>
      <c r="G691" s="297"/>
      <c r="H691" s="297"/>
      <c r="I691" s="297"/>
      <c r="J691" s="297"/>
    </row>
    <row r="692" spans="1:10" ht="14.1" customHeight="1" x14ac:dyDescent="0.25">
      <c r="A692" s="321" t="s">
        <v>703</v>
      </c>
      <c r="B692" s="323">
        <v>0</v>
      </c>
      <c r="C692" s="323">
        <v>0</v>
      </c>
      <c r="D692" s="323">
        <v>0</v>
      </c>
      <c r="E692" s="1769">
        <v>0</v>
      </c>
      <c r="F692" s="1770"/>
      <c r="G692" s="297"/>
      <c r="H692" s="297"/>
      <c r="I692" s="297"/>
      <c r="J692" s="297"/>
    </row>
    <row r="693" spans="1:10" ht="14.1" customHeight="1" x14ac:dyDescent="0.25">
      <c r="A693" s="321" t="s">
        <v>704</v>
      </c>
      <c r="B693" s="323">
        <v>0</v>
      </c>
      <c r="C693" s="323">
        <v>0</v>
      </c>
      <c r="D693" s="323">
        <v>0</v>
      </c>
      <c r="E693" s="1769">
        <v>0</v>
      </c>
      <c r="F693" s="1770"/>
      <c r="G693" s="297"/>
      <c r="H693" s="297"/>
      <c r="I693" s="297"/>
      <c r="J693" s="297"/>
    </row>
    <row r="694" spans="1:10" ht="14.1" customHeight="1" x14ac:dyDescent="0.25">
      <c r="A694" s="321" t="s">
        <v>705</v>
      </c>
      <c r="B694" s="323">
        <v>0</v>
      </c>
      <c r="C694" s="323">
        <v>0</v>
      </c>
      <c r="D694" s="323">
        <v>0</v>
      </c>
      <c r="E694" s="1769">
        <v>0</v>
      </c>
      <c r="F694" s="1770"/>
      <c r="G694" s="297"/>
      <c r="H694" s="297"/>
      <c r="I694" s="297"/>
      <c r="J694" s="297"/>
    </row>
    <row r="695" spans="1:10" ht="14.1" customHeight="1" x14ac:dyDescent="0.25">
      <c r="A695" s="321" t="s">
        <v>706</v>
      </c>
      <c r="B695" s="323">
        <v>0</v>
      </c>
      <c r="C695" s="323">
        <v>0</v>
      </c>
      <c r="D695" s="323">
        <v>0</v>
      </c>
      <c r="E695" s="1769">
        <v>0</v>
      </c>
      <c r="F695" s="1770"/>
      <c r="G695" s="297"/>
      <c r="H695" s="297"/>
      <c r="I695" s="297"/>
      <c r="J695" s="297"/>
    </row>
    <row r="696" spans="1:10" ht="14.1" customHeight="1" x14ac:dyDescent="0.25">
      <c r="A696" s="321" t="s">
        <v>707</v>
      </c>
      <c r="B696" s="323">
        <v>0</v>
      </c>
      <c r="C696" s="323">
        <v>0</v>
      </c>
      <c r="D696" s="323">
        <v>0</v>
      </c>
      <c r="E696" s="1769">
        <v>0</v>
      </c>
      <c r="F696" s="1770"/>
      <c r="G696" s="297"/>
      <c r="H696" s="297"/>
      <c r="I696" s="297"/>
      <c r="J696" s="297"/>
    </row>
    <row r="697" spans="1:10" ht="14.1" customHeight="1" x14ac:dyDescent="0.25">
      <c r="A697" s="321" t="s">
        <v>708</v>
      </c>
      <c r="B697" s="323">
        <v>0</v>
      </c>
      <c r="C697" s="323">
        <v>0</v>
      </c>
      <c r="D697" s="323">
        <v>0</v>
      </c>
      <c r="E697" s="1769">
        <v>0</v>
      </c>
      <c r="F697" s="1770"/>
      <c r="G697" s="297"/>
      <c r="H697" s="297"/>
      <c r="I697" s="297"/>
      <c r="J697" s="297"/>
    </row>
    <row r="698" spans="1:10" ht="14.1" customHeight="1" x14ac:dyDescent="0.25">
      <c r="A698" s="321" t="s">
        <v>709</v>
      </c>
      <c r="B698" s="323">
        <v>0</v>
      </c>
      <c r="C698" s="323">
        <v>0</v>
      </c>
      <c r="D698" s="323">
        <v>0</v>
      </c>
      <c r="E698" s="1769">
        <v>0</v>
      </c>
      <c r="F698" s="1770"/>
      <c r="G698" s="297"/>
      <c r="H698" s="297"/>
      <c r="I698" s="297"/>
      <c r="J698" s="297"/>
    </row>
    <row r="699" spans="1:10" ht="14.1" customHeight="1" x14ac:dyDescent="0.25">
      <c r="A699" s="321" t="s">
        <v>710</v>
      </c>
      <c r="B699" s="323">
        <v>0</v>
      </c>
      <c r="C699" s="323">
        <v>0</v>
      </c>
      <c r="D699" s="323">
        <v>0</v>
      </c>
      <c r="E699" s="1769">
        <v>0</v>
      </c>
      <c r="F699" s="1770"/>
      <c r="G699" s="297"/>
      <c r="H699" s="297"/>
      <c r="I699" s="297"/>
      <c r="J699" s="297"/>
    </row>
    <row r="700" spans="1:10" ht="14.1" customHeight="1" x14ac:dyDescent="0.25">
      <c r="A700" s="321" t="s">
        <v>711</v>
      </c>
      <c r="B700" s="323">
        <v>0</v>
      </c>
      <c r="C700" s="323">
        <v>0</v>
      </c>
      <c r="D700" s="323">
        <v>0</v>
      </c>
      <c r="E700" s="1769">
        <v>0</v>
      </c>
      <c r="F700" s="1770"/>
      <c r="G700" s="297"/>
      <c r="H700" s="297"/>
      <c r="I700" s="297"/>
      <c r="J700" s="297"/>
    </row>
    <row r="701" spans="1:10" ht="14.1" customHeight="1" x14ac:dyDescent="0.25">
      <c r="A701" s="321" t="s">
        <v>712</v>
      </c>
      <c r="B701" s="323">
        <v>0</v>
      </c>
      <c r="C701" s="323">
        <v>0</v>
      </c>
      <c r="D701" s="323">
        <v>0</v>
      </c>
      <c r="E701" s="1769">
        <v>0</v>
      </c>
      <c r="F701" s="1770"/>
      <c r="G701" s="297"/>
      <c r="H701" s="297"/>
      <c r="I701" s="297"/>
      <c r="J701" s="297"/>
    </row>
    <row r="702" spans="1:10" ht="14.1" customHeight="1" x14ac:dyDescent="0.25">
      <c r="A702" s="321" t="s">
        <v>713</v>
      </c>
      <c r="B702" s="323">
        <v>0</v>
      </c>
      <c r="C702" s="323">
        <v>0</v>
      </c>
      <c r="D702" s="323">
        <v>0</v>
      </c>
      <c r="E702" s="1769">
        <v>0</v>
      </c>
      <c r="F702" s="1770"/>
      <c r="G702" s="297"/>
      <c r="H702" s="297"/>
      <c r="I702" s="297"/>
      <c r="J702" s="297"/>
    </row>
    <row r="703" spans="1:10" ht="14.1" customHeight="1" x14ac:dyDescent="0.25">
      <c r="A703" s="321" t="s">
        <v>714</v>
      </c>
      <c r="B703" s="323">
        <v>0</v>
      </c>
      <c r="C703" s="323">
        <v>12240000</v>
      </c>
      <c r="D703" s="323">
        <v>35400000</v>
      </c>
      <c r="E703" s="1769">
        <v>20000000</v>
      </c>
      <c r="F703" s="1770"/>
      <c r="G703" s="297"/>
      <c r="H703" s="297"/>
      <c r="I703" s="297"/>
      <c r="J703" s="297"/>
    </row>
    <row r="704" spans="1:10" ht="14.1" customHeight="1" x14ac:dyDescent="0.25">
      <c r="A704" s="321" t="s">
        <v>715</v>
      </c>
      <c r="B704" s="323">
        <v>0</v>
      </c>
      <c r="C704" s="323">
        <v>0</v>
      </c>
      <c r="D704" s="323">
        <v>0</v>
      </c>
      <c r="E704" s="1769">
        <v>0</v>
      </c>
      <c r="F704" s="1770"/>
      <c r="G704" s="297"/>
      <c r="H704" s="297"/>
      <c r="I704" s="297"/>
      <c r="J704" s="297"/>
    </row>
    <row r="705" spans="1:10" ht="14.1" customHeight="1" x14ac:dyDescent="0.25">
      <c r="A705" s="321" t="s">
        <v>716</v>
      </c>
      <c r="B705" s="323">
        <v>0</v>
      </c>
      <c r="C705" s="323">
        <v>0</v>
      </c>
      <c r="D705" s="323">
        <v>0</v>
      </c>
      <c r="E705" s="1769">
        <v>0</v>
      </c>
      <c r="F705" s="1770"/>
      <c r="G705" s="297"/>
      <c r="H705" s="297"/>
      <c r="I705" s="297"/>
      <c r="J705" s="297"/>
    </row>
    <row r="706" spans="1:10" ht="14.1" customHeight="1" x14ac:dyDescent="0.25">
      <c r="A706" s="321" t="s">
        <v>717</v>
      </c>
      <c r="B706" s="323">
        <v>0</v>
      </c>
      <c r="C706" s="323">
        <v>0</v>
      </c>
      <c r="D706" s="323">
        <v>0</v>
      </c>
      <c r="E706" s="1769">
        <v>0</v>
      </c>
      <c r="F706" s="1770"/>
      <c r="G706" s="297"/>
      <c r="H706" s="297"/>
      <c r="I706" s="297"/>
      <c r="J706" s="297"/>
    </row>
    <row r="707" spans="1:10" ht="14.1" customHeight="1" x14ac:dyDescent="0.25">
      <c r="A707" s="321" t="s">
        <v>718</v>
      </c>
      <c r="B707" s="323">
        <v>0</v>
      </c>
      <c r="C707" s="323">
        <v>0</v>
      </c>
      <c r="D707" s="323">
        <v>0</v>
      </c>
      <c r="E707" s="1769">
        <v>0</v>
      </c>
      <c r="F707" s="1770"/>
      <c r="G707" s="297"/>
      <c r="H707" s="297"/>
      <c r="I707" s="297"/>
      <c r="J707" s="297"/>
    </row>
    <row r="708" spans="1:10" ht="14.1" customHeight="1" x14ac:dyDescent="0.25">
      <c r="A708" s="321" t="s">
        <v>719</v>
      </c>
      <c r="B708" s="323">
        <v>0</v>
      </c>
      <c r="C708" s="323">
        <v>0</v>
      </c>
      <c r="D708" s="323">
        <v>0</v>
      </c>
      <c r="E708" s="1769">
        <v>0</v>
      </c>
      <c r="F708" s="1770"/>
      <c r="G708" s="297"/>
      <c r="H708" s="297"/>
      <c r="I708" s="297"/>
      <c r="J708" s="297"/>
    </row>
    <row r="709" spans="1:10" ht="14.1" customHeight="1" x14ac:dyDescent="0.25">
      <c r="A709" s="321" t="s">
        <v>720</v>
      </c>
      <c r="B709" s="323">
        <v>0</v>
      </c>
      <c r="C709" s="323">
        <v>0</v>
      </c>
      <c r="D709" s="323">
        <v>0</v>
      </c>
      <c r="E709" s="1769">
        <v>0</v>
      </c>
      <c r="F709" s="1770"/>
      <c r="G709" s="297"/>
      <c r="H709" s="297"/>
      <c r="I709" s="297"/>
      <c r="J709" s="297"/>
    </row>
    <row r="710" spans="1:10" ht="14.1" customHeight="1" x14ac:dyDescent="0.25">
      <c r="A710" s="321" t="s">
        <v>721</v>
      </c>
      <c r="B710" s="323">
        <v>0</v>
      </c>
      <c r="C710" s="323">
        <v>0</v>
      </c>
      <c r="D710" s="323">
        <v>0</v>
      </c>
      <c r="E710" s="1769">
        <v>0</v>
      </c>
      <c r="F710" s="1770"/>
      <c r="G710" s="297"/>
      <c r="H710" s="297"/>
      <c r="I710" s="297"/>
      <c r="J710" s="297"/>
    </row>
    <row r="711" spans="1:10" ht="14.1" customHeight="1" x14ac:dyDescent="0.25">
      <c r="A711" s="321" t="s">
        <v>722</v>
      </c>
      <c r="B711" s="323">
        <v>0</v>
      </c>
      <c r="C711" s="323">
        <v>0</v>
      </c>
      <c r="D711" s="323">
        <v>0</v>
      </c>
      <c r="E711" s="1769">
        <v>0</v>
      </c>
      <c r="F711" s="1770"/>
      <c r="G711" s="297"/>
      <c r="H711" s="297"/>
      <c r="I711" s="297"/>
      <c r="J711" s="297"/>
    </row>
    <row r="712" spans="1:10" ht="14.1" customHeight="1" x14ac:dyDescent="0.25">
      <c r="A712" s="321" t="s">
        <v>723</v>
      </c>
      <c r="B712" s="323">
        <v>0</v>
      </c>
      <c r="C712" s="323">
        <v>0</v>
      </c>
      <c r="D712" s="323">
        <v>0</v>
      </c>
      <c r="E712" s="1769">
        <v>0</v>
      </c>
      <c r="F712" s="1770"/>
      <c r="G712" s="297"/>
      <c r="H712" s="297"/>
      <c r="I712" s="297"/>
      <c r="J712" s="297"/>
    </row>
    <row r="713" spans="1:10" ht="14.1" customHeight="1" x14ac:dyDescent="0.25">
      <c r="A713" s="321" t="s">
        <v>724</v>
      </c>
      <c r="B713" s="323">
        <v>0</v>
      </c>
      <c r="C713" s="323">
        <v>0</v>
      </c>
      <c r="D713" s="323">
        <v>0</v>
      </c>
      <c r="E713" s="1769">
        <v>0</v>
      </c>
      <c r="F713" s="1770"/>
      <c r="G713" s="297"/>
      <c r="H713" s="297"/>
      <c r="I713" s="297"/>
      <c r="J713" s="297"/>
    </row>
    <row r="714" spans="1:10" ht="14.1" customHeight="1" x14ac:dyDescent="0.25">
      <c r="A714" s="321" t="s">
        <v>725</v>
      </c>
      <c r="B714" s="323">
        <v>0</v>
      </c>
      <c r="C714" s="323">
        <v>0</v>
      </c>
      <c r="D714" s="323">
        <v>0</v>
      </c>
      <c r="E714" s="1769">
        <v>0</v>
      </c>
      <c r="F714" s="1770"/>
      <c r="G714" s="297"/>
      <c r="H714" s="297"/>
      <c r="I714" s="297"/>
      <c r="J714" s="297"/>
    </row>
    <row r="715" spans="1:10" ht="14.1" customHeight="1" x14ac:dyDescent="0.25">
      <c r="A715" s="321" t="s">
        <v>726</v>
      </c>
      <c r="B715" s="323">
        <v>0</v>
      </c>
      <c r="C715" s="323">
        <v>0</v>
      </c>
      <c r="D715" s="323">
        <v>0</v>
      </c>
      <c r="E715" s="1769">
        <v>0</v>
      </c>
      <c r="F715" s="1770"/>
      <c r="G715" s="297"/>
      <c r="H715" s="297"/>
      <c r="I715" s="297"/>
      <c r="J715" s="297"/>
    </row>
    <row r="716" spans="1:10" ht="14.1" customHeight="1" x14ac:dyDescent="0.25">
      <c r="A716" s="321" t="s">
        <v>727</v>
      </c>
      <c r="B716" s="323">
        <v>0</v>
      </c>
      <c r="C716" s="323">
        <v>0</v>
      </c>
      <c r="D716" s="323">
        <v>0</v>
      </c>
      <c r="E716" s="1769">
        <v>0</v>
      </c>
      <c r="F716" s="1770"/>
      <c r="G716" s="297"/>
      <c r="H716" s="297"/>
      <c r="I716" s="297"/>
      <c r="J716" s="297"/>
    </row>
    <row r="717" spans="1:10" ht="14.1" customHeight="1" x14ac:dyDescent="0.25">
      <c r="A717" s="325" t="s">
        <v>192</v>
      </c>
      <c r="B717" s="323">
        <v>0</v>
      </c>
      <c r="C717" s="323">
        <v>12240000</v>
      </c>
      <c r="D717" s="323">
        <v>35400000</v>
      </c>
      <c r="E717" s="1769">
        <v>20000000</v>
      </c>
      <c r="F717" s="1770"/>
      <c r="G717" s="297"/>
      <c r="H717" s="297"/>
      <c r="I717" s="297"/>
      <c r="J717" s="297"/>
    </row>
    <row r="718" spans="1:10" ht="14.1" customHeight="1" x14ac:dyDescent="0.25">
      <c r="A718" s="302" t="s">
        <v>688</v>
      </c>
      <c r="B718" s="1781" t="s">
        <v>957</v>
      </c>
      <c r="C718" s="1782"/>
      <c r="D718" s="1782"/>
      <c r="E718" s="1782"/>
      <c r="F718" s="1782"/>
      <c r="G718" s="297"/>
      <c r="H718" s="297"/>
      <c r="I718" s="297"/>
      <c r="J718" s="297"/>
    </row>
    <row r="719" spans="1:10" ht="14.1" customHeight="1" x14ac:dyDescent="0.25">
      <c r="A719" s="303" t="s">
        <v>689</v>
      </c>
      <c r="B719" s="1783" t="s">
        <v>958</v>
      </c>
      <c r="C719" s="1784"/>
      <c r="D719" s="1784"/>
      <c r="E719" s="1784"/>
      <c r="F719" s="1784"/>
      <c r="G719" s="297"/>
      <c r="H719" s="297"/>
      <c r="I719" s="297"/>
      <c r="J719" s="297"/>
    </row>
    <row r="720" spans="1:10" ht="14.1" customHeight="1" x14ac:dyDescent="0.25">
      <c r="A720" s="303" t="s">
        <v>15</v>
      </c>
      <c r="B720" s="1783" t="s">
        <v>50</v>
      </c>
      <c r="C720" s="1784"/>
      <c r="D720" s="1784"/>
      <c r="E720" s="1784"/>
      <c r="F720" s="1784"/>
      <c r="G720" s="297"/>
      <c r="H720" s="297"/>
      <c r="I720" s="297"/>
      <c r="J720" s="297"/>
    </row>
    <row r="721" spans="1:10" ht="15" customHeight="1" x14ac:dyDescent="0.25">
      <c r="A721" s="304"/>
      <c r="B721" s="306">
        <v>2020</v>
      </c>
      <c r="C721" s="306">
        <v>2021</v>
      </c>
      <c r="D721" s="306">
        <v>2022</v>
      </c>
      <c r="E721" s="1776">
        <v>2023</v>
      </c>
      <c r="F721" s="1777"/>
      <c r="G721" s="297"/>
      <c r="H721" s="297"/>
      <c r="I721" s="297"/>
      <c r="J721" s="297"/>
    </row>
    <row r="722" spans="1:10" ht="15" customHeight="1" x14ac:dyDescent="0.25">
      <c r="A722" s="307"/>
      <c r="B722" s="309" t="s">
        <v>7</v>
      </c>
      <c r="C722" s="309" t="s">
        <v>8</v>
      </c>
      <c r="D722" s="309" t="s">
        <v>8</v>
      </c>
      <c r="E722" s="1778" t="s">
        <v>8</v>
      </c>
      <c r="F722" s="1779"/>
      <c r="G722" s="297"/>
      <c r="H722" s="297"/>
      <c r="I722" s="297"/>
      <c r="J722" s="297"/>
    </row>
    <row r="723" spans="1:10" ht="14.1" customHeight="1" x14ac:dyDescent="0.25">
      <c r="A723" s="310" t="s">
        <v>16</v>
      </c>
      <c r="B723" s="312">
        <v>0</v>
      </c>
      <c r="C723" s="312">
        <v>16</v>
      </c>
      <c r="D723" s="312">
        <v>0</v>
      </c>
      <c r="E723" s="1763">
        <v>0</v>
      </c>
      <c r="F723" s="1764"/>
      <c r="G723" s="297"/>
      <c r="H723" s="297"/>
      <c r="I723" s="297"/>
      <c r="J723" s="297"/>
    </row>
    <row r="724" spans="1:10" ht="14.1" customHeight="1" x14ac:dyDescent="0.25">
      <c r="A724" s="310" t="s">
        <v>17</v>
      </c>
      <c r="B724" s="312">
        <v>0</v>
      </c>
      <c r="C724" s="312">
        <v>1076000</v>
      </c>
      <c r="D724" s="312">
        <v>0</v>
      </c>
      <c r="E724" s="1763">
        <v>0</v>
      </c>
      <c r="F724" s="1764"/>
      <c r="G724" s="297"/>
      <c r="H724" s="297"/>
      <c r="I724" s="297"/>
      <c r="J724" s="297"/>
    </row>
    <row r="725" spans="1:10" ht="14.1" customHeight="1" x14ac:dyDescent="0.25">
      <c r="A725" s="310" t="s">
        <v>18</v>
      </c>
      <c r="B725" s="312">
        <v>0</v>
      </c>
      <c r="C725" s="314">
        <v>67250</v>
      </c>
      <c r="D725" s="314">
        <v>0</v>
      </c>
      <c r="E725" s="1780">
        <v>0</v>
      </c>
      <c r="F725" s="1764"/>
      <c r="G725" s="297"/>
      <c r="H725" s="297"/>
      <c r="I725" s="297"/>
      <c r="J725" s="297"/>
    </row>
    <row r="726" spans="1:10" ht="14.1" customHeight="1" x14ac:dyDescent="0.25">
      <c r="A726" s="310" t="s">
        <v>696</v>
      </c>
      <c r="B726" s="312"/>
      <c r="C726" s="314"/>
      <c r="D726" s="316">
        <v>-1</v>
      </c>
      <c r="E726" s="1780"/>
      <c r="F726" s="1764"/>
      <c r="G726" s="297"/>
      <c r="H726" s="297"/>
      <c r="I726" s="297"/>
      <c r="J726" s="297"/>
    </row>
    <row r="727" spans="1:10" ht="14.1" customHeight="1" x14ac:dyDescent="0.25">
      <c r="A727" s="310" t="s">
        <v>697</v>
      </c>
      <c r="B727" s="312"/>
      <c r="C727" s="314"/>
      <c r="D727" s="316">
        <v>-1</v>
      </c>
      <c r="E727" s="1780"/>
      <c r="F727" s="1764"/>
      <c r="G727" s="297"/>
      <c r="H727" s="297"/>
      <c r="I727" s="297"/>
      <c r="J727" s="297"/>
    </row>
    <row r="728" spans="1:10" ht="14.1" customHeight="1" x14ac:dyDescent="0.25">
      <c r="A728" s="310" t="s">
        <v>22</v>
      </c>
      <c r="B728" s="312"/>
      <c r="C728" s="314"/>
      <c r="D728" s="316">
        <v>-1</v>
      </c>
      <c r="E728" s="1780"/>
      <c r="F728" s="1764"/>
      <c r="G728" s="297"/>
      <c r="H728" s="297"/>
      <c r="I728" s="297"/>
      <c r="J728" s="297"/>
    </row>
    <row r="729" spans="1:10" ht="14.1" customHeight="1" x14ac:dyDescent="0.25">
      <c r="A729" s="1774" t="s">
        <v>690</v>
      </c>
      <c r="B729" s="1775"/>
      <c r="C729" s="1775"/>
      <c r="D729" s="1775"/>
      <c r="E729" s="1775"/>
      <c r="F729" s="1775"/>
      <c r="G729" s="297"/>
      <c r="H729" s="297"/>
      <c r="I729" s="297"/>
      <c r="J729" s="297"/>
    </row>
    <row r="730" spans="1:10" ht="14.1" customHeight="1" x14ac:dyDescent="0.25">
      <c r="A730" s="304"/>
      <c r="B730" s="306">
        <v>2020</v>
      </c>
      <c r="C730" s="317">
        <v>2021</v>
      </c>
      <c r="D730" s="306">
        <v>2022</v>
      </c>
      <c r="E730" s="1776">
        <v>2023</v>
      </c>
      <c r="F730" s="1777"/>
      <c r="G730" s="297"/>
      <c r="H730" s="297"/>
      <c r="I730" s="297"/>
      <c r="J730" s="297"/>
    </row>
    <row r="731" spans="1:10" ht="14.1" customHeight="1" x14ac:dyDescent="0.25">
      <c r="A731" s="318"/>
      <c r="B731" s="309" t="s">
        <v>7</v>
      </c>
      <c r="C731" s="309" t="s">
        <v>8</v>
      </c>
      <c r="D731" s="309" t="s">
        <v>8</v>
      </c>
      <c r="E731" s="1778" t="s">
        <v>8</v>
      </c>
      <c r="F731" s="1779"/>
      <c r="G731" s="297"/>
      <c r="H731" s="297"/>
      <c r="I731" s="297"/>
      <c r="J731" s="297"/>
    </row>
    <row r="732" spans="1:10" ht="15.95" customHeight="1" x14ac:dyDescent="0.25">
      <c r="A732" s="307"/>
      <c r="B732" s="319"/>
      <c r="C732" s="319"/>
      <c r="D732" s="319"/>
      <c r="E732" s="319"/>
      <c r="F732" s="319"/>
      <c r="G732" s="320" t="s">
        <v>687</v>
      </c>
      <c r="H732" s="297"/>
      <c r="I732" s="297"/>
      <c r="J732" s="297"/>
    </row>
    <row r="733" spans="1:10" ht="14.1" customHeight="1" x14ac:dyDescent="0.25">
      <c r="A733" s="321" t="s">
        <v>698</v>
      </c>
      <c r="B733" s="323">
        <v>0</v>
      </c>
      <c r="C733" s="323">
        <v>0</v>
      </c>
      <c r="D733" s="323">
        <v>0</v>
      </c>
      <c r="E733" s="1769">
        <v>0</v>
      </c>
      <c r="F733" s="1770"/>
      <c r="G733" s="324"/>
      <c r="H733" s="297"/>
      <c r="I733" s="297"/>
      <c r="J733" s="297"/>
    </row>
    <row r="734" spans="1:10" ht="14.1" customHeight="1" x14ac:dyDescent="0.25">
      <c r="A734" s="321" t="s">
        <v>699</v>
      </c>
      <c r="B734" s="323">
        <v>0</v>
      </c>
      <c r="C734" s="323">
        <v>0</v>
      </c>
      <c r="D734" s="323">
        <v>0</v>
      </c>
      <c r="E734" s="1769">
        <v>0</v>
      </c>
      <c r="F734" s="1770"/>
      <c r="G734" s="297"/>
      <c r="H734" s="297"/>
      <c r="I734" s="297"/>
      <c r="J734" s="297"/>
    </row>
    <row r="735" spans="1:10" ht="14.1" customHeight="1" x14ac:dyDescent="0.25">
      <c r="A735" s="321" t="s">
        <v>700</v>
      </c>
      <c r="B735" s="323">
        <v>0</v>
      </c>
      <c r="C735" s="323">
        <v>0</v>
      </c>
      <c r="D735" s="323">
        <v>0</v>
      </c>
      <c r="E735" s="1769">
        <v>0</v>
      </c>
      <c r="F735" s="1770"/>
      <c r="G735" s="297"/>
      <c r="H735" s="297"/>
      <c r="I735" s="297"/>
      <c r="J735" s="297"/>
    </row>
    <row r="736" spans="1:10" ht="14.1" customHeight="1" x14ac:dyDescent="0.25">
      <c r="A736" s="321" t="s">
        <v>701</v>
      </c>
      <c r="B736" s="323">
        <v>0</v>
      </c>
      <c r="C736" s="323">
        <v>0</v>
      </c>
      <c r="D736" s="323">
        <v>0</v>
      </c>
      <c r="E736" s="1769">
        <v>0</v>
      </c>
      <c r="F736" s="1770"/>
      <c r="G736" s="297"/>
      <c r="H736" s="297"/>
      <c r="I736" s="297"/>
      <c r="J736" s="297"/>
    </row>
    <row r="737" spans="1:10" ht="14.1" customHeight="1" x14ac:dyDescent="0.25">
      <c r="A737" s="321" t="s">
        <v>702</v>
      </c>
      <c r="B737" s="323">
        <v>0</v>
      </c>
      <c r="C737" s="323">
        <v>0</v>
      </c>
      <c r="D737" s="323">
        <v>0</v>
      </c>
      <c r="E737" s="1769">
        <v>0</v>
      </c>
      <c r="F737" s="1770"/>
      <c r="G737" s="297"/>
      <c r="H737" s="297"/>
      <c r="I737" s="297"/>
      <c r="J737" s="297"/>
    </row>
    <row r="738" spans="1:10" ht="14.1" customHeight="1" x14ac:dyDescent="0.25">
      <c r="A738" s="321" t="s">
        <v>703</v>
      </c>
      <c r="B738" s="323">
        <v>0</v>
      </c>
      <c r="C738" s="323">
        <v>0</v>
      </c>
      <c r="D738" s="323">
        <v>0</v>
      </c>
      <c r="E738" s="1769">
        <v>0</v>
      </c>
      <c r="F738" s="1770"/>
      <c r="G738" s="297"/>
      <c r="H738" s="297"/>
      <c r="I738" s="297"/>
      <c r="J738" s="297"/>
    </row>
    <row r="739" spans="1:10" ht="14.1" customHeight="1" x14ac:dyDescent="0.25">
      <c r="A739" s="321" t="s">
        <v>704</v>
      </c>
      <c r="B739" s="323">
        <v>0</v>
      </c>
      <c r="C739" s="323">
        <v>0</v>
      </c>
      <c r="D739" s="323">
        <v>0</v>
      </c>
      <c r="E739" s="1769">
        <v>0</v>
      </c>
      <c r="F739" s="1770"/>
      <c r="G739" s="297"/>
      <c r="H739" s="297"/>
      <c r="I739" s="297"/>
      <c r="J739" s="297"/>
    </row>
    <row r="740" spans="1:10" ht="14.1" customHeight="1" x14ac:dyDescent="0.25">
      <c r="A740" s="321" t="s">
        <v>705</v>
      </c>
      <c r="B740" s="323">
        <v>0</v>
      </c>
      <c r="C740" s="323">
        <v>0</v>
      </c>
      <c r="D740" s="323">
        <v>0</v>
      </c>
      <c r="E740" s="1769">
        <v>0</v>
      </c>
      <c r="F740" s="1770"/>
      <c r="G740" s="297"/>
      <c r="H740" s="297"/>
      <c r="I740" s="297"/>
      <c r="J740" s="297"/>
    </row>
    <row r="741" spans="1:10" ht="14.1" customHeight="1" x14ac:dyDescent="0.25">
      <c r="A741" s="321" t="s">
        <v>706</v>
      </c>
      <c r="B741" s="323">
        <v>0</v>
      </c>
      <c r="C741" s="323">
        <v>0</v>
      </c>
      <c r="D741" s="323">
        <v>0</v>
      </c>
      <c r="E741" s="1769">
        <v>0</v>
      </c>
      <c r="F741" s="1770"/>
      <c r="G741" s="297"/>
      <c r="H741" s="297"/>
      <c r="I741" s="297"/>
      <c r="J741" s="297"/>
    </row>
    <row r="742" spans="1:10" ht="14.1" customHeight="1" x14ac:dyDescent="0.25">
      <c r="A742" s="321" t="s">
        <v>707</v>
      </c>
      <c r="B742" s="323">
        <v>0</v>
      </c>
      <c r="C742" s="323">
        <v>0</v>
      </c>
      <c r="D742" s="323">
        <v>0</v>
      </c>
      <c r="E742" s="1769">
        <v>0</v>
      </c>
      <c r="F742" s="1770"/>
      <c r="G742" s="297"/>
      <c r="H742" s="297"/>
      <c r="I742" s="297"/>
      <c r="J742" s="297"/>
    </row>
    <row r="743" spans="1:10" ht="14.1" customHeight="1" x14ac:dyDescent="0.25">
      <c r="A743" s="321" t="s">
        <v>708</v>
      </c>
      <c r="B743" s="323">
        <v>0</v>
      </c>
      <c r="C743" s="323">
        <v>0</v>
      </c>
      <c r="D743" s="323">
        <v>0</v>
      </c>
      <c r="E743" s="1769">
        <v>0</v>
      </c>
      <c r="F743" s="1770"/>
      <c r="G743" s="297"/>
      <c r="H743" s="297"/>
      <c r="I743" s="297"/>
      <c r="J743" s="297"/>
    </row>
    <row r="744" spans="1:10" ht="14.1" customHeight="1" x14ac:dyDescent="0.25">
      <c r="A744" s="321" t="s">
        <v>709</v>
      </c>
      <c r="B744" s="323">
        <v>0</v>
      </c>
      <c r="C744" s="323">
        <v>0</v>
      </c>
      <c r="D744" s="323">
        <v>0</v>
      </c>
      <c r="E744" s="1769">
        <v>0</v>
      </c>
      <c r="F744" s="1770"/>
      <c r="G744" s="297"/>
      <c r="H744" s="297"/>
      <c r="I744" s="297"/>
      <c r="J744" s="297"/>
    </row>
    <row r="745" spans="1:10" ht="14.1" customHeight="1" x14ac:dyDescent="0.25">
      <c r="A745" s="321" t="s">
        <v>710</v>
      </c>
      <c r="B745" s="323">
        <v>0</v>
      </c>
      <c r="C745" s="323">
        <v>0</v>
      </c>
      <c r="D745" s="323">
        <v>0</v>
      </c>
      <c r="E745" s="1769">
        <v>0</v>
      </c>
      <c r="F745" s="1770"/>
      <c r="G745" s="297"/>
      <c r="H745" s="297"/>
      <c r="I745" s="297"/>
      <c r="J745" s="297"/>
    </row>
    <row r="746" spans="1:10" ht="14.1" customHeight="1" x14ac:dyDescent="0.25">
      <c r="A746" s="321" t="s">
        <v>711</v>
      </c>
      <c r="B746" s="323">
        <v>0</v>
      </c>
      <c r="C746" s="323">
        <v>0</v>
      </c>
      <c r="D746" s="323">
        <v>0</v>
      </c>
      <c r="E746" s="1769">
        <v>0</v>
      </c>
      <c r="F746" s="1770"/>
      <c r="G746" s="297"/>
      <c r="H746" s="297"/>
      <c r="I746" s="297"/>
      <c r="J746" s="297"/>
    </row>
    <row r="747" spans="1:10" ht="14.1" customHeight="1" x14ac:dyDescent="0.25">
      <c r="A747" s="321" t="s">
        <v>712</v>
      </c>
      <c r="B747" s="323">
        <v>0</v>
      </c>
      <c r="C747" s="323">
        <v>0</v>
      </c>
      <c r="D747" s="323">
        <v>0</v>
      </c>
      <c r="E747" s="1769">
        <v>0</v>
      </c>
      <c r="F747" s="1770"/>
      <c r="G747" s="297"/>
      <c r="H747" s="297"/>
      <c r="I747" s="297"/>
      <c r="J747" s="297"/>
    </row>
    <row r="748" spans="1:10" ht="14.1" customHeight="1" x14ac:dyDescent="0.25">
      <c r="A748" s="321" t="s">
        <v>713</v>
      </c>
      <c r="B748" s="323">
        <v>0</v>
      </c>
      <c r="C748" s="323">
        <v>0</v>
      </c>
      <c r="D748" s="323">
        <v>0</v>
      </c>
      <c r="E748" s="1769">
        <v>0</v>
      </c>
      <c r="F748" s="1770"/>
      <c r="G748" s="297"/>
      <c r="H748" s="297"/>
      <c r="I748" s="297"/>
      <c r="J748" s="297"/>
    </row>
    <row r="749" spans="1:10" ht="14.1" customHeight="1" x14ac:dyDescent="0.25">
      <c r="A749" s="321" t="s">
        <v>714</v>
      </c>
      <c r="B749" s="323">
        <v>0</v>
      </c>
      <c r="C749" s="323">
        <v>1076000</v>
      </c>
      <c r="D749" s="323">
        <v>0</v>
      </c>
      <c r="E749" s="1769">
        <v>0</v>
      </c>
      <c r="F749" s="1770"/>
      <c r="G749" s="297"/>
      <c r="H749" s="297"/>
      <c r="I749" s="297"/>
      <c r="J749" s="297"/>
    </row>
    <row r="750" spans="1:10" ht="14.1" customHeight="1" x14ac:dyDescent="0.25">
      <c r="A750" s="321" t="s">
        <v>715</v>
      </c>
      <c r="B750" s="323">
        <v>0</v>
      </c>
      <c r="C750" s="323">
        <v>0</v>
      </c>
      <c r="D750" s="323">
        <v>0</v>
      </c>
      <c r="E750" s="1769">
        <v>0</v>
      </c>
      <c r="F750" s="1770"/>
      <c r="G750" s="297"/>
      <c r="H750" s="297"/>
      <c r="I750" s="297"/>
      <c r="J750" s="297"/>
    </row>
    <row r="751" spans="1:10" ht="14.1" customHeight="1" x14ac:dyDescent="0.25">
      <c r="A751" s="321" t="s">
        <v>716</v>
      </c>
      <c r="B751" s="323">
        <v>0</v>
      </c>
      <c r="C751" s="323">
        <v>0</v>
      </c>
      <c r="D751" s="323">
        <v>0</v>
      </c>
      <c r="E751" s="1769">
        <v>0</v>
      </c>
      <c r="F751" s="1770"/>
      <c r="G751" s="297"/>
      <c r="H751" s="297"/>
      <c r="I751" s="297"/>
      <c r="J751" s="297"/>
    </row>
    <row r="752" spans="1:10" ht="14.1" customHeight="1" x14ac:dyDescent="0.25">
      <c r="A752" s="321" t="s">
        <v>717</v>
      </c>
      <c r="B752" s="323">
        <v>0</v>
      </c>
      <c r="C752" s="323">
        <v>0</v>
      </c>
      <c r="D752" s="323">
        <v>0</v>
      </c>
      <c r="E752" s="1769">
        <v>0</v>
      </c>
      <c r="F752" s="1770"/>
      <c r="G752" s="297"/>
      <c r="H752" s="297"/>
      <c r="I752" s="297"/>
      <c r="J752" s="297"/>
    </row>
    <row r="753" spans="1:10" ht="14.1" customHeight="1" x14ac:dyDescent="0.25">
      <c r="A753" s="321" t="s">
        <v>718</v>
      </c>
      <c r="B753" s="323">
        <v>0</v>
      </c>
      <c r="C753" s="323">
        <v>0</v>
      </c>
      <c r="D753" s="323">
        <v>0</v>
      </c>
      <c r="E753" s="1769">
        <v>0</v>
      </c>
      <c r="F753" s="1770"/>
      <c r="G753" s="297"/>
      <c r="H753" s="297"/>
      <c r="I753" s="297"/>
      <c r="J753" s="297"/>
    </row>
    <row r="754" spans="1:10" ht="14.1" customHeight="1" x14ac:dyDescent="0.25">
      <c r="A754" s="321" t="s">
        <v>719</v>
      </c>
      <c r="B754" s="323">
        <v>0</v>
      </c>
      <c r="C754" s="323">
        <v>0</v>
      </c>
      <c r="D754" s="323">
        <v>0</v>
      </c>
      <c r="E754" s="1769">
        <v>0</v>
      </c>
      <c r="F754" s="1770"/>
      <c r="G754" s="297"/>
      <c r="H754" s="297"/>
      <c r="I754" s="297"/>
      <c r="J754" s="297"/>
    </row>
    <row r="755" spans="1:10" ht="14.1" customHeight="1" x14ac:dyDescent="0.25">
      <c r="A755" s="321" t="s">
        <v>720</v>
      </c>
      <c r="B755" s="323">
        <v>0</v>
      </c>
      <c r="C755" s="323">
        <v>0</v>
      </c>
      <c r="D755" s="323">
        <v>0</v>
      </c>
      <c r="E755" s="1769">
        <v>0</v>
      </c>
      <c r="F755" s="1770"/>
      <c r="G755" s="297"/>
      <c r="H755" s="297"/>
      <c r="I755" s="297"/>
      <c r="J755" s="297"/>
    </row>
    <row r="756" spans="1:10" ht="14.1" customHeight="1" x14ac:dyDescent="0.25">
      <c r="A756" s="321" t="s">
        <v>721</v>
      </c>
      <c r="B756" s="323">
        <v>0</v>
      </c>
      <c r="C756" s="323">
        <v>0</v>
      </c>
      <c r="D756" s="323">
        <v>0</v>
      </c>
      <c r="E756" s="1769">
        <v>0</v>
      </c>
      <c r="F756" s="1770"/>
      <c r="G756" s="297"/>
      <c r="H756" s="297"/>
      <c r="I756" s="297"/>
      <c r="J756" s="297"/>
    </row>
    <row r="757" spans="1:10" ht="14.1" customHeight="1" x14ac:dyDescent="0.25">
      <c r="A757" s="321" t="s">
        <v>722</v>
      </c>
      <c r="B757" s="323">
        <v>0</v>
      </c>
      <c r="C757" s="323">
        <v>0</v>
      </c>
      <c r="D757" s="323">
        <v>0</v>
      </c>
      <c r="E757" s="1769">
        <v>0</v>
      </c>
      <c r="F757" s="1770"/>
      <c r="G757" s="297"/>
      <c r="H757" s="297"/>
      <c r="I757" s="297"/>
      <c r="J757" s="297"/>
    </row>
    <row r="758" spans="1:10" ht="14.1" customHeight="1" x14ac:dyDescent="0.25">
      <c r="A758" s="321" t="s">
        <v>723</v>
      </c>
      <c r="B758" s="323">
        <v>0</v>
      </c>
      <c r="C758" s="323">
        <v>0</v>
      </c>
      <c r="D758" s="323">
        <v>0</v>
      </c>
      <c r="E758" s="1769">
        <v>0</v>
      </c>
      <c r="F758" s="1770"/>
      <c r="G758" s="297"/>
      <c r="H758" s="297"/>
      <c r="I758" s="297"/>
      <c r="J758" s="297"/>
    </row>
    <row r="759" spans="1:10" ht="14.1" customHeight="1" x14ac:dyDescent="0.25">
      <c r="A759" s="321" t="s">
        <v>724</v>
      </c>
      <c r="B759" s="323">
        <v>0</v>
      </c>
      <c r="C759" s="323">
        <v>0</v>
      </c>
      <c r="D759" s="323">
        <v>0</v>
      </c>
      <c r="E759" s="1769">
        <v>0</v>
      </c>
      <c r="F759" s="1770"/>
      <c r="G759" s="297"/>
      <c r="H759" s="297"/>
      <c r="I759" s="297"/>
      <c r="J759" s="297"/>
    </row>
    <row r="760" spans="1:10" ht="14.1" customHeight="1" x14ac:dyDescent="0.25">
      <c r="A760" s="321" t="s">
        <v>725</v>
      </c>
      <c r="B760" s="323">
        <v>0</v>
      </c>
      <c r="C760" s="323">
        <v>0</v>
      </c>
      <c r="D760" s="323">
        <v>0</v>
      </c>
      <c r="E760" s="1769">
        <v>0</v>
      </c>
      <c r="F760" s="1770"/>
      <c r="G760" s="297"/>
      <c r="H760" s="297"/>
      <c r="I760" s="297"/>
      <c r="J760" s="297"/>
    </row>
    <row r="761" spans="1:10" ht="14.1" customHeight="1" x14ac:dyDescent="0.25">
      <c r="A761" s="321" t="s">
        <v>726</v>
      </c>
      <c r="B761" s="323">
        <v>0</v>
      </c>
      <c r="C761" s="323">
        <v>0</v>
      </c>
      <c r="D761" s="323">
        <v>0</v>
      </c>
      <c r="E761" s="1769">
        <v>0</v>
      </c>
      <c r="F761" s="1770"/>
      <c r="G761" s="297"/>
      <c r="H761" s="297"/>
      <c r="I761" s="297"/>
      <c r="J761" s="297"/>
    </row>
    <row r="762" spans="1:10" ht="14.1" customHeight="1" x14ac:dyDescent="0.25">
      <c r="A762" s="321" t="s">
        <v>727</v>
      </c>
      <c r="B762" s="323">
        <v>0</v>
      </c>
      <c r="C762" s="323">
        <v>0</v>
      </c>
      <c r="D762" s="323">
        <v>0</v>
      </c>
      <c r="E762" s="1769">
        <v>0</v>
      </c>
      <c r="F762" s="1770"/>
      <c r="G762" s="297"/>
      <c r="H762" s="297"/>
      <c r="I762" s="297"/>
      <c r="J762" s="297"/>
    </row>
    <row r="763" spans="1:10" ht="14.1" customHeight="1" x14ac:dyDescent="0.25">
      <c r="A763" s="325" t="s">
        <v>192</v>
      </c>
      <c r="B763" s="323">
        <v>0</v>
      </c>
      <c r="C763" s="323">
        <v>1076000</v>
      </c>
      <c r="D763" s="323">
        <v>0</v>
      </c>
      <c r="E763" s="1769">
        <v>0</v>
      </c>
      <c r="F763" s="1770"/>
      <c r="G763" s="297"/>
      <c r="H763" s="297"/>
      <c r="I763" s="297"/>
      <c r="J763" s="297"/>
    </row>
    <row r="764" spans="1:10" ht="15" customHeight="1" x14ac:dyDescent="0.25">
      <c r="A764" s="304"/>
      <c r="B764" s="306">
        <v>2020</v>
      </c>
      <c r="C764" s="306">
        <v>2021</v>
      </c>
      <c r="D764" s="306">
        <v>2022</v>
      </c>
      <c r="E764" s="1776">
        <v>2023</v>
      </c>
      <c r="F764" s="1777"/>
      <c r="G764" s="297"/>
      <c r="H764" s="297"/>
      <c r="I764" s="297"/>
      <c r="J764" s="297"/>
    </row>
    <row r="765" spans="1:10" ht="15" customHeight="1" x14ac:dyDescent="0.25">
      <c r="A765" s="307"/>
      <c r="B765" s="309" t="s">
        <v>7</v>
      </c>
      <c r="C765" s="309" t="s">
        <v>8</v>
      </c>
      <c r="D765" s="309" t="s">
        <v>8</v>
      </c>
      <c r="E765" s="1778" t="s">
        <v>8</v>
      </c>
      <c r="F765" s="1779"/>
      <c r="G765" s="297"/>
      <c r="H765" s="297"/>
      <c r="I765" s="297"/>
      <c r="J765" s="297"/>
    </row>
    <row r="766" spans="1:10" ht="14.1" customHeight="1" x14ac:dyDescent="0.25">
      <c r="A766" s="310" t="s">
        <v>16</v>
      </c>
      <c r="B766" s="312">
        <v>0</v>
      </c>
      <c r="C766" s="312">
        <v>16</v>
      </c>
      <c r="D766" s="312">
        <v>0</v>
      </c>
      <c r="E766" s="1763">
        <v>0</v>
      </c>
      <c r="F766" s="1764"/>
      <c r="G766" s="297"/>
      <c r="H766" s="297"/>
      <c r="I766" s="297"/>
      <c r="J766" s="297"/>
    </row>
    <row r="767" spans="1:10" ht="14.1" customHeight="1" x14ac:dyDescent="0.25">
      <c r="A767" s="310" t="s">
        <v>17</v>
      </c>
      <c r="B767" s="312">
        <v>0</v>
      </c>
      <c r="C767" s="312">
        <v>1076000</v>
      </c>
      <c r="D767" s="312">
        <v>0</v>
      </c>
      <c r="E767" s="1763">
        <v>0</v>
      </c>
      <c r="F767" s="1764"/>
      <c r="G767" s="297"/>
      <c r="H767" s="297"/>
      <c r="I767" s="297"/>
      <c r="J767" s="297"/>
    </row>
    <row r="768" spans="1:10" ht="14.1" customHeight="1" x14ac:dyDescent="0.25">
      <c r="A768" s="310" t="s">
        <v>18</v>
      </c>
      <c r="B768" s="312">
        <v>0</v>
      </c>
      <c r="C768" s="314">
        <v>67250</v>
      </c>
      <c r="D768" s="314">
        <v>0</v>
      </c>
      <c r="E768" s="1780">
        <v>0</v>
      </c>
      <c r="F768" s="1764"/>
      <c r="G768" s="297"/>
      <c r="H768" s="297"/>
      <c r="I768" s="297"/>
      <c r="J768" s="297"/>
    </row>
    <row r="769" spans="1:10" ht="14.1" customHeight="1" x14ac:dyDescent="0.25">
      <c r="A769" s="310" t="s">
        <v>696</v>
      </c>
      <c r="B769" s="312"/>
      <c r="C769" s="314"/>
      <c r="D769" s="316">
        <v>-1</v>
      </c>
      <c r="E769" s="1780"/>
      <c r="F769" s="1764"/>
      <c r="G769" s="297"/>
      <c r="H769" s="297"/>
      <c r="I769" s="297"/>
      <c r="J769" s="297"/>
    </row>
    <row r="770" spans="1:10" ht="14.1" customHeight="1" x14ac:dyDescent="0.25">
      <c r="A770" s="310" t="s">
        <v>697</v>
      </c>
      <c r="B770" s="312"/>
      <c r="C770" s="314"/>
      <c r="D770" s="316">
        <v>-1</v>
      </c>
      <c r="E770" s="1780"/>
      <c r="F770" s="1764"/>
      <c r="G770" s="297"/>
      <c r="H770" s="297"/>
      <c r="I770" s="297"/>
      <c r="J770" s="297"/>
    </row>
    <row r="771" spans="1:10" ht="14.1" customHeight="1" x14ac:dyDescent="0.25">
      <c r="A771" s="310" t="s">
        <v>22</v>
      </c>
      <c r="B771" s="312"/>
      <c r="C771" s="314"/>
      <c r="D771" s="316">
        <v>-1</v>
      </c>
      <c r="E771" s="1780"/>
      <c r="F771" s="1764"/>
      <c r="G771" s="297"/>
      <c r="H771" s="297"/>
      <c r="I771" s="297"/>
      <c r="J771" s="297"/>
    </row>
    <row r="772" spans="1:10" ht="14.1" customHeight="1" x14ac:dyDescent="0.25">
      <c r="A772" s="1774" t="s">
        <v>690</v>
      </c>
      <c r="B772" s="1775"/>
      <c r="C772" s="1775"/>
      <c r="D772" s="1775"/>
      <c r="E772" s="1775"/>
      <c r="F772" s="1775"/>
      <c r="G772" s="297"/>
      <c r="H772" s="297"/>
      <c r="I772" s="297"/>
      <c r="J772" s="297"/>
    </row>
    <row r="773" spans="1:10" ht="14.1" customHeight="1" x14ac:dyDescent="0.25">
      <c r="A773" s="304"/>
      <c r="B773" s="306">
        <v>2020</v>
      </c>
      <c r="C773" s="317">
        <v>2021</v>
      </c>
      <c r="D773" s="306">
        <v>2022</v>
      </c>
      <c r="E773" s="1776">
        <v>2023</v>
      </c>
      <c r="F773" s="1777"/>
      <c r="G773" s="297"/>
      <c r="H773" s="297"/>
      <c r="I773" s="297"/>
      <c r="J773" s="297"/>
    </row>
    <row r="774" spans="1:10" ht="14.1" customHeight="1" x14ac:dyDescent="0.25">
      <c r="A774" s="318"/>
      <c r="B774" s="309" t="s">
        <v>7</v>
      </c>
      <c r="C774" s="309" t="s">
        <v>8</v>
      </c>
      <c r="D774" s="309" t="s">
        <v>8</v>
      </c>
      <c r="E774" s="1778" t="s">
        <v>8</v>
      </c>
      <c r="F774" s="1779"/>
      <c r="G774" s="297"/>
      <c r="H774" s="297"/>
      <c r="I774" s="297"/>
      <c r="J774" s="297"/>
    </row>
    <row r="775" spans="1:10" ht="15.95" customHeight="1" x14ac:dyDescent="0.25">
      <c r="A775" s="307"/>
      <c r="B775" s="319"/>
      <c r="C775" s="319"/>
      <c r="D775" s="319"/>
      <c r="E775" s="319"/>
      <c r="F775" s="319"/>
      <c r="G775" s="320" t="s">
        <v>687</v>
      </c>
      <c r="H775" s="297"/>
      <c r="I775" s="297"/>
      <c r="J775" s="297"/>
    </row>
    <row r="776" spans="1:10" ht="14.1" customHeight="1" x14ac:dyDescent="0.25">
      <c r="A776" s="321" t="s">
        <v>698</v>
      </c>
      <c r="B776" s="323">
        <v>0</v>
      </c>
      <c r="C776" s="323">
        <v>0</v>
      </c>
      <c r="D776" s="323">
        <v>0</v>
      </c>
      <c r="E776" s="1769">
        <v>0</v>
      </c>
      <c r="F776" s="1770"/>
      <c r="G776" s="324"/>
      <c r="H776" s="297"/>
      <c r="I776" s="297"/>
      <c r="J776" s="297"/>
    </row>
    <row r="777" spans="1:10" ht="14.1" customHeight="1" x14ac:dyDescent="0.25">
      <c r="A777" s="321" t="s">
        <v>699</v>
      </c>
      <c r="B777" s="323">
        <v>0</v>
      </c>
      <c r="C777" s="323">
        <v>0</v>
      </c>
      <c r="D777" s="323">
        <v>0</v>
      </c>
      <c r="E777" s="1769">
        <v>0</v>
      </c>
      <c r="F777" s="1770"/>
      <c r="G777" s="297"/>
      <c r="H777" s="297"/>
      <c r="I777" s="297"/>
      <c r="J777" s="297"/>
    </row>
    <row r="778" spans="1:10" ht="14.1" customHeight="1" x14ac:dyDescent="0.25">
      <c r="A778" s="321" t="s">
        <v>700</v>
      </c>
      <c r="B778" s="323">
        <v>0</v>
      </c>
      <c r="C778" s="323">
        <v>0</v>
      </c>
      <c r="D778" s="323">
        <v>0</v>
      </c>
      <c r="E778" s="1769">
        <v>0</v>
      </c>
      <c r="F778" s="1770"/>
      <c r="G778" s="297"/>
      <c r="H778" s="297"/>
      <c r="I778" s="297"/>
      <c r="J778" s="297"/>
    </row>
    <row r="779" spans="1:10" ht="14.1" customHeight="1" x14ac:dyDescent="0.25">
      <c r="A779" s="321" t="s">
        <v>701</v>
      </c>
      <c r="B779" s="323">
        <v>0</v>
      </c>
      <c r="C779" s="323">
        <v>0</v>
      </c>
      <c r="D779" s="323">
        <v>0</v>
      </c>
      <c r="E779" s="1769">
        <v>0</v>
      </c>
      <c r="F779" s="1770"/>
      <c r="G779" s="297"/>
      <c r="H779" s="297"/>
      <c r="I779" s="297"/>
      <c r="J779" s="297"/>
    </row>
    <row r="780" spans="1:10" ht="14.1" customHeight="1" x14ac:dyDescent="0.25">
      <c r="A780" s="321" t="s">
        <v>702</v>
      </c>
      <c r="B780" s="323">
        <v>0</v>
      </c>
      <c r="C780" s="323">
        <v>0</v>
      </c>
      <c r="D780" s="323">
        <v>0</v>
      </c>
      <c r="E780" s="1769">
        <v>0</v>
      </c>
      <c r="F780" s="1770"/>
      <c r="G780" s="297"/>
      <c r="H780" s="297"/>
      <c r="I780" s="297"/>
      <c r="J780" s="297"/>
    </row>
    <row r="781" spans="1:10" ht="14.1" customHeight="1" x14ac:dyDescent="0.25">
      <c r="A781" s="321" t="s">
        <v>703</v>
      </c>
      <c r="B781" s="323">
        <v>0</v>
      </c>
      <c r="C781" s="323">
        <v>0</v>
      </c>
      <c r="D781" s="323">
        <v>0</v>
      </c>
      <c r="E781" s="1769">
        <v>0</v>
      </c>
      <c r="F781" s="1770"/>
      <c r="G781" s="297"/>
      <c r="H781" s="297"/>
      <c r="I781" s="297"/>
      <c r="J781" s="297"/>
    </row>
    <row r="782" spans="1:10" ht="14.1" customHeight="1" x14ac:dyDescent="0.25">
      <c r="A782" s="321" t="s">
        <v>704</v>
      </c>
      <c r="B782" s="323">
        <v>0</v>
      </c>
      <c r="C782" s="323">
        <v>0</v>
      </c>
      <c r="D782" s="323">
        <v>0</v>
      </c>
      <c r="E782" s="1769">
        <v>0</v>
      </c>
      <c r="F782" s="1770"/>
      <c r="G782" s="297"/>
      <c r="H782" s="297"/>
      <c r="I782" s="297"/>
      <c r="J782" s="297"/>
    </row>
    <row r="783" spans="1:10" ht="14.1" customHeight="1" x14ac:dyDescent="0.25">
      <c r="A783" s="321" t="s">
        <v>705</v>
      </c>
      <c r="B783" s="323">
        <v>0</v>
      </c>
      <c r="C783" s="323">
        <v>0</v>
      </c>
      <c r="D783" s="323">
        <v>0</v>
      </c>
      <c r="E783" s="1769">
        <v>0</v>
      </c>
      <c r="F783" s="1770"/>
      <c r="G783" s="297"/>
      <c r="H783" s="297"/>
      <c r="I783" s="297"/>
      <c r="J783" s="297"/>
    </row>
    <row r="784" spans="1:10" ht="14.1" customHeight="1" x14ac:dyDescent="0.25">
      <c r="A784" s="321" t="s">
        <v>706</v>
      </c>
      <c r="B784" s="323">
        <v>0</v>
      </c>
      <c r="C784" s="323">
        <v>0</v>
      </c>
      <c r="D784" s="323">
        <v>0</v>
      </c>
      <c r="E784" s="1769">
        <v>0</v>
      </c>
      <c r="F784" s="1770"/>
      <c r="G784" s="297"/>
      <c r="H784" s="297"/>
      <c r="I784" s="297"/>
      <c r="J784" s="297"/>
    </row>
    <row r="785" spans="1:10" ht="14.1" customHeight="1" x14ac:dyDescent="0.25">
      <c r="A785" s="321" t="s">
        <v>707</v>
      </c>
      <c r="B785" s="323">
        <v>0</v>
      </c>
      <c r="C785" s="323">
        <v>0</v>
      </c>
      <c r="D785" s="323">
        <v>0</v>
      </c>
      <c r="E785" s="1769">
        <v>0</v>
      </c>
      <c r="F785" s="1770"/>
      <c r="G785" s="297"/>
      <c r="H785" s="297"/>
      <c r="I785" s="297"/>
      <c r="J785" s="297"/>
    </row>
    <row r="786" spans="1:10" ht="14.1" customHeight="1" x14ac:dyDescent="0.25">
      <c r="A786" s="321" t="s">
        <v>708</v>
      </c>
      <c r="B786" s="323">
        <v>0</v>
      </c>
      <c r="C786" s="323">
        <v>0</v>
      </c>
      <c r="D786" s="323">
        <v>0</v>
      </c>
      <c r="E786" s="1769">
        <v>0</v>
      </c>
      <c r="F786" s="1770"/>
      <c r="G786" s="297"/>
      <c r="H786" s="297"/>
      <c r="I786" s="297"/>
      <c r="J786" s="297"/>
    </row>
    <row r="787" spans="1:10" ht="14.1" customHeight="1" x14ac:dyDescent="0.25">
      <c r="A787" s="321" t="s">
        <v>709</v>
      </c>
      <c r="B787" s="323">
        <v>0</v>
      </c>
      <c r="C787" s="323">
        <v>0</v>
      </c>
      <c r="D787" s="323">
        <v>0</v>
      </c>
      <c r="E787" s="1769">
        <v>0</v>
      </c>
      <c r="F787" s="1770"/>
      <c r="G787" s="297"/>
      <c r="H787" s="297"/>
      <c r="I787" s="297"/>
      <c r="J787" s="297"/>
    </row>
    <row r="788" spans="1:10" ht="14.1" customHeight="1" x14ac:dyDescent="0.25">
      <c r="A788" s="321" t="s">
        <v>710</v>
      </c>
      <c r="B788" s="323">
        <v>0</v>
      </c>
      <c r="C788" s="323">
        <v>0</v>
      </c>
      <c r="D788" s="323">
        <v>0</v>
      </c>
      <c r="E788" s="1769">
        <v>0</v>
      </c>
      <c r="F788" s="1770"/>
      <c r="G788" s="297"/>
      <c r="H788" s="297"/>
      <c r="I788" s="297"/>
      <c r="J788" s="297"/>
    </row>
    <row r="789" spans="1:10" ht="14.1" customHeight="1" x14ac:dyDescent="0.25">
      <c r="A789" s="321" t="s">
        <v>711</v>
      </c>
      <c r="B789" s="323">
        <v>0</v>
      </c>
      <c r="C789" s="323">
        <v>0</v>
      </c>
      <c r="D789" s="323">
        <v>0</v>
      </c>
      <c r="E789" s="1769">
        <v>0</v>
      </c>
      <c r="F789" s="1770"/>
      <c r="G789" s="297"/>
      <c r="H789" s="297"/>
      <c r="I789" s="297"/>
      <c r="J789" s="297"/>
    </row>
    <row r="790" spans="1:10" ht="14.1" customHeight="1" x14ac:dyDescent="0.25">
      <c r="A790" s="321" t="s">
        <v>712</v>
      </c>
      <c r="B790" s="323">
        <v>0</v>
      </c>
      <c r="C790" s="323">
        <v>0</v>
      </c>
      <c r="D790" s="323">
        <v>0</v>
      </c>
      <c r="E790" s="1769">
        <v>0</v>
      </c>
      <c r="F790" s="1770"/>
      <c r="G790" s="297"/>
      <c r="H790" s="297"/>
      <c r="I790" s="297"/>
      <c r="J790" s="297"/>
    </row>
    <row r="791" spans="1:10" ht="14.1" customHeight="1" x14ac:dyDescent="0.25">
      <c r="A791" s="321" t="s">
        <v>713</v>
      </c>
      <c r="B791" s="323">
        <v>0</v>
      </c>
      <c r="C791" s="323">
        <v>0</v>
      </c>
      <c r="D791" s="323">
        <v>0</v>
      </c>
      <c r="E791" s="1769">
        <v>0</v>
      </c>
      <c r="F791" s="1770"/>
      <c r="G791" s="297"/>
      <c r="H791" s="297"/>
      <c r="I791" s="297"/>
      <c r="J791" s="297"/>
    </row>
    <row r="792" spans="1:10" ht="14.1" customHeight="1" x14ac:dyDescent="0.25">
      <c r="A792" s="321" t="s">
        <v>714</v>
      </c>
      <c r="B792" s="323">
        <v>0</v>
      </c>
      <c r="C792" s="323">
        <v>1076000</v>
      </c>
      <c r="D792" s="323">
        <v>0</v>
      </c>
      <c r="E792" s="1769">
        <v>0</v>
      </c>
      <c r="F792" s="1770"/>
      <c r="G792" s="297"/>
      <c r="H792" s="297"/>
      <c r="I792" s="297"/>
      <c r="J792" s="297"/>
    </row>
    <row r="793" spans="1:10" ht="14.1" customHeight="1" x14ac:dyDescent="0.25">
      <c r="A793" s="321" t="s">
        <v>715</v>
      </c>
      <c r="B793" s="323">
        <v>0</v>
      </c>
      <c r="C793" s="323">
        <v>0</v>
      </c>
      <c r="D793" s="323">
        <v>0</v>
      </c>
      <c r="E793" s="1769">
        <v>0</v>
      </c>
      <c r="F793" s="1770"/>
      <c r="G793" s="297"/>
      <c r="H793" s="297"/>
      <c r="I793" s="297"/>
      <c r="J793" s="297"/>
    </row>
    <row r="794" spans="1:10" ht="14.1" customHeight="1" x14ac:dyDescent="0.25">
      <c r="A794" s="321" t="s">
        <v>716</v>
      </c>
      <c r="B794" s="323">
        <v>0</v>
      </c>
      <c r="C794" s="323">
        <v>0</v>
      </c>
      <c r="D794" s="323">
        <v>0</v>
      </c>
      <c r="E794" s="1769">
        <v>0</v>
      </c>
      <c r="F794" s="1770"/>
      <c r="G794" s="297"/>
      <c r="H794" s="297"/>
      <c r="I794" s="297"/>
      <c r="J794" s="297"/>
    </row>
    <row r="795" spans="1:10" ht="14.1" customHeight="1" x14ac:dyDescent="0.25">
      <c r="A795" s="321" t="s">
        <v>717</v>
      </c>
      <c r="B795" s="323">
        <v>0</v>
      </c>
      <c r="C795" s="323">
        <v>0</v>
      </c>
      <c r="D795" s="323">
        <v>0</v>
      </c>
      <c r="E795" s="1769">
        <v>0</v>
      </c>
      <c r="F795" s="1770"/>
      <c r="G795" s="297"/>
      <c r="H795" s="297"/>
      <c r="I795" s="297"/>
      <c r="J795" s="297"/>
    </row>
    <row r="796" spans="1:10" ht="14.1" customHeight="1" x14ac:dyDescent="0.25">
      <c r="A796" s="321" t="s">
        <v>718</v>
      </c>
      <c r="B796" s="323">
        <v>0</v>
      </c>
      <c r="C796" s="323">
        <v>0</v>
      </c>
      <c r="D796" s="323">
        <v>0</v>
      </c>
      <c r="E796" s="1769">
        <v>0</v>
      </c>
      <c r="F796" s="1770"/>
      <c r="G796" s="297"/>
      <c r="H796" s="297"/>
      <c r="I796" s="297"/>
      <c r="J796" s="297"/>
    </row>
    <row r="797" spans="1:10" ht="14.1" customHeight="1" x14ac:dyDescent="0.25">
      <c r="A797" s="321" t="s">
        <v>719</v>
      </c>
      <c r="B797" s="323">
        <v>0</v>
      </c>
      <c r="C797" s="323">
        <v>0</v>
      </c>
      <c r="D797" s="323">
        <v>0</v>
      </c>
      <c r="E797" s="1769">
        <v>0</v>
      </c>
      <c r="F797" s="1770"/>
      <c r="G797" s="297"/>
      <c r="H797" s="297"/>
      <c r="I797" s="297"/>
      <c r="J797" s="297"/>
    </row>
    <row r="798" spans="1:10" ht="14.1" customHeight="1" x14ac:dyDescent="0.25">
      <c r="A798" s="321" t="s">
        <v>720</v>
      </c>
      <c r="B798" s="323">
        <v>0</v>
      </c>
      <c r="C798" s="323">
        <v>0</v>
      </c>
      <c r="D798" s="323">
        <v>0</v>
      </c>
      <c r="E798" s="1769">
        <v>0</v>
      </c>
      <c r="F798" s="1770"/>
      <c r="G798" s="297"/>
      <c r="H798" s="297"/>
      <c r="I798" s="297"/>
      <c r="J798" s="297"/>
    </row>
    <row r="799" spans="1:10" ht="14.1" customHeight="1" x14ac:dyDescent="0.25">
      <c r="A799" s="321" t="s">
        <v>721</v>
      </c>
      <c r="B799" s="323">
        <v>0</v>
      </c>
      <c r="C799" s="323">
        <v>0</v>
      </c>
      <c r="D799" s="323">
        <v>0</v>
      </c>
      <c r="E799" s="1769">
        <v>0</v>
      </c>
      <c r="F799" s="1770"/>
      <c r="G799" s="297"/>
      <c r="H799" s="297"/>
      <c r="I799" s="297"/>
      <c r="J799" s="297"/>
    </row>
    <row r="800" spans="1:10" ht="14.1" customHeight="1" x14ac:dyDescent="0.25">
      <c r="A800" s="321" t="s">
        <v>722</v>
      </c>
      <c r="B800" s="323">
        <v>0</v>
      </c>
      <c r="C800" s="323">
        <v>0</v>
      </c>
      <c r="D800" s="323">
        <v>0</v>
      </c>
      <c r="E800" s="1769">
        <v>0</v>
      </c>
      <c r="F800" s="1770"/>
      <c r="G800" s="297"/>
      <c r="H800" s="297"/>
      <c r="I800" s="297"/>
      <c r="J800" s="297"/>
    </row>
    <row r="801" spans="1:10" ht="14.1" customHeight="1" x14ac:dyDescent="0.25">
      <c r="A801" s="321" t="s">
        <v>723</v>
      </c>
      <c r="B801" s="323">
        <v>0</v>
      </c>
      <c r="C801" s="323">
        <v>0</v>
      </c>
      <c r="D801" s="323">
        <v>0</v>
      </c>
      <c r="E801" s="1769">
        <v>0</v>
      </c>
      <c r="F801" s="1770"/>
      <c r="G801" s="297"/>
      <c r="H801" s="297"/>
      <c r="I801" s="297"/>
      <c r="J801" s="297"/>
    </row>
    <row r="802" spans="1:10" ht="14.1" customHeight="1" x14ac:dyDescent="0.25">
      <c r="A802" s="321" t="s">
        <v>724</v>
      </c>
      <c r="B802" s="323">
        <v>0</v>
      </c>
      <c r="C802" s="323">
        <v>0</v>
      </c>
      <c r="D802" s="323">
        <v>0</v>
      </c>
      <c r="E802" s="1769">
        <v>0</v>
      </c>
      <c r="F802" s="1770"/>
      <c r="G802" s="297"/>
      <c r="H802" s="297"/>
      <c r="I802" s="297"/>
      <c r="J802" s="297"/>
    </row>
    <row r="803" spans="1:10" ht="14.1" customHeight="1" x14ac:dyDescent="0.25">
      <c r="A803" s="321" t="s">
        <v>725</v>
      </c>
      <c r="B803" s="323">
        <v>0</v>
      </c>
      <c r="C803" s="323">
        <v>0</v>
      </c>
      <c r="D803" s="323">
        <v>0</v>
      </c>
      <c r="E803" s="1769">
        <v>0</v>
      </c>
      <c r="F803" s="1770"/>
      <c r="G803" s="297"/>
      <c r="H803" s="297"/>
      <c r="I803" s="297"/>
      <c r="J803" s="297"/>
    </row>
    <row r="804" spans="1:10" ht="14.1" customHeight="1" x14ac:dyDescent="0.25">
      <c r="A804" s="321" t="s">
        <v>726</v>
      </c>
      <c r="B804" s="323">
        <v>0</v>
      </c>
      <c r="C804" s="323">
        <v>0</v>
      </c>
      <c r="D804" s="323">
        <v>0</v>
      </c>
      <c r="E804" s="1769">
        <v>0</v>
      </c>
      <c r="F804" s="1770"/>
      <c r="G804" s="297"/>
      <c r="H804" s="297"/>
      <c r="I804" s="297"/>
      <c r="J804" s="297"/>
    </row>
    <row r="805" spans="1:10" ht="14.1" customHeight="1" x14ac:dyDescent="0.25">
      <c r="A805" s="321" t="s">
        <v>727</v>
      </c>
      <c r="B805" s="323">
        <v>0</v>
      </c>
      <c r="C805" s="323">
        <v>0</v>
      </c>
      <c r="D805" s="323">
        <v>0</v>
      </c>
      <c r="E805" s="1769">
        <v>0</v>
      </c>
      <c r="F805" s="1770"/>
      <c r="G805" s="297"/>
      <c r="H805" s="297"/>
      <c r="I805" s="297"/>
      <c r="J805" s="297"/>
    </row>
    <row r="806" spans="1:10" ht="14.1" customHeight="1" x14ac:dyDescent="0.25">
      <c r="A806" s="325" t="s">
        <v>192</v>
      </c>
      <c r="B806" s="323">
        <v>0</v>
      </c>
      <c r="C806" s="323">
        <v>1076000</v>
      </c>
      <c r="D806" s="323">
        <v>0</v>
      </c>
      <c r="E806" s="1769">
        <v>0</v>
      </c>
      <c r="F806" s="1770"/>
      <c r="G806" s="297"/>
      <c r="H806" s="297"/>
      <c r="I806" s="297"/>
      <c r="J806" s="297"/>
    </row>
    <row r="807" spans="1:10" ht="15" customHeight="1" x14ac:dyDescent="0.25">
      <c r="A807" s="304"/>
      <c r="B807" s="306">
        <v>2020</v>
      </c>
      <c r="C807" s="306">
        <v>2021</v>
      </c>
      <c r="D807" s="306">
        <v>2022</v>
      </c>
      <c r="E807" s="1776">
        <v>2023</v>
      </c>
      <c r="F807" s="1777"/>
      <c r="G807" s="297"/>
      <c r="H807" s="297"/>
      <c r="I807" s="297"/>
      <c r="J807" s="297"/>
    </row>
    <row r="808" spans="1:10" ht="15" customHeight="1" x14ac:dyDescent="0.25">
      <c r="A808" s="307"/>
      <c r="B808" s="309" t="s">
        <v>7</v>
      </c>
      <c r="C808" s="309" t="s">
        <v>8</v>
      </c>
      <c r="D808" s="309" t="s">
        <v>8</v>
      </c>
      <c r="E808" s="1778" t="s">
        <v>8</v>
      </c>
      <c r="F808" s="1779"/>
      <c r="G808" s="297"/>
      <c r="H808" s="297"/>
      <c r="I808" s="297"/>
      <c r="J808" s="297"/>
    </row>
    <row r="809" spans="1:10" ht="14.1" customHeight="1" x14ac:dyDescent="0.25">
      <c r="A809" s="310" t="s">
        <v>16</v>
      </c>
      <c r="B809" s="312">
        <v>0</v>
      </c>
      <c r="C809" s="312">
        <v>16</v>
      </c>
      <c r="D809" s="312">
        <v>0</v>
      </c>
      <c r="E809" s="1763">
        <v>0</v>
      </c>
      <c r="F809" s="1764"/>
      <c r="G809" s="297"/>
      <c r="H809" s="297"/>
      <c r="I809" s="297"/>
      <c r="J809" s="297"/>
    </row>
    <row r="810" spans="1:10" ht="14.1" customHeight="1" x14ac:dyDescent="0.25">
      <c r="A810" s="310" t="s">
        <v>17</v>
      </c>
      <c r="B810" s="312">
        <v>0</v>
      </c>
      <c r="C810" s="312">
        <v>1076000</v>
      </c>
      <c r="D810" s="312">
        <v>0</v>
      </c>
      <c r="E810" s="1763">
        <v>0</v>
      </c>
      <c r="F810" s="1764"/>
      <c r="G810" s="297"/>
      <c r="H810" s="297"/>
      <c r="I810" s="297"/>
      <c r="J810" s="297"/>
    </row>
    <row r="811" spans="1:10" ht="14.1" customHeight="1" x14ac:dyDescent="0.25">
      <c r="A811" s="310" t="s">
        <v>18</v>
      </c>
      <c r="B811" s="312">
        <v>0</v>
      </c>
      <c r="C811" s="314">
        <v>67250</v>
      </c>
      <c r="D811" s="314">
        <v>0</v>
      </c>
      <c r="E811" s="1780">
        <v>0</v>
      </c>
      <c r="F811" s="1764"/>
      <c r="G811" s="297"/>
      <c r="H811" s="297"/>
      <c r="I811" s="297"/>
      <c r="J811" s="297"/>
    </row>
    <row r="812" spans="1:10" ht="14.1" customHeight="1" x14ac:dyDescent="0.25">
      <c r="A812" s="310" t="s">
        <v>696</v>
      </c>
      <c r="B812" s="312"/>
      <c r="C812" s="314"/>
      <c r="D812" s="316">
        <v>-1</v>
      </c>
      <c r="E812" s="1780"/>
      <c r="F812" s="1764"/>
      <c r="G812" s="297"/>
      <c r="H812" s="297"/>
      <c r="I812" s="297"/>
      <c r="J812" s="297"/>
    </row>
    <row r="813" spans="1:10" ht="14.1" customHeight="1" x14ac:dyDescent="0.25">
      <c r="A813" s="310" t="s">
        <v>697</v>
      </c>
      <c r="B813" s="312"/>
      <c r="C813" s="314"/>
      <c r="D813" s="316">
        <v>-1</v>
      </c>
      <c r="E813" s="1780"/>
      <c r="F813" s="1764"/>
      <c r="G813" s="297"/>
      <c r="H813" s="297"/>
      <c r="I813" s="297"/>
      <c r="J813" s="297"/>
    </row>
    <row r="814" spans="1:10" ht="14.1" customHeight="1" x14ac:dyDescent="0.25">
      <c r="A814" s="310" t="s">
        <v>22</v>
      </c>
      <c r="B814" s="312"/>
      <c r="C814" s="314"/>
      <c r="D814" s="316">
        <v>-1</v>
      </c>
      <c r="E814" s="1780"/>
      <c r="F814" s="1764"/>
      <c r="G814" s="297"/>
      <c r="H814" s="297"/>
      <c r="I814" s="297"/>
      <c r="J814" s="297"/>
    </row>
    <row r="815" spans="1:10" ht="14.1" customHeight="1" x14ac:dyDescent="0.25">
      <c r="A815" s="1774" t="s">
        <v>690</v>
      </c>
      <c r="B815" s="1775"/>
      <c r="C815" s="1775"/>
      <c r="D815" s="1775"/>
      <c r="E815" s="1775"/>
      <c r="F815" s="1775"/>
      <c r="G815" s="297"/>
      <c r="H815" s="297"/>
      <c r="I815" s="297"/>
      <c r="J815" s="297"/>
    </row>
    <row r="816" spans="1:10" ht="14.1" customHeight="1" x14ac:dyDescent="0.25">
      <c r="A816" s="304"/>
      <c r="B816" s="306">
        <v>2020</v>
      </c>
      <c r="C816" s="317">
        <v>2021</v>
      </c>
      <c r="D816" s="306">
        <v>2022</v>
      </c>
      <c r="E816" s="1776">
        <v>2023</v>
      </c>
      <c r="F816" s="1777"/>
      <c r="G816" s="297"/>
      <c r="H816" s="297"/>
      <c r="I816" s="297"/>
      <c r="J816" s="297"/>
    </row>
    <row r="817" spans="1:10" ht="14.1" customHeight="1" x14ac:dyDescent="0.25">
      <c r="A817" s="318"/>
      <c r="B817" s="309" t="s">
        <v>7</v>
      </c>
      <c r="C817" s="309" t="s">
        <v>8</v>
      </c>
      <c r="D817" s="309" t="s">
        <v>8</v>
      </c>
      <c r="E817" s="1778" t="s">
        <v>8</v>
      </c>
      <c r="F817" s="1779"/>
      <c r="G817" s="297"/>
      <c r="H817" s="297"/>
      <c r="I817" s="297"/>
      <c r="J817" s="297"/>
    </row>
    <row r="818" spans="1:10" ht="15.95" customHeight="1" x14ac:dyDescent="0.25">
      <c r="A818" s="307"/>
      <c r="B818" s="319"/>
      <c r="C818" s="319"/>
      <c r="D818" s="319"/>
      <c r="E818" s="319"/>
      <c r="F818" s="319"/>
      <c r="G818" s="320" t="s">
        <v>687</v>
      </c>
      <c r="H818" s="297"/>
      <c r="I818" s="297"/>
      <c r="J818" s="297"/>
    </row>
    <row r="819" spans="1:10" ht="14.1" customHeight="1" x14ac:dyDescent="0.25">
      <c r="A819" s="321" t="s">
        <v>698</v>
      </c>
      <c r="B819" s="323">
        <v>0</v>
      </c>
      <c r="C819" s="323">
        <v>0</v>
      </c>
      <c r="D819" s="323">
        <v>0</v>
      </c>
      <c r="E819" s="1769">
        <v>0</v>
      </c>
      <c r="F819" s="1770"/>
      <c r="G819" s="324"/>
      <c r="H819" s="297"/>
      <c r="I819" s="297"/>
      <c r="J819" s="297"/>
    </row>
    <row r="820" spans="1:10" ht="14.1" customHeight="1" x14ac:dyDescent="0.25">
      <c r="A820" s="321" t="s">
        <v>699</v>
      </c>
      <c r="B820" s="323">
        <v>0</v>
      </c>
      <c r="C820" s="323">
        <v>0</v>
      </c>
      <c r="D820" s="323">
        <v>0</v>
      </c>
      <c r="E820" s="1769">
        <v>0</v>
      </c>
      <c r="F820" s="1770"/>
      <c r="G820" s="297"/>
      <c r="H820" s="297"/>
      <c r="I820" s="297"/>
      <c r="J820" s="297"/>
    </row>
    <row r="821" spans="1:10" ht="14.1" customHeight="1" x14ac:dyDescent="0.25">
      <c r="A821" s="321" t="s">
        <v>700</v>
      </c>
      <c r="B821" s="323">
        <v>0</v>
      </c>
      <c r="C821" s="323">
        <v>0</v>
      </c>
      <c r="D821" s="323">
        <v>0</v>
      </c>
      <c r="E821" s="1769">
        <v>0</v>
      </c>
      <c r="F821" s="1770"/>
      <c r="G821" s="297"/>
      <c r="H821" s="297"/>
      <c r="I821" s="297"/>
      <c r="J821" s="297"/>
    </row>
    <row r="822" spans="1:10" ht="14.1" customHeight="1" x14ac:dyDescent="0.25">
      <c r="A822" s="321" t="s">
        <v>701</v>
      </c>
      <c r="B822" s="323">
        <v>0</v>
      </c>
      <c r="C822" s="323">
        <v>0</v>
      </c>
      <c r="D822" s="323">
        <v>0</v>
      </c>
      <c r="E822" s="1769">
        <v>0</v>
      </c>
      <c r="F822" s="1770"/>
      <c r="G822" s="297"/>
      <c r="H822" s="297"/>
      <c r="I822" s="297"/>
      <c r="J822" s="297"/>
    </row>
    <row r="823" spans="1:10" ht="14.1" customHeight="1" x14ac:dyDescent="0.25">
      <c r="A823" s="321" t="s">
        <v>702</v>
      </c>
      <c r="B823" s="323">
        <v>0</v>
      </c>
      <c r="C823" s="323">
        <v>0</v>
      </c>
      <c r="D823" s="323">
        <v>0</v>
      </c>
      <c r="E823" s="1769">
        <v>0</v>
      </c>
      <c r="F823" s="1770"/>
      <c r="G823" s="297"/>
      <c r="H823" s="297"/>
      <c r="I823" s="297"/>
      <c r="J823" s="297"/>
    </row>
    <row r="824" spans="1:10" ht="14.1" customHeight="1" x14ac:dyDescent="0.25">
      <c r="A824" s="321" t="s">
        <v>703</v>
      </c>
      <c r="B824" s="323">
        <v>0</v>
      </c>
      <c r="C824" s="323">
        <v>0</v>
      </c>
      <c r="D824" s="323">
        <v>0</v>
      </c>
      <c r="E824" s="1769">
        <v>0</v>
      </c>
      <c r="F824" s="1770"/>
      <c r="G824" s="297"/>
      <c r="H824" s="297"/>
      <c r="I824" s="297"/>
      <c r="J824" s="297"/>
    </row>
    <row r="825" spans="1:10" ht="14.1" customHeight="1" x14ac:dyDescent="0.25">
      <c r="A825" s="321" t="s">
        <v>704</v>
      </c>
      <c r="B825" s="323">
        <v>0</v>
      </c>
      <c r="C825" s="323">
        <v>0</v>
      </c>
      <c r="D825" s="323">
        <v>0</v>
      </c>
      <c r="E825" s="1769">
        <v>0</v>
      </c>
      <c r="F825" s="1770"/>
      <c r="G825" s="297"/>
      <c r="H825" s="297"/>
      <c r="I825" s="297"/>
      <c r="J825" s="297"/>
    </row>
    <row r="826" spans="1:10" ht="14.1" customHeight="1" x14ac:dyDescent="0.25">
      <c r="A826" s="321" t="s">
        <v>705</v>
      </c>
      <c r="B826" s="323">
        <v>0</v>
      </c>
      <c r="C826" s="323">
        <v>0</v>
      </c>
      <c r="D826" s="323">
        <v>0</v>
      </c>
      <c r="E826" s="1769">
        <v>0</v>
      </c>
      <c r="F826" s="1770"/>
      <c r="G826" s="297"/>
      <c r="H826" s="297"/>
      <c r="I826" s="297"/>
      <c r="J826" s="297"/>
    </row>
    <row r="827" spans="1:10" ht="14.1" customHeight="1" x14ac:dyDescent="0.25">
      <c r="A827" s="321" t="s">
        <v>706</v>
      </c>
      <c r="B827" s="323">
        <v>0</v>
      </c>
      <c r="C827" s="323">
        <v>0</v>
      </c>
      <c r="D827" s="323">
        <v>0</v>
      </c>
      <c r="E827" s="1769">
        <v>0</v>
      </c>
      <c r="F827" s="1770"/>
      <c r="G827" s="297"/>
      <c r="H827" s="297"/>
      <c r="I827" s="297"/>
      <c r="J827" s="297"/>
    </row>
    <row r="828" spans="1:10" ht="14.1" customHeight="1" x14ac:dyDescent="0.25">
      <c r="A828" s="321" t="s">
        <v>707</v>
      </c>
      <c r="B828" s="323">
        <v>0</v>
      </c>
      <c r="C828" s="323">
        <v>0</v>
      </c>
      <c r="D828" s="323">
        <v>0</v>
      </c>
      <c r="E828" s="1769">
        <v>0</v>
      </c>
      <c r="F828" s="1770"/>
      <c r="G828" s="297"/>
      <c r="H828" s="297"/>
      <c r="I828" s="297"/>
      <c r="J828" s="297"/>
    </row>
    <row r="829" spans="1:10" ht="14.1" customHeight="1" x14ac:dyDescent="0.25">
      <c r="A829" s="321" t="s">
        <v>708</v>
      </c>
      <c r="B829" s="323">
        <v>0</v>
      </c>
      <c r="C829" s="323">
        <v>0</v>
      </c>
      <c r="D829" s="323">
        <v>0</v>
      </c>
      <c r="E829" s="1769">
        <v>0</v>
      </c>
      <c r="F829" s="1770"/>
      <c r="G829" s="297"/>
      <c r="H829" s="297"/>
      <c r="I829" s="297"/>
      <c r="J829" s="297"/>
    </row>
    <row r="830" spans="1:10" ht="14.1" customHeight="1" x14ac:dyDescent="0.25">
      <c r="A830" s="321" t="s">
        <v>709</v>
      </c>
      <c r="B830" s="323">
        <v>0</v>
      </c>
      <c r="C830" s="323">
        <v>0</v>
      </c>
      <c r="D830" s="323">
        <v>0</v>
      </c>
      <c r="E830" s="1769">
        <v>0</v>
      </c>
      <c r="F830" s="1770"/>
      <c r="G830" s="297"/>
      <c r="H830" s="297"/>
      <c r="I830" s="297"/>
      <c r="J830" s="297"/>
    </row>
    <row r="831" spans="1:10" ht="14.1" customHeight="1" x14ac:dyDescent="0.25">
      <c r="A831" s="321" t="s">
        <v>710</v>
      </c>
      <c r="B831" s="323">
        <v>0</v>
      </c>
      <c r="C831" s="323">
        <v>0</v>
      </c>
      <c r="D831" s="323">
        <v>0</v>
      </c>
      <c r="E831" s="1769">
        <v>0</v>
      </c>
      <c r="F831" s="1770"/>
      <c r="G831" s="297"/>
      <c r="H831" s="297"/>
      <c r="I831" s="297"/>
      <c r="J831" s="297"/>
    </row>
    <row r="832" spans="1:10" ht="14.1" customHeight="1" x14ac:dyDescent="0.25">
      <c r="A832" s="321" t="s">
        <v>711</v>
      </c>
      <c r="B832" s="323">
        <v>0</v>
      </c>
      <c r="C832" s="323">
        <v>0</v>
      </c>
      <c r="D832" s="323">
        <v>0</v>
      </c>
      <c r="E832" s="1769">
        <v>0</v>
      </c>
      <c r="F832" s="1770"/>
      <c r="G832" s="297"/>
      <c r="H832" s="297"/>
      <c r="I832" s="297"/>
      <c r="J832" s="297"/>
    </row>
    <row r="833" spans="1:10" ht="14.1" customHeight="1" x14ac:dyDescent="0.25">
      <c r="A833" s="321" t="s">
        <v>712</v>
      </c>
      <c r="B833" s="323">
        <v>0</v>
      </c>
      <c r="C833" s="323">
        <v>0</v>
      </c>
      <c r="D833" s="323">
        <v>0</v>
      </c>
      <c r="E833" s="1769">
        <v>0</v>
      </c>
      <c r="F833" s="1770"/>
      <c r="G833" s="297"/>
      <c r="H833" s="297"/>
      <c r="I833" s="297"/>
      <c r="J833" s="297"/>
    </row>
    <row r="834" spans="1:10" ht="14.1" customHeight="1" x14ac:dyDescent="0.25">
      <c r="A834" s="321" t="s">
        <v>713</v>
      </c>
      <c r="B834" s="323">
        <v>0</v>
      </c>
      <c r="C834" s="323">
        <v>0</v>
      </c>
      <c r="D834" s="323">
        <v>0</v>
      </c>
      <c r="E834" s="1769">
        <v>0</v>
      </c>
      <c r="F834" s="1770"/>
      <c r="G834" s="297"/>
      <c r="H834" s="297"/>
      <c r="I834" s="297"/>
      <c r="J834" s="297"/>
    </row>
    <row r="835" spans="1:10" ht="14.1" customHeight="1" x14ac:dyDescent="0.25">
      <c r="A835" s="321" t="s">
        <v>714</v>
      </c>
      <c r="B835" s="323">
        <v>0</v>
      </c>
      <c r="C835" s="323">
        <v>1076000</v>
      </c>
      <c r="D835" s="323">
        <v>0</v>
      </c>
      <c r="E835" s="1769">
        <v>0</v>
      </c>
      <c r="F835" s="1770"/>
      <c r="G835" s="297"/>
      <c r="H835" s="297"/>
      <c r="I835" s="297"/>
      <c r="J835" s="297"/>
    </row>
    <row r="836" spans="1:10" ht="14.1" customHeight="1" x14ac:dyDescent="0.25">
      <c r="A836" s="321" t="s">
        <v>715</v>
      </c>
      <c r="B836" s="323">
        <v>0</v>
      </c>
      <c r="C836" s="323">
        <v>0</v>
      </c>
      <c r="D836" s="323">
        <v>0</v>
      </c>
      <c r="E836" s="1769">
        <v>0</v>
      </c>
      <c r="F836" s="1770"/>
      <c r="G836" s="297"/>
      <c r="H836" s="297"/>
      <c r="I836" s="297"/>
      <c r="J836" s="297"/>
    </row>
    <row r="837" spans="1:10" ht="14.1" customHeight="1" x14ac:dyDescent="0.25">
      <c r="A837" s="321" t="s">
        <v>716</v>
      </c>
      <c r="B837" s="323">
        <v>0</v>
      </c>
      <c r="C837" s="323">
        <v>0</v>
      </c>
      <c r="D837" s="323">
        <v>0</v>
      </c>
      <c r="E837" s="1769">
        <v>0</v>
      </c>
      <c r="F837" s="1770"/>
      <c r="G837" s="297"/>
      <c r="H837" s="297"/>
      <c r="I837" s="297"/>
      <c r="J837" s="297"/>
    </row>
    <row r="838" spans="1:10" ht="14.1" customHeight="1" x14ac:dyDescent="0.25">
      <c r="A838" s="321" t="s">
        <v>717</v>
      </c>
      <c r="B838" s="323">
        <v>0</v>
      </c>
      <c r="C838" s="323">
        <v>0</v>
      </c>
      <c r="D838" s="323">
        <v>0</v>
      </c>
      <c r="E838" s="1769">
        <v>0</v>
      </c>
      <c r="F838" s="1770"/>
      <c r="G838" s="297"/>
      <c r="H838" s="297"/>
      <c r="I838" s="297"/>
      <c r="J838" s="297"/>
    </row>
    <row r="839" spans="1:10" ht="14.1" customHeight="1" x14ac:dyDescent="0.25">
      <c r="A839" s="321" t="s">
        <v>718</v>
      </c>
      <c r="B839" s="323">
        <v>0</v>
      </c>
      <c r="C839" s="323">
        <v>0</v>
      </c>
      <c r="D839" s="323">
        <v>0</v>
      </c>
      <c r="E839" s="1769">
        <v>0</v>
      </c>
      <c r="F839" s="1770"/>
      <c r="G839" s="297"/>
      <c r="H839" s="297"/>
      <c r="I839" s="297"/>
      <c r="J839" s="297"/>
    </row>
    <row r="840" spans="1:10" ht="14.1" customHeight="1" x14ac:dyDescent="0.25">
      <c r="A840" s="321" t="s">
        <v>719</v>
      </c>
      <c r="B840" s="323">
        <v>0</v>
      </c>
      <c r="C840" s="323">
        <v>0</v>
      </c>
      <c r="D840" s="323">
        <v>0</v>
      </c>
      <c r="E840" s="1769">
        <v>0</v>
      </c>
      <c r="F840" s="1770"/>
      <c r="G840" s="297"/>
      <c r="H840" s="297"/>
      <c r="I840" s="297"/>
      <c r="J840" s="297"/>
    </row>
    <row r="841" spans="1:10" ht="14.1" customHeight="1" x14ac:dyDescent="0.25">
      <c r="A841" s="321" t="s">
        <v>720</v>
      </c>
      <c r="B841" s="323">
        <v>0</v>
      </c>
      <c r="C841" s="323">
        <v>0</v>
      </c>
      <c r="D841" s="323">
        <v>0</v>
      </c>
      <c r="E841" s="1769">
        <v>0</v>
      </c>
      <c r="F841" s="1770"/>
      <c r="G841" s="297"/>
      <c r="H841" s="297"/>
      <c r="I841" s="297"/>
      <c r="J841" s="297"/>
    </row>
    <row r="842" spans="1:10" ht="14.1" customHeight="1" x14ac:dyDescent="0.25">
      <c r="A842" s="321" t="s">
        <v>721</v>
      </c>
      <c r="B842" s="323">
        <v>0</v>
      </c>
      <c r="C842" s="323">
        <v>0</v>
      </c>
      <c r="D842" s="323">
        <v>0</v>
      </c>
      <c r="E842" s="1769">
        <v>0</v>
      </c>
      <c r="F842" s="1770"/>
      <c r="G842" s="297"/>
      <c r="H842" s="297"/>
      <c r="I842" s="297"/>
      <c r="J842" s="297"/>
    </row>
    <row r="843" spans="1:10" ht="14.1" customHeight="1" x14ac:dyDescent="0.25">
      <c r="A843" s="321" t="s">
        <v>722</v>
      </c>
      <c r="B843" s="323">
        <v>0</v>
      </c>
      <c r="C843" s="323">
        <v>0</v>
      </c>
      <c r="D843" s="323">
        <v>0</v>
      </c>
      <c r="E843" s="1769">
        <v>0</v>
      </c>
      <c r="F843" s="1770"/>
      <c r="G843" s="297"/>
      <c r="H843" s="297"/>
      <c r="I843" s="297"/>
      <c r="J843" s="297"/>
    </row>
    <row r="844" spans="1:10" ht="14.1" customHeight="1" x14ac:dyDescent="0.25">
      <c r="A844" s="321" t="s">
        <v>723</v>
      </c>
      <c r="B844" s="323">
        <v>0</v>
      </c>
      <c r="C844" s="323">
        <v>0</v>
      </c>
      <c r="D844" s="323">
        <v>0</v>
      </c>
      <c r="E844" s="1769">
        <v>0</v>
      </c>
      <c r="F844" s="1770"/>
      <c r="G844" s="297"/>
      <c r="H844" s="297"/>
      <c r="I844" s="297"/>
      <c r="J844" s="297"/>
    </row>
    <row r="845" spans="1:10" ht="14.1" customHeight="1" x14ac:dyDescent="0.25">
      <c r="A845" s="321" t="s">
        <v>724</v>
      </c>
      <c r="B845" s="323">
        <v>0</v>
      </c>
      <c r="C845" s="323">
        <v>0</v>
      </c>
      <c r="D845" s="323">
        <v>0</v>
      </c>
      <c r="E845" s="1769">
        <v>0</v>
      </c>
      <c r="F845" s="1770"/>
      <c r="G845" s="297"/>
      <c r="H845" s="297"/>
      <c r="I845" s="297"/>
      <c r="J845" s="297"/>
    </row>
    <row r="846" spans="1:10" ht="14.1" customHeight="1" x14ac:dyDescent="0.25">
      <c r="A846" s="321" t="s">
        <v>725</v>
      </c>
      <c r="B846" s="323">
        <v>0</v>
      </c>
      <c r="C846" s="323">
        <v>0</v>
      </c>
      <c r="D846" s="323">
        <v>0</v>
      </c>
      <c r="E846" s="1769">
        <v>0</v>
      </c>
      <c r="F846" s="1770"/>
      <c r="G846" s="297"/>
      <c r="H846" s="297"/>
      <c r="I846" s="297"/>
      <c r="J846" s="297"/>
    </row>
    <row r="847" spans="1:10" ht="14.1" customHeight="1" x14ac:dyDescent="0.25">
      <c r="A847" s="321" t="s">
        <v>726</v>
      </c>
      <c r="B847" s="323">
        <v>0</v>
      </c>
      <c r="C847" s="323">
        <v>0</v>
      </c>
      <c r="D847" s="323">
        <v>0</v>
      </c>
      <c r="E847" s="1769">
        <v>0</v>
      </c>
      <c r="F847" s="1770"/>
      <c r="G847" s="297"/>
      <c r="H847" s="297"/>
      <c r="I847" s="297"/>
      <c r="J847" s="297"/>
    </row>
    <row r="848" spans="1:10" ht="14.1" customHeight="1" x14ac:dyDescent="0.25">
      <c r="A848" s="321" t="s">
        <v>727</v>
      </c>
      <c r="B848" s="323">
        <v>0</v>
      </c>
      <c r="C848" s="323">
        <v>0</v>
      </c>
      <c r="D848" s="323">
        <v>0</v>
      </c>
      <c r="E848" s="1769">
        <v>0</v>
      </c>
      <c r="F848" s="1770"/>
      <c r="G848" s="297"/>
      <c r="H848" s="297"/>
      <c r="I848" s="297"/>
      <c r="J848" s="297"/>
    </row>
    <row r="849" spans="1:10" ht="14.1" customHeight="1" x14ac:dyDescent="0.25">
      <c r="A849" s="325" t="s">
        <v>192</v>
      </c>
      <c r="B849" s="323">
        <v>0</v>
      </c>
      <c r="C849" s="323">
        <v>1076000</v>
      </c>
      <c r="D849" s="323">
        <v>0</v>
      </c>
      <c r="E849" s="1769">
        <v>0</v>
      </c>
      <c r="F849" s="1770"/>
      <c r="G849" s="297"/>
      <c r="H849" s="297"/>
      <c r="I849" s="297"/>
      <c r="J849" s="297"/>
    </row>
    <row r="850" spans="1:10" ht="15" customHeight="1" x14ac:dyDescent="0.25">
      <c r="A850" s="304"/>
      <c r="B850" s="306">
        <v>2020</v>
      </c>
      <c r="C850" s="306">
        <v>2021</v>
      </c>
      <c r="D850" s="306">
        <v>2022</v>
      </c>
      <c r="E850" s="1776">
        <v>2023</v>
      </c>
      <c r="F850" s="1777"/>
      <c r="G850" s="297"/>
      <c r="H850" s="297"/>
      <c r="I850" s="297"/>
      <c r="J850" s="297"/>
    </row>
    <row r="851" spans="1:10" ht="15" customHeight="1" x14ac:dyDescent="0.25">
      <c r="A851" s="307"/>
      <c r="B851" s="309" t="s">
        <v>7</v>
      </c>
      <c r="C851" s="309" t="s">
        <v>8</v>
      </c>
      <c r="D851" s="309" t="s">
        <v>8</v>
      </c>
      <c r="E851" s="1778" t="s">
        <v>8</v>
      </c>
      <c r="F851" s="1779"/>
      <c r="G851" s="297"/>
      <c r="H851" s="297"/>
      <c r="I851" s="297"/>
      <c r="J851" s="297"/>
    </row>
    <row r="852" spans="1:10" ht="14.1" customHeight="1" x14ac:dyDescent="0.25">
      <c r="A852" s="310" t="s">
        <v>16</v>
      </c>
      <c r="B852" s="312">
        <v>0</v>
      </c>
      <c r="C852" s="312">
        <v>16</v>
      </c>
      <c r="D852" s="312">
        <v>0</v>
      </c>
      <c r="E852" s="1763">
        <v>0</v>
      </c>
      <c r="F852" s="1764"/>
      <c r="G852" s="297"/>
      <c r="H852" s="297"/>
      <c r="I852" s="297"/>
      <c r="J852" s="297"/>
    </row>
    <row r="853" spans="1:10" ht="14.1" customHeight="1" x14ac:dyDescent="0.25">
      <c r="A853" s="310" t="s">
        <v>17</v>
      </c>
      <c r="B853" s="312">
        <v>0</v>
      </c>
      <c r="C853" s="312">
        <v>1076000</v>
      </c>
      <c r="D853" s="312">
        <v>0</v>
      </c>
      <c r="E853" s="1763">
        <v>0</v>
      </c>
      <c r="F853" s="1764"/>
      <c r="G853" s="297"/>
      <c r="H853" s="297"/>
      <c r="I853" s="297"/>
      <c r="J853" s="297"/>
    </row>
    <row r="854" spans="1:10" ht="14.1" customHeight="1" x14ac:dyDescent="0.25">
      <c r="A854" s="310" t="s">
        <v>18</v>
      </c>
      <c r="B854" s="312">
        <v>0</v>
      </c>
      <c r="C854" s="314">
        <v>67250</v>
      </c>
      <c r="D854" s="314">
        <v>0</v>
      </c>
      <c r="E854" s="1780">
        <v>0</v>
      </c>
      <c r="F854" s="1764"/>
      <c r="G854" s="297"/>
      <c r="H854" s="297"/>
      <c r="I854" s="297"/>
      <c r="J854" s="297"/>
    </row>
    <row r="855" spans="1:10" ht="14.1" customHeight="1" x14ac:dyDescent="0.25">
      <c r="A855" s="310" t="s">
        <v>696</v>
      </c>
      <c r="B855" s="312"/>
      <c r="C855" s="314"/>
      <c r="D855" s="316">
        <v>-1</v>
      </c>
      <c r="E855" s="1780"/>
      <c r="F855" s="1764"/>
      <c r="G855" s="297"/>
      <c r="H855" s="297"/>
      <c r="I855" s="297"/>
      <c r="J855" s="297"/>
    </row>
    <row r="856" spans="1:10" ht="14.1" customHeight="1" x14ac:dyDescent="0.25">
      <c r="A856" s="310" t="s">
        <v>697</v>
      </c>
      <c r="B856" s="312"/>
      <c r="C856" s="314"/>
      <c r="D856" s="316">
        <v>-1</v>
      </c>
      <c r="E856" s="1780"/>
      <c r="F856" s="1764"/>
      <c r="G856" s="297"/>
      <c r="H856" s="297"/>
      <c r="I856" s="297"/>
      <c r="J856" s="297"/>
    </row>
    <row r="857" spans="1:10" ht="14.1" customHeight="1" x14ac:dyDescent="0.25">
      <c r="A857" s="310" t="s">
        <v>22</v>
      </c>
      <c r="B857" s="312"/>
      <c r="C857" s="314"/>
      <c r="D857" s="316">
        <v>-1</v>
      </c>
      <c r="E857" s="1780"/>
      <c r="F857" s="1764"/>
      <c r="G857" s="297"/>
      <c r="H857" s="297"/>
      <c r="I857" s="297"/>
      <c r="J857" s="297"/>
    </row>
    <row r="858" spans="1:10" ht="14.1" customHeight="1" x14ac:dyDescent="0.25">
      <c r="A858" s="1774" t="s">
        <v>690</v>
      </c>
      <c r="B858" s="1775"/>
      <c r="C858" s="1775"/>
      <c r="D858" s="1775"/>
      <c r="E858" s="1775"/>
      <c r="F858" s="1775"/>
      <c r="G858" s="297"/>
      <c r="H858" s="297"/>
      <c r="I858" s="297"/>
      <c r="J858" s="297"/>
    </row>
    <row r="859" spans="1:10" ht="14.1" customHeight="1" x14ac:dyDescent="0.25">
      <c r="A859" s="304"/>
      <c r="B859" s="306">
        <v>2020</v>
      </c>
      <c r="C859" s="317">
        <v>2021</v>
      </c>
      <c r="D859" s="306">
        <v>2022</v>
      </c>
      <c r="E859" s="1776">
        <v>2023</v>
      </c>
      <c r="F859" s="1777"/>
      <c r="G859" s="297"/>
      <c r="H859" s="297"/>
      <c r="I859" s="297"/>
      <c r="J859" s="297"/>
    </row>
    <row r="860" spans="1:10" ht="14.1" customHeight="1" x14ac:dyDescent="0.25">
      <c r="A860" s="318"/>
      <c r="B860" s="309" t="s">
        <v>7</v>
      </c>
      <c r="C860" s="309" t="s">
        <v>8</v>
      </c>
      <c r="D860" s="309" t="s">
        <v>8</v>
      </c>
      <c r="E860" s="1778" t="s">
        <v>8</v>
      </c>
      <c r="F860" s="1779"/>
      <c r="G860" s="297"/>
      <c r="H860" s="297"/>
      <c r="I860" s="297"/>
      <c r="J860" s="297"/>
    </row>
    <row r="861" spans="1:10" ht="15.95" customHeight="1" x14ac:dyDescent="0.25">
      <c r="A861" s="307"/>
      <c r="B861" s="319"/>
      <c r="C861" s="319"/>
      <c r="D861" s="319"/>
      <c r="E861" s="319"/>
      <c r="F861" s="319"/>
      <c r="G861" s="320" t="s">
        <v>687</v>
      </c>
      <c r="H861" s="297"/>
      <c r="I861" s="297"/>
      <c r="J861" s="297"/>
    </row>
    <row r="862" spans="1:10" ht="14.1" customHeight="1" x14ac:dyDescent="0.25">
      <c r="A862" s="321" t="s">
        <v>698</v>
      </c>
      <c r="B862" s="323">
        <v>0</v>
      </c>
      <c r="C862" s="323">
        <v>0</v>
      </c>
      <c r="D862" s="323">
        <v>0</v>
      </c>
      <c r="E862" s="1769">
        <v>0</v>
      </c>
      <c r="F862" s="1770"/>
      <c r="G862" s="324"/>
      <c r="H862" s="297"/>
      <c r="I862" s="297"/>
      <c r="J862" s="297"/>
    </row>
    <row r="863" spans="1:10" ht="14.1" customHeight="1" x14ac:dyDescent="0.25">
      <c r="A863" s="321" t="s">
        <v>699</v>
      </c>
      <c r="B863" s="323">
        <v>0</v>
      </c>
      <c r="C863" s="323">
        <v>0</v>
      </c>
      <c r="D863" s="323">
        <v>0</v>
      </c>
      <c r="E863" s="1769">
        <v>0</v>
      </c>
      <c r="F863" s="1770"/>
      <c r="G863" s="297"/>
      <c r="H863" s="297"/>
      <c r="I863" s="297"/>
      <c r="J863" s="297"/>
    </row>
    <row r="864" spans="1:10" ht="14.1" customHeight="1" x14ac:dyDescent="0.25">
      <c r="A864" s="321" t="s">
        <v>700</v>
      </c>
      <c r="B864" s="323">
        <v>0</v>
      </c>
      <c r="C864" s="323">
        <v>0</v>
      </c>
      <c r="D864" s="323">
        <v>0</v>
      </c>
      <c r="E864" s="1769">
        <v>0</v>
      </c>
      <c r="F864" s="1770"/>
      <c r="G864" s="297"/>
      <c r="H864" s="297"/>
      <c r="I864" s="297"/>
      <c r="J864" s="297"/>
    </row>
    <row r="865" spans="1:10" ht="14.1" customHeight="1" x14ac:dyDescent="0.25">
      <c r="A865" s="321" t="s">
        <v>701</v>
      </c>
      <c r="B865" s="323">
        <v>0</v>
      </c>
      <c r="C865" s="323">
        <v>0</v>
      </c>
      <c r="D865" s="323">
        <v>0</v>
      </c>
      <c r="E865" s="1769">
        <v>0</v>
      </c>
      <c r="F865" s="1770"/>
      <c r="G865" s="297"/>
      <c r="H865" s="297"/>
      <c r="I865" s="297"/>
      <c r="J865" s="297"/>
    </row>
    <row r="866" spans="1:10" ht="14.1" customHeight="1" x14ac:dyDescent="0.25">
      <c r="A866" s="321" t="s">
        <v>702</v>
      </c>
      <c r="B866" s="323">
        <v>0</v>
      </c>
      <c r="C866" s="323">
        <v>0</v>
      </c>
      <c r="D866" s="323">
        <v>0</v>
      </c>
      <c r="E866" s="1769">
        <v>0</v>
      </c>
      <c r="F866" s="1770"/>
      <c r="G866" s="297"/>
      <c r="H866" s="297"/>
      <c r="I866" s="297"/>
      <c r="J866" s="297"/>
    </row>
    <row r="867" spans="1:10" ht="14.1" customHeight="1" x14ac:dyDescent="0.25">
      <c r="A867" s="321" t="s">
        <v>703</v>
      </c>
      <c r="B867" s="323">
        <v>0</v>
      </c>
      <c r="C867" s="323">
        <v>0</v>
      </c>
      <c r="D867" s="323">
        <v>0</v>
      </c>
      <c r="E867" s="1769">
        <v>0</v>
      </c>
      <c r="F867" s="1770"/>
      <c r="G867" s="297"/>
      <c r="H867" s="297"/>
      <c r="I867" s="297"/>
      <c r="J867" s="297"/>
    </row>
    <row r="868" spans="1:10" ht="14.1" customHeight="1" x14ac:dyDescent="0.25">
      <c r="A868" s="321" t="s">
        <v>704</v>
      </c>
      <c r="B868" s="323">
        <v>0</v>
      </c>
      <c r="C868" s="323">
        <v>0</v>
      </c>
      <c r="D868" s="323">
        <v>0</v>
      </c>
      <c r="E868" s="1769">
        <v>0</v>
      </c>
      <c r="F868" s="1770"/>
      <c r="G868" s="297"/>
      <c r="H868" s="297"/>
      <c r="I868" s="297"/>
      <c r="J868" s="297"/>
    </row>
    <row r="869" spans="1:10" ht="14.1" customHeight="1" x14ac:dyDescent="0.25">
      <c r="A869" s="321" t="s">
        <v>705</v>
      </c>
      <c r="B869" s="323">
        <v>0</v>
      </c>
      <c r="C869" s="323">
        <v>0</v>
      </c>
      <c r="D869" s="323">
        <v>0</v>
      </c>
      <c r="E869" s="1769">
        <v>0</v>
      </c>
      <c r="F869" s="1770"/>
      <c r="G869" s="297"/>
      <c r="H869" s="297"/>
      <c r="I869" s="297"/>
      <c r="J869" s="297"/>
    </row>
    <row r="870" spans="1:10" ht="14.1" customHeight="1" x14ac:dyDescent="0.25">
      <c r="A870" s="321" t="s">
        <v>706</v>
      </c>
      <c r="B870" s="323">
        <v>0</v>
      </c>
      <c r="C870" s="323">
        <v>0</v>
      </c>
      <c r="D870" s="323">
        <v>0</v>
      </c>
      <c r="E870" s="1769">
        <v>0</v>
      </c>
      <c r="F870" s="1770"/>
      <c r="G870" s="297"/>
      <c r="H870" s="297"/>
      <c r="I870" s="297"/>
      <c r="J870" s="297"/>
    </row>
    <row r="871" spans="1:10" ht="14.1" customHeight="1" x14ac:dyDescent="0.25">
      <c r="A871" s="321" t="s">
        <v>707</v>
      </c>
      <c r="B871" s="323">
        <v>0</v>
      </c>
      <c r="C871" s="323">
        <v>0</v>
      </c>
      <c r="D871" s="323">
        <v>0</v>
      </c>
      <c r="E871" s="1769">
        <v>0</v>
      </c>
      <c r="F871" s="1770"/>
      <c r="G871" s="297"/>
      <c r="H871" s="297"/>
      <c r="I871" s="297"/>
      <c r="J871" s="297"/>
    </row>
    <row r="872" spans="1:10" ht="14.1" customHeight="1" x14ac:dyDescent="0.25">
      <c r="A872" s="321" t="s">
        <v>708</v>
      </c>
      <c r="B872" s="323">
        <v>0</v>
      </c>
      <c r="C872" s="323">
        <v>0</v>
      </c>
      <c r="D872" s="323">
        <v>0</v>
      </c>
      <c r="E872" s="1769">
        <v>0</v>
      </c>
      <c r="F872" s="1770"/>
      <c r="G872" s="297"/>
      <c r="H872" s="297"/>
      <c r="I872" s="297"/>
      <c r="J872" s="297"/>
    </row>
    <row r="873" spans="1:10" ht="14.1" customHeight="1" x14ac:dyDescent="0.25">
      <c r="A873" s="321" t="s">
        <v>709</v>
      </c>
      <c r="B873" s="323">
        <v>0</v>
      </c>
      <c r="C873" s="323">
        <v>0</v>
      </c>
      <c r="D873" s="323">
        <v>0</v>
      </c>
      <c r="E873" s="1769">
        <v>0</v>
      </c>
      <c r="F873" s="1770"/>
      <c r="G873" s="297"/>
      <c r="H873" s="297"/>
      <c r="I873" s="297"/>
      <c r="J873" s="297"/>
    </row>
    <row r="874" spans="1:10" ht="14.1" customHeight="1" x14ac:dyDescent="0.25">
      <c r="A874" s="321" t="s">
        <v>710</v>
      </c>
      <c r="B874" s="323">
        <v>0</v>
      </c>
      <c r="C874" s="323">
        <v>0</v>
      </c>
      <c r="D874" s="323">
        <v>0</v>
      </c>
      <c r="E874" s="1769">
        <v>0</v>
      </c>
      <c r="F874" s="1770"/>
      <c r="G874" s="297"/>
      <c r="H874" s="297"/>
      <c r="I874" s="297"/>
      <c r="J874" s="297"/>
    </row>
    <row r="875" spans="1:10" ht="14.1" customHeight="1" x14ac:dyDescent="0.25">
      <c r="A875" s="321" t="s">
        <v>711</v>
      </c>
      <c r="B875" s="323">
        <v>0</v>
      </c>
      <c r="C875" s="323">
        <v>0</v>
      </c>
      <c r="D875" s="323">
        <v>0</v>
      </c>
      <c r="E875" s="1769">
        <v>0</v>
      </c>
      <c r="F875" s="1770"/>
      <c r="G875" s="297"/>
      <c r="H875" s="297"/>
      <c r="I875" s="297"/>
      <c r="J875" s="297"/>
    </row>
    <row r="876" spans="1:10" ht="14.1" customHeight="1" x14ac:dyDescent="0.25">
      <c r="A876" s="321" t="s">
        <v>712</v>
      </c>
      <c r="B876" s="323">
        <v>0</v>
      </c>
      <c r="C876" s="323">
        <v>0</v>
      </c>
      <c r="D876" s="323">
        <v>0</v>
      </c>
      <c r="E876" s="1769">
        <v>0</v>
      </c>
      <c r="F876" s="1770"/>
      <c r="G876" s="297"/>
      <c r="H876" s="297"/>
      <c r="I876" s="297"/>
      <c r="J876" s="297"/>
    </row>
    <row r="877" spans="1:10" ht="14.1" customHeight="1" x14ac:dyDescent="0.25">
      <c r="A877" s="321" t="s">
        <v>713</v>
      </c>
      <c r="B877" s="323">
        <v>0</v>
      </c>
      <c r="C877" s="323">
        <v>0</v>
      </c>
      <c r="D877" s="323">
        <v>0</v>
      </c>
      <c r="E877" s="1769">
        <v>0</v>
      </c>
      <c r="F877" s="1770"/>
      <c r="G877" s="297"/>
      <c r="H877" s="297"/>
      <c r="I877" s="297"/>
      <c r="J877" s="297"/>
    </row>
    <row r="878" spans="1:10" ht="14.1" customHeight="1" x14ac:dyDescent="0.25">
      <c r="A878" s="321" t="s">
        <v>714</v>
      </c>
      <c r="B878" s="323">
        <v>0</v>
      </c>
      <c r="C878" s="323">
        <v>1076000</v>
      </c>
      <c r="D878" s="323">
        <v>0</v>
      </c>
      <c r="E878" s="1769">
        <v>0</v>
      </c>
      <c r="F878" s="1770"/>
      <c r="G878" s="297"/>
      <c r="H878" s="297"/>
      <c r="I878" s="297"/>
      <c r="J878" s="297"/>
    </row>
    <row r="879" spans="1:10" ht="14.1" customHeight="1" x14ac:dyDescent="0.25">
      <c r="A879" s="321" t="s">
        <v>715</v>
      </c>
      <c r="B879" s="323">
        <v>0</v>
      </c>
      <c r="C879" s="323">
        <v>0</v>
      </c>
      <c r="D879" s="323">
        <v>0</v>
      </c>
      <c r="E879" s="1769">
        <v>0</v>
      </c>
      <c r="F879" s="1770"/>
      <c r="G879" s="297"/>
      <c r="H879" s="297"/>
      <c r="I879" s="297"/>
      <c r="J879" s="297"/>
    </row>
    <row r="880" spans="1:10" ht="14.1" customHeight="1" x14ac:dyDescent="0.25">
      <c r="A880" s="321" t="s">
        <v>716</v>
      </c>
      <c r="B880" s="323">
        <v>0</v>
      </c>
      <c r="C880" s="323">
        <v>0</v>
      </c>
      <c r="D880" s="323">
        <v>0</v>
      </c>
      <c r="E880" s="1769">
        <v>0</v>
      </c>
      <c r="F880" s="1770"/>
      <c r="G880" s="297"/>
      <c r="H880" s="297"/>
      <c r="I880" s="297"/>
      <c r="J880" s="297"/>
    </row>
    <row r="881" spans="1:10" ht="14.1" customHeight="1" x14ac:dyDescent="0.25">
      <c r="A881" s="321" t="s">
        <v>717</v>
      </c>
      <c r="B881" s="323">
        <v>0</v>
      </c>
      <c r="C881" s="323">
        <v>0</v>
      </c>
      <c r="D881" s="323">
        <v>0</v>
      </c>
      <c r="E881" s="1769">
        <v>0</v>
      </c>
      <c r="F881" s="1770"/>
      <c r="G881" s="297"/>
      <c r="H881" s="297"/>
      <c r="I881" s="297"/>
      <c r="J881" s="297"/>
    </row>
    <row r="882" spans="1:10" ht="14.1" customHeight="1" x14ac:dyDescent="0.25">
      <c r="A882" s="321" t="s">
        <v>718</v>
      </c>
      <c r="B882" s="323">
        <v>0</v>
      </c>
      <c r="C882" s="323">
        <v>0</v>
      </c>
      <c r="D882" s="323">
        <v>0</v>
      </c>
      <c r="E882" s="1769">
        <v>0</v>
      </c>
      <c r="F882" s="1770"/>
      <c r="G882" s="297"/>
      <c r="H882" s="297"/>
      <c r="I882" s="297"/>
      <c r="J882" s="297"/>
    </row>
    <row r="883" spans="1:10" ht="14.1" customHeight="1" x14ac:dyDescent="0.25">
      <c r="A883" s="321" t="s">
        <v>719</v>
      </c>
      <c r="B883" s="323">
        <v>0</v>
      </c>
      <c r="C883" s="323">
        <v>0</v>
      </c>
      <c r="D883" s="323">
        <v>0</v>
      </c>
      <c r="E883" s="1769">
        <v>0</v>
      </c>
      <c r="F883" s="1770"/>
      <c r="G883" s="297"/>
      <c r="H883" s="297"/>
      <c r="I883" s="297"/>
      <c r="J883" s="297"/>
    </row>
    <row r="884" spans="1:10" ht="14.1" customHeight="1" x14ac:dyDescent="0.25">
      <c r="A884" s="321" t="s">
        <v>720</v>
      </c>
      <c r="B884" s="323">
        <v>0</v>
      </c>
      <c r="C884" s="323">
        <v>0</v>
      </c>
      <c r="D884" s="323">
        <v>0</v>
      </c>
      <c r="E884" s="1769">
        <v>0</v>
      </c>
      <c r="F884" s="1770"/>
      <c r="G884" s="297"/>
      <c r="H884" s="297"/>
      <c r="I884" s="297"/>
      <c r="J884" s="297"/>
    </row>
    <row r="885" spans="1:10" ht="14.1" customHeight="1" x14ac:dyDescent="0.25">
      <c r="A885" s="321" t="s">
        <v>721</v>
      </c>
      <c r="B885" s="323">
        <v>0</v>
      </c>
      <c r="C885" s="323">
        <v>0</v>
      </c>
      <c r="D885" s="323">
        <v>0</v>
      </c>
      <c r="E885" s="1769">
        <v>0</v>
      </c>
      <c r="F885" s="1770"/>
      <c r="G885" s="297"/>
      <c r="H885" s="297"/>
      <c r="I885" s="297"/>
      <c r="J885" s="297"/>
    </row>
    <row r="886" spans="1:10" ht="14.1" customHeight="1" x14ac:dyDescent="0.25">
      <c r="A886" s="321" t="s">
        <v>722</v>
      </c>
      <c r="B886" s="323">
        <v>0</v>
      </c>
      <c r="C886" s="323">
        <v>0</v>
      </c>
      <c r="D886" s="323">
        <v>0</v>
      </c>
      <c r="E886" s="1769">
        <v>0</v>
      </c>
      <c r="F886" s="1770"/>
      <c r="G886" s="297"/>
      <c r="H886" s="297"/>
      <c r="I886" s="297"/>
      <c r="J886" s="297"/>
    </row>
    <row r="887" spans="1:10" ht="14.1" customHeight="1" x14ac:dyDescent="0.25">
      <c r="A887" s="321" t="s">
        <v>723</v>
      </c>
      <c r="B887" s="323">
        <v>0</v>
      </c>
      <c r="C887" s="323">
        <v>0</v>
      </c>
      <c r="D887" s="323">
        <v>0</v>
      </c>
      <c r="E887" s="1769">
        <v>0</v>
      </c>
      <c r="F887" s="1770"/>
      <c r="G887" s="297"/>
      <c r="H887" s="297"/>
      <c r="I887" s="297"/>
      <c r="J887" s="297"/>
    </row>
    <row r="888" spans="1:10" ht="14.1" customHeight="1" x14ac:dyDescent="0.25">
      <c r="A888" s="321" t="s">
        <v>724</v>
      </c>
      <c r="B888" s="323">
        <v>0</v>
      </c>
      <c r="C888" s="323">
        <v>0</v>
      </c>
      <c r="D888" s="323">
        <v>0</v>
      </c>
      <c r="E888" s="1769">
        <v>0</v>
      </c>
      <c r="F888" s="1770"/>
      <c r="G888" s="297"/>
      <c r="H888" s="297"/>
      <c r="I888" s="297"/>
      <c r="J888" s="297"/>
    </row>
    <row r="889" spans="1:10" ht="14.1" customHeight="1" x14ac:dyDescent="0.25">
      <c r="A889" s="321" t="s">
        <v>725</v>
      </c>
      <c r="B889" s="323">
        <v>0</v>
      </c>
      <c r="C889" s="323">
        <v>0</v>
      </c>
      <c r="D889" s="323">
        <v>0</v>
      </c>
      <c r="E889" s="1769">
        <v>0</v>
      </c>
      <c r="F889" s="1770"/>
      <c r="G889" s="297"/>
      <c r="H889" s="297"/>
      <c r="I889" s="297"/>
      <c r="J889" s="297"/>
    </row>
    <row r="890" spans="1:10" ht="14.1" customHeight="1" x14ac:dyDescent="0.25">
      <c r="A890" s="321" t="s">
        <v>726</v>
      </c>
      <c r="B890" s="323">
        <v>0</v>
      </c>
      <c r="C890" s="323">
        <v>0</v>
      </c>
      <c r="D890" s="323">
        <v>0</v>
      </c>
      <c r="E890" s="1769">
        <v>0</v>
      </c>
      <c r="F890" s="1770"/>
      <c r="G890" s="297"/>
      <c r="H890" s="297"/>
      <c r="I890" s="297"/>
      <c r="J890" s="297"/>
    </row>
    <row r="891" spans="1:10" ht="14.1" customHeight="1" x14ac:dyDescent="0.25">
      <c r="A891" s="321" t="s">
        <v>727</v>
      </c>
      <c r="B891" s="323">
        <v>0</v>
      </c>
      <c r="C891" s="323">
        <v>0</v>
      </c>
      <c r="D891" s="323">
        <v>0</v>
      </c>
      <c r="E891" s="1769">
        <v>0</v>
      </c>
      <c r="F891" s="1770"/>
      <c r="G891" s="297"/>
      <c r="H891" s="297"/>
      <c r="I891" s="297"/>
      <c r="J891" s="297"/>
    </row>
    <row r="892" spans="1:10" ht="14.1" customHeight="1" x14ac:dyDescent="0.25">
      <c r="A892" s="325" t="s">
        <v>192</v>
      </c>
      <c r="B892" s="323">
        <v>0</v>
      </c>
      <c r="C892" s="323">
        <v>1076000</v>
      </c>
      <c r="D892" s="323">
        <v>0</v>
      </c>
      <c r="E892" s="1769">
        <v>0</v>
      </c>
      <c r="F892" s="1770"/>
      <c r="G892" s="297"/>
      <c r="H892" s="297"/>
      <c r="I892" s="297"/>
      <c r="J892" s="297"/>
    </row>
    <row r="893" spans="1:10" ht="14.1" customHeight="1" x14ac:dyDescent="0.25">
      <c r="A893" s="301" t="s">
        <v>959</v>
      </c>
      <c r="B893" s="1785" t="s">
        <v>960</v>
      </c>
      <c r="C893" s="1786"/>
      <c r="D893" s="1786"/>
      <c r="E893" s="1786"/>
      <c r="F893" s="1786"/>
      <c r="G893" s="297"/>
      <c r="H893" s="297"/>
      <c r="I893" s="297"/>
      <c r="J893" s="297"/>
    </row>
    <row r="894" spans="1:10" ht="14.1" customHeight="1" x14ac:dyDescent="0.25">
      <c r="A894" s="302" t="s">
        <v>688</v>
      </c>
      <c r="B894" s="1781" t="s">
        <v>961</v>
      </c>
      <c r="C894" s="1782"/>
      <c r="D894" s="1782"/>
      <c r="E894" s="1782"/>
      <c r="F894" s="1782"/>
      <c r="G894" s="297"/>
      <c r="H894" s="297"/>
      <c r="I894" s="297"/>
      <c r="J894" s="297"/>
    </row>
    <row r="895" spans="1:10" ht="14.1" customHeight="1" x14ac:dyDescent="0.25">
      <c r="A895" s="303" t="s">
        <v>689</v>
      </c>
      <c r="B895" s="1783" t="s">
        <v>962</v>
      </c>
      <c r="C895" s="1784"/>
      <c r="D895" s="1784"/>
      <c r="E895" s="1784"/>
      <c r="F895" s="1784"/>
      <c r="G895" s="297"/>
      <c r="H895" s="297"/>
      <c r="I895" s="297"/>
      <c r="J895" s="297"/>
    </row>
    <row r="896" spans="1:10" ht="14.1" customHeight="1" x14ac:dyDescent="0.25">
      <c r="A896" s="303" t="s">
        <v>15</v>
      </c>
      <c r="B896" s="1783" t="s">
        <v>50</v>
      </c>
      <c r="C896" s="1784"/>
      <c r="D896" s="1784"/>
      <c r="E896" s="1784"/>
      <c r="F896" s="1784"/>
      <c r="G896" s="297"/>
      <c r="H896" s="297"/>
      <c r="I896" s="297"/>
      <c r="J896" s="297"/>
    </row>
    <row r="897" spans="1:10" ht="15" customHeight="1" x14ac:dyDescent="0.25">
      <c r="A897" s="304"/>
      <c r="B897" s="306">
        <v>2020</v>
      </c>
      <c r="C897" s="306">
        <v>2021</v>
      </c>
      <c r="D897" s="306">
        <v>2022</v>
      </c>
      <c r="E897" s="1776">
        <v>2023</v>
      </c>
      <c r="F897" s="1777"/>
      <c r="G897" s="297"/>
      <c r="H897" s="297"/>
      <c r="I897" s="297"/>
      <c r="J897" s="297"/>
    </row>
    <row r="898" spans="1:10" ht="15" customHeight="1" x14ac:dyDescent="0.25">
      <c r="A898" s="307"/>
      <c r="B898" s="309" t="s">
        <v>7</v>
      </c>
      <c r="C898" s="309" t="s">
        <v>8</v>
      </c>
      <c r="D898" s="309" t="s">
        <v>8</v>
      </c>
      <c r="E898" s="1778" t="s">
        <v>8</v>
      </c>
      <c r="F898" s="1779"/>
      <c r="G898" s="297"/>
      <c r="H898" s="297"/>
      <c r="I898" s="297"/>
      <c r="J898" s="297"/>
    </row>
    <row r="899" spans="1:10" ht="14.1" customHeight="1" x14ac:dyDescent="0.25">
      <c r="A899" s="310" t="s">
        <v>16</v>
      </c>
      <c r="B899" s="312">
        <v>0</v>
      </c>
      <c r="C899" s="312">
        <v>0</v>
      </c>
      <c r="D899" s="312">
        <v>0</v>
      </c>
      <c r="E899" s="1763">
        <v>15</v>
      </c>
      <c r="F899" s="1764"/>
      <c r="G899" s="297"/>
      <c r="H899" s="297"/>
      <c r="I899" s="297"/>
      <c r="J899" s="297"/>
    </row>
    <row r="900" spans="1:10" ht="14.1" customHeight="1" x14ac:dyDescent="0.25">
      <c r="A900" s="310" t="s">
        <v>17</v>
      </c>
      <c r="B900" s="312">
        <v>0</v>
      </c>
      <c r="C900" s="312">
        <v>0</v>
      </c>
      <c r="D900" s="312">
        <v>0</v>
      </c>
      <c r="E900" s="1763">
        <v>30000000</v>
      </c>
      <c r="F900" s="1764"/>
      <c r="G900" s="297"/>
      <c r="H900" s="297"/>
      <c r="I900" s="297"/>
      <c r="J900" s="297"/>
    </row>
    <row r="901" spans="1:10" ht="14.1" customHeight="1" x14ac:dyDescent="0.25">
      <c r="A901" s="310" t="s">
        <v>18</v>
      </c>
      <c r="B901" s="312">
        <v>0</v>
      </c>
      <c r="C901" s="314">
        <v>0</v>
      </c>
      <c r="D901" s="314">
        <v>0</v>
      </c>
      <c r="E901" s="1780">
        <v>2000000</v>
      </c>
      <c r="F901" s="1764"/>
      <c r="G901" s="297"/>
      <c r="H901" s="297"/>
      <c r="I901" s="297"/>
      <c r="J901" s="297"/>
    </row>
    <row r="902" spans="1:10" ht="14.1" customHeight="1" x14ac:dyDescent="0.25">
      <c r="A902" s="310" t="s">
        <v>696</v>
      </c>
      <c r="B902" s="312"/>
      <c r="C902" s="314"/>
      <c r="D902" s="314"/>
      <c r="E902" s="1780"/>
      <c r="F902" s="1764"/>
      <c r="G902" s="297"/>
      <c r="H902" s="297"/>
      <c r="I902" s="297"/>
      <c r="J902" s="297"/>
    </row>
    <row r="903" spans="1:10" ht="14.1" customHeight="1" x14ac:dyDescent="0.25">
      <c r="A903" s="310" t="s">
        <v>697</v>
      </c>
      <c r="B903" s="312"/>
      <c r="C903" s="314"/>
      <c r="D903" s="314"/>
      <c r="E903" s="1780"/>
      <c r="F903" s="1764"/>
      <c r="G903" s="297"/>
      <c r="H903" s="297"/>
      <c r="I903" s="297"/>
      <c r="J903" s="297"/>
    </row>
    <row r="904" spans="1:10" ht="14.1" customHeight="1" x14ac:dyDescent="0.25">
      <c r="A904" s="310" t="s">
        <v>22</v>
      </c>
      <c r="B904" s="312"/>
      <c r="C904" s="314"/>
      <c r="D904" s="314"/>
      <c r="E904" s="1780"/>
      <c r="F904" s="1764"/>
      <c r="G904" s="297"/>
      <c r="H904" s="297"/>
      <c r="I904" s="297"/>
      <c r="J904" s="297"/>
    </row>
    <row r="905" spans="1:10" ht="14.1" customHeight="1" x14ac:dyDescent="0.25">
      <c r="A905" s="1774" t="s">
        <v>690</v>
      </c>
      <c r="B905" s="1775"/>
      <c r="C905" s="1775"/>
      <c r="D905" s="1775"/>
      <c r="E905" s="1775"/>
      <c r="F905" s="1775"/>
      <c r="G905" s="297"/>
      <c r="H905" s="297"/>
      <c r="I905" s="297"/>
      <c r="J905" s="297"/>
    </row>
    <row r="906" spans="1:10" ht="14.1" customHeight="1" x14ac:dyDescent="0.25">
      <c r="A906" s="304"/>
      <c r="B906" s="306">
        <v>2020</v>
      </c>
      <c r="C906" s="317">
        <v>2021</v>
      </c>
      <c r="D906" s="306">
        <v>2022</v>
      </c>
      <c r="E906" s="1776">
        <v>2023</v>
      </c>
      <c r="F906" s="1777"/>
      <c r="G906" s="297"/>
      <c r="H906" s="297"/>
      <c r="I906" s="297"/>
      <c r="J906" s="297"/>
    </row>
    <row r="907" spans="1:10" ht="14.1" customHeight="1" x14ac:dyDescent="0.25">
      <c r="A907" s="318"/>
      <c r="B907" s="309" t="s">
        <v>7</v>
      </c>
      <c r="C907" s="309" t="s">
        <v>8</v>
      </c>
      <c r="D907" s="309" t="s">
        <v>8</v>
      </c>
      <c r="E907" s="1778" t="s">
        <v>8</v>
      </c>
      <c r="F907" s="1779"/>
      <c r="G907" s="297"/>
      <c r="H907" s="297"/>
      <c r="I907" s="297"/>
      <c r="J907" s="297"/>
    </row>
    <row r="908" spans="1:10" ht="15.95" customHeight="1" x14ac:dyDescent="0.25">
      <c r="A908" s="307"/>
      <c r="B908" s="319"/>
      <c r="C908" s="319"/>
      <c r="D908" s="319"/>
      <c r="E908" s="319"/>
      <c r="F908" s="319"/>
      <c r="G908" s="320" t="s">
        <v>687</v>
      </c>
      <c r="H908" s="297"/>
      <c r="I908" s="297"/>
      <c r="J908" s="297"/>
    </row>
    <row r="909" spans="1:10" ht="14.1" customHeight="1" x14ac:dyDescent="0.25">
      <c r="A909" s="321" t="s">
        <v>698</v>
      </c>
      <c r="B909" s="323">
        <v>0</v>
      </c>
      <c r="C909" s="323">
        <v>0</v>
      </c>
      <c r="D909" s="323">
        <v>0</v>
      </c>
      <c r="E909" s="1769">
        <v>0</v>
      </c>
      <c r="F909" s="1770"/>
      <c r="G909" s="324"/>
      <c r="H909" s="297"/>
      <c r="I909" s="297"/>
      <c r="J909" s="297"/>
    </row>
    <row r="910" spans="1:10" ht="14.1" customHeight="1" x14ac:dyDescent="0.25">
      <c r="A910" s="321" t="s">
        <v>699</v>
      </c>
      <c r="B910" s="323">
        <v>0</v>
      </c>
      <c r="C910" s="323">
        <v>0</v>
      </c>
      <c r="D910" s="323">
        <v>0</v>
      </c>
      <c r="E910" s="1769">
        <v>0</v>
      </c>
      <c r="F910" s="1770"/>
      <c r="G910" s="297"/>
      <c r="H910" s="297"/>
      <c r="I910" s="297"/>
      <c r="J910" s="297"/>
    </row>
    <row r="911" spans="1:10" ht="14.1" customHeight="1" x14ac:dyDescent="0.25">
      <c r="A911" s="321" t="s">
        <v>700</v>
      </c>
      <c r="B911" s="323">
        <v>0</v>
      </c>
      <c r="C911" s="323">
        <v>0</v>
      </c>
      <c r="D911" s="323">
        <v>0</v>
      </c>
      <c r="E911" s="1769">
        <v>0</v>
      </c>
      <c r="F911" s="1770"/>
      <c r="G911" s="297"/>
      <c r="H911" s="297"/>
      <c r="I911" s="297"/>
      <c r="J911" s="297"/>
    </row>
    <row r="912" spans="1:10" ht="14.1" customHeight="1" x14ac:dyDescent="0.25">
      <c r="A912" s="321" t="s">
        <v>701</v>
      </c>
      <c r="B912" s="323">
        <v>0</v>
      </c>
      <c r="C912" s="323">
        <v>0</v>
      </c>
      <c r="D912" s="323">
        <v>0</v>
      </c>
      <c r="E912" s="1769">
        <v>0</v>
      </c>
      <c r="F912" s="1770"/>
      <c r="G912" s="297"/>
      <c r="H912" s="297"/>
      <c r="I912" s="297"/>
      <c r="J912" s="297"/>
    </row>
    <row r="913" spans="1:10" ht="14.1" customHeight="1" x14ac:dyDescent="0.25">
      <c r="A913" s="321" t="s">
        <v>702</v>
      </c>
      <c r="B913" s="323">
        <v>0</v>
      </c>
      <c r="C913" s="323">
        <v>0</v>
      </c>
      <c r="D913" s="323">
        <v>0</v>
      </c>
      <c r="E913" s="1769">
        <v>0</v>
      </c>
      <c r="F913" s="1770"/>
      <c r="G913" s="297"/>
      <c r="H913" s="297"/>
      <c r="I913" s="297"/>
      <c r="J913" s="297"/>
    </row>
    <row r="914" spans="1:10" ht="14.1" customHeight="1" x14ac:dyDescent="0.25">
      <c r="A914" s="321" t="s">
        <v>703</v>
      </c>
      <c r="B914" s="323">
        <v>0</v>
      </c>
      <c r="C914" s="323">
        <v>0</v>
      </c>
      <c r="D914" s="323">
        <v>0</v>
      </c>
      <c r="E914" s="1769">
        <v>0</v>
      </c>
      <c r="F914" s="1770"/>
      <c r="G914" s="297"/>
      <c r="H914" s="297"/>
      <c r="I914" s="297"/>
      <c r="J914" s="297"/>
    </row>
    <row r="915" spans="1:10" ht="14.1" customHeight="1" x14ac:dyDescent="0.25">
      <c r="A915" s="321" t="s">
        <v>704</v>
      </c>
      <c r="B915" s="323">
        <v>0</v>
      </c>
      <c r="C915" s="323">
        <v>0</v>
      </c>
      <c r="D915" s="323">
        <v>0</v>
      </c>
      <c r="E915" s="1769">
        <v>0</v>
      </c>
      <c r="F915" s="1770"/>
      <c r="G915" s="297"/>
      <c r="H915" s="297"/>
      <c r="I915" s="297"/>
      <c r="J915" s="297"/>
    </row>
    <row r="916" spans="1:10" ht="14.1" customHeight="1" x14ac:dyDescent="0.25">
      <c r="A916" s="321" t="s">
        <v>705</v>
      </c>
      <c r="B916" s="323">
        <v>0</v>
      </c>
      <c r="C916" s="323">
        <v>0</v>
      </c>
      <c r="D916" s="323">
        <v>0</v>
      </c>
      <c r="E916" s="1769">
        <v>0</v>
      </c>
      <c r="F916" s="1770"/>
      <c r="G916" s="297"/>
      <c r="H916" s="297"/>
      <c r="I916" s="297"/>
      <c r="J916" s="297"/>
    </row>
    <row r="917" spans="1:10" ht="14.1" customHeight="1" x14ac:dyDescent="0.25">
      <c r="A917" s="321" t="s">
        <v>706</v>
      </c>
      <c r="B917" s="323">
        <v>0</v>
      </c>
      <c r="C917" s="323">
        <v>0</v>
      </c>
      <c r="D917" s="323">
        <v>0</v>
      </c>
      <c r="E917" s="1769">
        <v>0</v>
      </c>
      <c r="F917" s="1770"/>
      <c r="G917" s="297"/>
      <c r="H917" s="297"/>
      <c r="I917" s="297"/>
      <c r="J917" s="297"/>
    </row>
    <row r="918" spans="1:10" ht="14.1" customHeight="1" x14ac:dyDescent="0.25">
      <c r="A918" s="321" t="s">
        <v>707</v>
      </c>
      <c r="B918" s="323">
        <v>0</v>
      </c>
      <c r="C918" s="323">
        <v>0</v>
      </c>
      <c r="D918" s="323">
        <v>0</v>
      </c>
      <c r="E918" s="1769">
        <v>0</v>
      </c>
      <c r="F918" s="1770"/>
      <c r="G918" s="297"/>
      <c r="H918" s="297"/>
      <c r="I918" s="297"/>
      <c r="J918" s="297"/>
    </row>
    <row r="919" spans="1:10" ht="14.1" customHeight="1" x14ac:dyDescent="0.25">
      <c r="A919" s="321" t="s">
        <v>708</v>
      </c>
      <c r="B919" s="323">
        <v>0</v>
      </c>
      <c r="C919" s="323">
        <v>0</v>
      </c>
      <c r="D919" s="323">
        <v>0</v>
      </c>
      <c r="E919" s="1769">
        <v>0</v>
      </c>
      <c r="F919" s="1770"/>
      <c r="G919" s="297"/>
      <c r="H919" s="297"/>
      <c r="I919" s="297"/>
      <c r="J919" s="297"/>
    </row>
    <row r="920" spans="1:10" ht="14.1" customHeight="1" x14ac:dyDescent="0.25">
      <c r="A920" s="321" t="s">
        <v>709</v>
      </c>
      <c r="B920" s="323">
        <v>0</v>
      </c>
      <c r="C920" s="323">
        <v>0</v>
      </c>
      <c r="D920" s="323">
        <v>0</v>
      </c>
      <c r="E920" s="1769">
        <v>0</v>
      </c>
      <c r="F920" s="1770"/>
      <c r="G920" s="297"/>
      <c r="H920" s="297"/>
      <c r="I920" s="297"/>
      <c r="J920" s="297"/>
    </row>
    <row r="921" spans="1:10" ht="14.1" customHeight="1" x14ac:dyDescent="0.25">
      <c r="A921" s="321" t="s">
        <v>710</v>
      </c>
      <c r="B921" s="323">
        <v>0</v>
      </c>
      <c r="C921" s="323">
        <v>0</v>
      </c>
      <c r="D921" s="323">
        <v>0</v>
      </c>
      <c r="E921" s="1769">
        <v>0</v>
      </c>
      <c r="F921" s="1770"/>
      <c r="G921" s="297"/>
      <c r="H921" s="297"/>
      <c r="I921" s="297"/>
      <c r="J921" s="297"/>
    </row>
    <row r="922" spans="1:10" ht="14.1" customHeight="1" x14ac:dyDescent="0.25">
      <c r="A922" s="321" t="s">
        <v>711</v>
      </c>
      <c r="B922" s="323">
        <v>0</v>
      </c>
      <c r="C922" s="323">
        <v>0</v>
      </c>
      <c r="D922" s="323">
        <v>0</v>
      </c>
      <c r="E922" s="1769">
        <v>0</v>
      </c>
      <c r="F922" s="1770"/>
      <c r="G922" s="297"/>
      <c r="H922" s="297"/>
      <c r="I922" s="297"/>
      <c r="J922" s="297"/>
    </row>
    <row r="923" spans="1:10" ht="14.1" customHeight="1" x14ac:dyDescent="0.25">
      <c r="A923" s="321" t="s">
        <v>712</v>
      </c>
      <c r="B923" s="323">
        <v>0</v>
      </c>
      <c r="C923" s="323">
        <v>0</v>
      </c>
      <c r="D923" s="323">
        <v>0</v>
      </c>
      <c r="E923" s="1769">
        <v>0</v>
      </c>
      <c r="F923" s="1770"/>
      <c r="G923" s="297"/>
      <c r="H923" s="297"/>
      <c r="I923" s="297"/>
      <c r="J923" s="297"/>
    </row>
    <row r="924" spans="1:10" ht="14.1" customHeight="1" x14ac:dyDescent="0.25">
      <c r="A924" s="321" t="s">
        <v>713</v>
      </c>
      <c r="B924" s="323">
        <v>0</v>
      </c>
      <c r="C924" s="323">
        <v>0</v>
      </c>
      <c r="D924" s="323">
        <v>0</v>
      </c>
      <c r="E924" s="1769">
        <v>0</v>
      </c>
      <c r="F924" s="1770"/>
      <c r="G924" s="297"/>
      <c r="H924" s="297"/>
      <c r="I924" s="297"/>
      <c r="J924" s="297"/>
    </row>
    <row r="925" spans="1:10" ht="14.1" customHeight="1" x14ac:dyDescent="0.25">
      <c r="A925" s="321" t="s">
        <v>714</v>
      </c>
      <c r="B925" s="323">
        <v>0</v>
      </c>
      <c r="C925" s="323">
        <v>0</v>
      </c>
      <c r="D925" s="323">
        <v>0</v>
      </c>
      <c r="E925" s="1769">
        <v>30000000</v>
      </c>
      <c r="F925" s="1770"/>
      <c r="G925" s="297"/>
      <c r="H925" s="297"/>
      <c r="I925" s="297"/>
      <c r="J925" s="297"/>
    </row>
    <row r="926" spans="1:10" ht="14.1" customHeight="1" x14ac:dyDescent="0.25">
      <c r="A926" s="321" t="s">
        <v>715</v>
      </c>
      <c r="B926" s="323">
        <v>0</v>
      </c>
      <c r="C926" s="323">
        <v>0</v>
      </c>
      <c r="D926" s="323">
        <v>0</v>
      </c>
      <c r="E926" s="1769">
        <v>0</v>
      </c>
      <c r="F926" s="1770"/>
      <c r="G926" s="297"/>
      <c r="H926" s="297"/>
      <c r="I926" s="297"/>
      <c r="J926" s="297"/>
    </row>
    <row r="927" spans="1:10" ht="14.1" customHeight="1" x14ac:dyDescent="0.25">
      <c r="A927" s="321" t="s">
        <v>716</v>
      </c>
      <c r="B927" s="323">
        <v>0</v>
      </c>
      <c r="C927" s="323">
        <v>0</v>
      </c>
      <c r="D927" s="323">
        <v>0</v>
      </c>
      <c r="E927" s="1769">
        <v>0</v>
      </c>
      <c r="F927" s="1770"/>
      <c r="G927" s="297"/>
      <c r="H927" s="297"/>
      <c r="I927" s="297"/>
      <c r="J927" s="297"/>
    </row>
    <row r="928" spans="1:10" ht="14.1" customHeight="1" x14ac:dyDescent="0.25">
      <c r="A928" s="321" t="s">
        <v>717</v>
      </c>
      <c r="B928" s="323">
        <v>0</v>
      </c>
      <c r="C928" s="323">
        <v>0</v>
      </c>
      <c r="D928" s="323">
        <v>0</v>
      </c>
      <c r="E928" s="1769">
        <v>0</v>
      </c>
      <c r="F928" s="1770"/>
      <c r="G928" s="297"/>
      <c r="H928" s="297"/>
      <c r="I928" s="297"/>
      <c r="J928" s="297"/>
    </row>
    <row r="929" spans="1:10" ht="14.1" customHeight="1" x14ac:dyDescent="0.25">
      <c r="A929" s="321" t="s">
        <v>718</v>
      </c>
      <c r="B929" s="323">
        <v>0</v>
      </c>
      <c r="C929" s="323">
        <v>0</v>
      </c>
      <c r="D929" s="323">
        <v>0</v>
      </c>
      <c r="E929" s="1769">
        <v>0</v>
      </c>
      <c r="F929" s="1770"/>
      <c r="G929" s="297"/>
      <c r="H929" s="297"/>
      <c r="I929" s="297"/>
      <c r="J929" s="297"/>
    </row>
    <row r="930" spans="1:10" ht="14.1" customHeight="1" x14ac:dyDescent="0.25">
      <c r="A930" s="321" t="s">
        <v>719</v>
      </c>
      <c r="B930" s="323">
        <v>0</v>
      </c>
      <c r="C930" s="323">
        <v>0</v>
      </c>
      <c r="D930" s="323">
        <v>0</v>
      </c>
      <c r="E930" s="1769">
        <v>0</v>
      </c>
      <c r="F930" s="1770"/>
      <c r="G930" s="297"/>
      <c r="H930" s="297"/>
      <c r="I930" s="297"/>
      <c r="J930" s="297"/>
    </row>
    <row r="931" spans="1:10" ht="14.1" customHeight="1" x14ac:dyDescent="0.25">
      <c r="A931" s="321" t="s">
        <v>720</v>
      </c>
      <c r="B931" s="323">
        <v>0</v>
      </c>
      <c r="C931" s="323">
        <v>0</v>
      </c>
      <c r="D931" s="323">
        <v>0</v>
      </c>
      <c r="E931" s="1769">
        <v>0</v>
      </c>
      <c r="F931" s="1770"/>
      <c r="G931" s="297"/>
      <c r="H931" s="297"/>
      <c r="I931" s="297"/>
      <c r="J931" s="297"/>
    </row>
    <row r="932" spans="1:10" ht="14.1" customHeight="1" x14ac:dyDescent="0.25">
      <c r="A932" s="321" t="s">
        <v>721</v>
      </c>
      <c r="B932" s="323">
        <v>0</v>
      </c>
      <c r="C932" s="323">
        <v>0</v>
      </c>
      <c r="D932" s="323">
        <v>0</v>
      </c>
      <c r="E932" s="1769">
        <v>0</v>
      </c>
      <c r="F932" s="1770"/>
      <c r="G932" s="297"/>
      <c r="H932" s="297"/>
      <c r="I932" s="297"/>
      <c r="J932" s="297"/>
    </row>
    <row r="933" spans="1:10" ht="14.1" customHeight="1" x14ac:dyDescent="0.25">
      <c r="A933" s="321" t="s">
        <v>722</v>
      </c>
      <c r="B933" s="323">
        <v>0</v>
      </c>
      <c r="C933" s="323">
        <v>0</v>
      </c>
      <c r="D933" s="323">
        <v>0</v>
      </c>
      <c r="E933" s="1769">
        <v>0</v>
      </c>
      <c r="F933" s="1770"/>
      <c r="G933" s="297"/>
      <c r="H933" s="297"/>
      <c r="I933" s="297"/>
      <c r="J933" s="297"/>
    </row>
    <row r="934" spans="1:10" ht="14.1" customHeight="1" x14ac:dyDescent="0.25">
      <c r="A934" s="321" t="s">
        <v>723</v>
      </c>
      <c r="B934" s="323">
        <v>0</v>
      </c>
      <c r="C934" s="323">
        <v>0</v>
      </c>
      <c r="D934" s="323">
        <v>0</v>
      </c>
      <c r="E934" s="1769">
        <v>0</v>
      </c>
      <c r="F934" s="1770"/>
      <c r="G934" s="297"/>
      <c r="H934" s="297"/>
      <c r="I934" s="297"/>
      <c r="J934" s="297"/>
    </row>
    <row r="935" spans="1:10" ht="14.1" customHeight="1" x14ac:dyDescent="0.25">
      <c r="A935" s="321" t="s">
        <v>724</v>
      </c>
      <c r="B935" s="323">
        <v>0</v>
      </c>
      <c r="C935" s="323">
        <v>0</v>
      </c>
      <c r="D935" s="323">
        <v>0</v>
      </c>
      <c r="E935" s="1769">
        <v>0</v>
      </c>
      <c r="F935" s="1770"/>
      <c r="G935" s="297"/>
      <c r="H935" s="297"/>
      <c r="I935" s="297"/>
      <c r="J935" s="297"/>
    </row>
    <row r="936" spans="1:10" ht="14.1" customHeight="1" x14ac:dyDescent="0.25">
      <c r="A936" s="321" t="s">
        <v>725</v>
      </c>
      <c r="B936" s="323">
        <v>0</v>
      </c>
      <c r="C936" s="323">
        <v>0</v>
      </c>
      <c r="D936" s="323">
        <v>0</v>
      </c>
      <c r="E936" s="1769">
        <v>0</v>
      </c>
      <c r="F936" s="1770"/>
      <c r="G936" s="297"/>
      <c r="H936" s="297"/>
      <c r="I936" s="297"/>
      <c r="J936" s="297"/>
    </row>
    <row r="937" spans="1:10" ht="14.1" customHeight="1" x14ac:dyDescent="0.25">
      <c r="A937" s="321" t="s">
        <v>726</v>
      </c>
      <c r="B937" s="323">
        <v>0</v>
      </c>
      <c r="C937" s="323">
        <v>0</v>
      </c>
      <c r="D937" s="323">
        <v>0</v>
      </c>
      <c r="E937" s="1769">
        <v>0</v>
      </c>
      <c r="F937" s="1770"/>
      <c r="G937" s="297"/>
      <c r="H937" s="297"/>
      <c r="I937" s="297"/>
      <c r="J937" s="297"/>
    </row>
    <row r="938" spans="1:10" ht="14.1" customHeight="1" x14ac:dyDescent="0.25">
      <c r="A938" s="321" t="s">
        <v>727</v>
      </c>
      <c r="B938" s="323">
        <v>0</v>
      </c>
      <c r="C938" s="323">
        <v>0</v>
      </c>
      <c r="D938" s="323">
        <v>0</v>
      </c>
      <c r="E938" s="1769">
        <v>0</v>
      </c>
      <c r="F938" s="1770"/>
      <c r="G938" s="297"/>
      <c r="H938" s="297"/>
      <c r="I938" s="297"/>
      <c r="J938" s="297"/>
    </row>
    <row r="939" spans="1:10" ht="14.1" customHeight="1" x14ac:dyDescent="0.25">
      <c r="A939" s="325" t="s">
        <v>192</v>
      </c>
      <c r="B939" s="323">
        <v>0</v>
      </c>
      <c r="C939" s="323">
        <v>0</v>
      </c>
      <c r="D939" s="323">
        <v>0</v>
      </c>
      <c r="E939" s="1769">
        <v>30000000</v>
      </c>
      <c r="F939" s="1770"/>
      <c r="G939" s="297"/>
      <c r="H939" s="297"/>
      <c r="I939" s="297"/>
      <c r="J939" s="297"/>
    </row>
    <row r="940" spans="1:10" ht="15" customHeight="1" x14ac:dyDescent="0.25">
      <c r="A940" s="304"/>
      <c r="B940" s="306">
        <v>2020</v>
      </c>
      <c r="C940" s="306">
        <v>2021</v>
      </c>
      <c r="D940" s="306">
        <v>2022</v>
      </c>
      <c r="E940" s="1776">
        <v>2023</v>
      </c>
      <c r="F940" s="1777"/>
      <c r="G940" s="297"/>
      <c r="H940" s="297"/>
      <c r="I940" s="297"/>
      <c r="J940" s="297"/>
    </row>
    <row r="941" spans="1:10" ht="15" customHeight="1" x14ac:dyDescent="0.25">
      <c r="A941" s="307"/>
      <c r="B941" s="309" t="s">
        <v>7</v>
      </c>
      <c r="C941" s="309" t="s">
        <v>8</v>
      </c>
      <c r="D941" s="309" t="s">
        <v>8</v>
      </c>
      <c r="E941" s="1778" t="s">
        <v>8</v>
      </c>
      <c r="F941" s="1779"/>
      <c r="G941" s="297"/>
      <c r="H941" s="297"/>
      <c r="I941" s="297"/>
      <c r="J941" s="297"/>
    </row>
    <row r="942" spans="1:10" ht="14.1" customHeight="1" x14ac:dyDescent="0.25">
      <c r="A942" s="310" t="s">
        <v>16</v>
      </c>
      <c r="B942" s="312">
        <v>0</v>
      </c>
      <c r="C942" s="312">
        <v>0</v>
      </c>
      <c r="D942" s="312">
        <v>0</v>
      </c>
      <c r="E942" s="1763">
        <v>15</v>
      </c>
      <c r="F942" s="1764"/>
      <c r="G942" s="297"/>
      <c r="H942" s="297"/>
      <c r="I942" s="297"/>
      <c r="J942" s="297"/>
    </row>
    <row r="943" spans="1:10" ht="14.1" customHeight="1" x14ac:dyDescent="0.25">
      <c r="A943" s="310" t="s">
        <v>17</v>
      </c>
      <c r="B943" s="312">
        <v>0</v>
      </c>
      <c r="C943" s="312">
        <v>0</v>
      </c>
      <c r="D943" s="312">
        <v>0</v>
      </c>
      <c r="E943" s="1763">
        <v>30000000</v>
      </c>
      <c r="F943" s="1764"/>
      <c r="G943" s="297"/>
      <c r="H943" s="297"/>
      <c r="I943" s="297"/>
      <c r="J943" s="297"/>
    </row>
    <row r="944" spans="1:10" ht="14.1" customHeight="1" x14ac:dyDescent="0.25">
      <c r="A944" s="310" t="s">
        <v>18</v>
      </c>
      <c r="B944" s="312">
        <v>0</v>
      </c>
      <c r="C944" s="314">
        <v>0</v>
      </c>
      <c r="D944" s="314">
        <v>0</v>
      </c>
      <c r="E944" s="1780">
        <v>2000000</v>
      </c>
      <c r="F944" s="1764"/>
      <c r="G944" s="297"/>
      <c r="H944" s="297"/>
      <c r="I944" s="297"/>
      <c r="J944" s="297"/>
    </row>
    <row r="945" spans="1:10" ht="14.1" customHeight="1" x14ac:dyDescent="0.25">
      <c r="A945" s="310" t="s">
        <v>696</v>
      </c>
      <c r="B945" s="312"/>
      <c r="C945" s="314"/>
      <c r="D945" s="314"/>
      <c r="E945" s="1780"/>
      <c r="F945" s="1764"/>
      <c r="G945" s="297"/>
      <c r="H945" s="297"/>
      <c r="I945" s="297"/>
      <c r="J945" s="297"/>
    </row>
    <row r="946" spans="1:10" ht="14.1" customHeight="1" x14ac:dyDescent="0.25">
      <c r="A946" s="310" t="s">
        <v>697</v>
      </c>
      <c r="B946" s="312"/>
      <c r="C946" s="314"/>
      <c r="D946" s="314"/>
      <c r="E946" s="1780"/>
      <c r="F946" s="1764"/>
      <c r="G946" s="297"/>
      <c r="H946" s="297"/>
      <c r="I946" s="297"/>
      <c r="J946" s="297"/>
    </row>
    <row r="947" spans="1:10" ht="14.1" customHeight="1" x14ac:dyDescent="0.25">
      <c r="A947" s="310" t="s">
        <v>22</v>
      </c>
      <c r="B947" s="312"/>
      <c r="C947" s="314"/>
      <c r="D947" s="314"/>
      <c r="E947" s="1780"/>
      <c r="F947" s="1764"/>
      <c r="G947" s="297"/>
      <c r="H947" s="297"/>
      <c r="I947" s="297"/>
      <c r="J947" s="297"/>
    </row>
    <row r="948" spans="1:10" ht="14.1" customHeight="1" x14ac:dyDescent="0.25">
      <c r="A948" s="1774" t="s">
        <v>690</v>
      </c>
      <c r="B948" s="1775"/>
      <c r="C948" s="1775"/>
      <c r="D948" s="1775"/>
      <c r="E948" s="1775"/>
      <c r="F948" s="1775"/>
      <c r="G948" s="297"/>
      <c r="H948" s="297"/>
      <c r="I948" s="297"/>
      <c r="J948" s="297"/>
    </row>
    <row r="949" spans="1:10" ht="14.1" customHeight="1" x14ac:dyDescent="0.25">
      <c r="A949" s="304"/>
      <c r="B949" s="306">
        <v>2020</v>
      </c>
      <c r="C949" s="317">
        <v>2021</v>
      </c>
      <c r="D949" s="306">
        <v>2022</v>
      </c>
      <c r="E949" s="1776">
        <v>2023</v>
      </c>
      <c r="F949" s="1777"/>
      <c r="G949" s="297"/>
      <c r="H949" s="297"/>
      <c r="I949" s="297"/>
      <c r="J949" s="297"/>
    </row>
    <row r="950" spans="1:10" ht="14.1" customHeight="1" x14ac:dyDescent="0.25">
      <c r="A950" s="318"/>
      <c r="B950" s="309" t="s">
        <v>7</v>
      </c>
      <c r="C950" s="309" t="s">
        <v>8</v>
      </c>
      <c r="D950" s="309" t="s">
        <v>8</v>
      </c>
      <c r="E950" s="1778" t="s">
        <v>8</v>
      </c>
      <c r="F950" s="1779"/>
      <c r="G950" s="297"/>
      <c r="H950" s="297"/>
      <c r="I950" s="297"/>
      <c r="J950" s="297"/>
    </row>
    <row r="951" spans="1:10" ht="15.95" customHeight="1" x14ac:dyDescent="0.25">
      <c r="A951" s="307"/>
      <c r="B951" s="319"/>
      <c r="C951" s="319"/>
      <c r="D951" s="319"/>
      <c r="E951" s="319"/>
      <c r="F951" s="319"/>
      <c r="G951" s="320" t="s">
        <v>687</v>
      </c>
      <c r="H951" s="297"/>
      <c r="I951" s="297"/>
      <c r="J951" s="297"/>
    </row>
    <row r="952" spans="1:10" ht="14.1" customHeight="1" x14ac:dyDescent="0.25">
      <c r="A952" s="321" t="s">
        <v>698</v>
      </c>
      <c r="B952" s="323">
        <v>0</v>
      </c>
      <c r="C952" s="323">
        <v>0</v>
      </c>
      <c r="D952" s="323">
        <v>0</v>
      </c>
      <c r="E952" s="1769">
        <v>0</v>
      </c>
      <c r="F952" s="1770"/>
      <c r="G952" s="324"/>
      <c r="H952" s="297"/>
      <c r="I952" s="297"/>
      <c r="J952" s="297"/>
    </row>
    <row r="953" spans="1:10" ht="14.1" customHeight="1" x14ac:dyDescent="0.25">
      <c r="A953" s="321" t="s">
        <v>699</v>
      </c>
      <c r="B953" s="323">
        <v>0</v>
      </c>
      <c r="C953" s="323">
        <v>0</v>
      </c>
      <c r="D953" s="323">
        <v>0</v>
      </c>
      <c r="E953" s="1769">
        <v>0</v>
      </c>
      <c r="F953" s="1770"/>
      <c r="G953" s="297"/>
      <c r="H953" s="297"/>
      <c r="I953" s="297"/>
      <c r="J953" s="297"/>
    </row>
    <row r="954" spans="1:10" ht="14.1" customHeight="1" x14ac:dyDescent="0.25">
      <c r="A954" s="321" t="s">
        <v>700</v>
      </c>
      <c r="B954" s="323">
        <v>0</v>
      </c>
      <c r="C954" s="323">
        <v>0</v>
      </c>
      <c r="D954" s="323">
        <v>0</v>
      </c>
      <c r="E954" s="1769">
        <v>0</v>
      </c>
      <c r="F954" s="1770"/>
      <c r="G954" s="297"/>
      <c r="H954" s="297"/>
      <c r="I954" s="297"/>
      <c r="J954" s="297"/>
    </row>
    <row r="955" spans="1:10" ht="14.1" customHeight="1" x14ac:dyDescent="0.25">
      <c r="A955" s="321" t="s">
        <v>701</v>
      </c>
      <c r="B955" s="323">
        <v>0</v>
      </c>
      <c r="C955" s="323">
        <v>0</v>
      </c>
      <c r="D955" s="323">
        <v>0</v>
      </c>
      <c r="E955" s="1769">
        <v>0</v>
      </c>
      <c r="F955" s="1770"/>
      <c r="G955" s="297"/>
      <c r="H955" s="297"/>
      <c r="I955" s="297"/>
      <c r="J955" s="297"/>
    </row>
    <row r="956" spans="1:10" ht="14.1" customHeight="1" x14ac:dyDescent="0.25">
      <c r="A956" s="321" t="s">
        <v>702</v>
      </c>
      <c r="B956" s="323">
        <v>0</v>
      </c>
      <c r="C956" s="323">
        <v>0</v>
      </c>
      <c r="D956" s="323">
        <v>0</v>
      </c>
      <c r="E956" s="1769">
        <v>0</v>
      </c>
      <c r="F956" s="1770"/>
      <c r="G956" s="297"/>
      <c r="H956" s="297"/>
      <c r="I956" s="297"/>
      <c r="J956" s="297"/>
    </row>
    <row r="957" spans="1:10" ht="14.1" customHeight="1" x14ac:dyDescent="0.25">
      <c r="A957" s="321" t="s">
        <v>703</v>
      </c>
      <c r="B957" s="323">
        <v>0</v>
      </c>
      <c r="C957" s="323">
        <v>0</v>
      </c>
      <c r="D957" s="323">
        <v>0</v>
      </c>
      <c r="E957" s="1769">
        <v>0</v>
      </c>
      <c r="F957" s="1770"/>
      <c r="G957" s="297"/>
      <c r="H957" s="297"/>
      <c r="I957" s="297"/>
      <c r="J957" s="297"/>
    </row>
    <row r="958" spans="1:10" ht="14.1" customHeight="1" x14ac:dyDescent="0.25">
      <c r="A958" s="321" t="s">
        <v>704</v>
      </c>
      <c r="B958" s="323">
        <v>0</v>
      </c>
      <c r="C958" s="323">
        <v>0</v>
      </c>
      <c r="D958" s="323">
        <v>0</v>
      </c>
      <c r="E958" s="1769">
        <v>0</v>
      </c>
      <c r="F958" s="1770"/>
      <c r="G958" s="297"/>
      <c r="H958" s="297"/>
      <c r="I958" s="297"/>
      <c r="J958" s="297"/>
    </row>
    <row r="959" spans="1:10" ht="14.1" customHeight="1" x14ac:dyDescent="0.25">
      <c r="A959" s="321" t="s">
        <v>705</v>
      </c>
      <c r="B959" s="323">
        <v>0</v>
      </c>
      <c r="C959" s="323">
        <v>0</v>
      </c>
      <c r="D959" s="323">
        <v>0</v>
      </c>
      <c r="E959" s="1769">
        <v>0</v>
      </c>
      <c r="F959" s="1770"/>
      <c r="G959" s="297"/>
      <c r="H959" s="297"/>
      <c r="I959" s="297"/>
      <c r="J959" s="297"/>
    </row>
    <row r="960" spans="1:10" ht="14.1" customHeight="1" x14ac:dyDescent="0.25">
      <c r="A960" s="321" t="s">
        <v>706</v>
      </c>
      <c r="B960" s="323">
        <v>0</v>
      </c>
      <c r="C960" s="323">
        <v>0</v>
      </c>
      <c r="D960" s="323">
        <v>0</v>
      </c>
      <c r="E960" s="1769">
        <v>0</v>
      </c>
      <c r="F960" s="1770"/>
      <c r="G960" s="297"/>
      <c r="H960" s="297"/>
      <c r="I960" s="297"/>
      <c r="J960" s="297"/>
    </row>
    <row r="961" spans="1:10" ht="14.1" customHeight="1" x14ac:dyDescent="0.25">
      <c r="A961" s="321" t="s">
        <v>707</v>
      </c>
      <c r="B961" s="323">
        <v>0</v>
      </c>
      <c r="C961" s="323">
        <v>0</v>
      </c>
      <c r="D961" s="323">
        <v>0</v>
      </c>
      <c r="E961" s="1769">
        <v>0</v>
      </c>
      <c r="F961" s="1770"/>
      <c r="G961" s="297"/>
      <c r="H961" s="297"/>
      <c r="I961" s="297"/>
      <c r="J961" s="297"/>
    </row>
    <row r="962" spans="1:10" ht="14.1" customHeight="1" x14ac:dyDescent="0.25">
      <c r="A962" s="321" t="s">
        <v>708</v>
      </c>
      <c r="B962" s="323">
        <v>0</v>
      </c>
      <c r="C962" s="323">
        <v>0</v>
      </c>
      <c r="D962" s="323">
        <v>0</v>
      </c>
      <c r="E962" s="1769">
        <v>0</v>
      </c>
      <c r="F962" s="1770"/>
      <c r="G962" s="297"/>
      <c r="H962" s="297"/>
      <c r="I962" s="297"/>
      <c r="J962" s="297"/>
    </row>
    <row r="963" spans="1:10" ht="14.1" customHeight="1" x14ac:dyDescent="0.25">
      <c r="A963" s="321" t="s">
        <v>709</v>
      </c>
      <c r="B963" s="323">
        <v>0</v>
      </c>
      <c r="C963" s="323">
        <v>0</v>
      </c>
      <c r="D963" s="323">
        <v>0</v>
      </c>
      <c r="E963" s="1769">
        <v>0</v>
      </c>
      <c r="F963" s="1770"/>
      <c r="G963" s="297"/>
      <c r="H963" s="297"/>
      <c r="I963" s="297"/>
      <c r="J963" s="297"/>
    </row>
    <row r="964" spans="1:10" ht="14.1" customHeight="1" x14ac:dyDescent="0.25">
      <c r="A964" s="321" t="s">
        <v>710</v>
      </c>
      <c r="B964" s="323">
        <v>0</v>
      </c>
      <c r="C964" s="323">
        <v>0</v>
      </c>
      <c r="D964" s="323">
        <v>0</v>
      </c>
      <c r="E964" s="1769">
        <v>0</v>
      </c>
      <c r="F964" s="1770"/>
      <c r="G964" s="297"/>
      <c r="H964" s="297"/>
      <c r="I964" s="297"/>
      <c r="J964" s="297"/>
    </row>
    <row r="965" spans="1:10" ht="14.1" customHeight="1" x14ac:dyDescent="0.25">
      <c r="A965" s="321" t="s">
        <v>711</v>
      </c>
      <c r="B965" s="323">
        <v>0</v>
      </c>
      <c r="C965" s="323">
        <v>0</v>
      </c>
      <c r="D965" s="323">
        <v>0</v>
      </c>
      <c r="E965" s="1769">
        <v>0</v>
      </c>
      <c r="F965" s="1770"/>
      <c r="G965" s="297"/>
      <c r="H965" s="297"/>
      <c r="I965" s="297"/>
      <c r="J965" s="297"/>
    </row>
    <row r="966" spans="1:10" ht="14.1" customHeight="1" x14ac:dyDescent="0.25">
      <c r="A966" s="321" t="s">
        <v>712</v>
      </c>
      <c r="B966" s="323">
        <v>0</v>
      </c>
      <c r="C966" s="323">
        <v>0</v>
      </c>
      <c r="D966" s="323">
        <v>0</v>
      </c>
      <c r="E966" s="1769">
        <v>0</v>
      </c>
      <c r="F966" s="1770"/>
      <c r="G966" s="297"/>
      <c r="H966" s="297"/>
      <c r="I966" s="297"/>
      <c r="J966" s="297"/>
    </row>
    <row r="967" spans="1:10" ht="14.1" customHeight="1" x14ac:dyDescent="0.25">
      <c r="A967" s="321" t="s">
        <v>713</v>
      </c>
      <c r="B967" s="323">
        <v>0</v>
      </c>
      <c r="C967" s="323">
        <v>0</v>
      </c>
      <c r="D967" s="323">
        <v>0</v>
      </c>
      <c r="E967" s="1769">
        <v>0</v>
      </c>
      <c r="F967" s="1770"/>
      <c r="G967" s="297"/>
      <c r="H967" s="297"/>
      <c r="I967" s="297"/>
      <c r="J967" s="297"/>
    </row>
    <row r="968" spans="1:10" ht="14.1" customHeight="1" x14ac:dyDescent="0.25">
      <c r="A968" s="321" t="s">
        <v>714</v>
      </c>
      <c r="B968" s="323">
        <v>0</v>
      </c>
      <c r="C968" s="323">
        <v>0</v>
      </c>
      <c r="D968" s="323">
        <v>0</v>
      </c>
      <c r="E968" s="1769">
        <v>30000000</v>
      </c>
      <c r="F968" s="1770"/>
      <c r="G968" s="297"/>
      <c r="H968" s="297"/>
      <c r="I968" s="297"/>
      <c r="J968" s="297"/>
    </row>
    <row r="969" spans="1:10" ht="14.1" customHeight="1" x14ac:dyDescent="0.25">
      <c r="A969" s="321" t="s">
        <v>715</v>
      </c>
      <c r="B969" s="323">
        <v>0</v>
      </c>
      <c r="C969" s="323">
        <v>0</v>
      </c>
      <c r="D969" s="323">
        <v>0</v>
      </c>
      <c r="E969" s="1769">
        <v>0</v>
      </c>
      <c r="F969" s="1770"/>
      <c r="G969" s="297"/>
      <c r="H969" s="297"/>
      <c r="I969" s="297"/>
      <c r="J969" s="297"/>
    </row>
    <row r="970" spans="1:10" ht="14.1" customHeight="1" x14ac:dyDescent="0.25">
      <c r="A970" s="321" t="s">
        <v>716</v>
      </c>
      <c r="B970" s="323">
        <v>0</v>
      </c>
      <c r="C970" s="323">
        <v>0</v>
      </c>
      <c r="D970" s="323">
        <v>0</v>
      </c>
      <c r="E970" s="1769">
        <v>0</v>
      </c>
      <c r="F970" s="1770"/>
      <c r="G970" s="297"/>
      <c r="H970" s="297"/>
      <c r="I970" s="297"/>
      <c r="J970" s="297"/>
    </row>
    <row r="971" spans="1:10" ht="14.1" customHeight="1" x14ac:dyDescent="0.25">
      <c r="A971" s="321" t="s">
        <v>717</v>
      </c>
      <c r="B971" s="323">
        <v>0</v>
      </c>
      <c r="C971" s="323">
        <v>0</v>
      </c>
      <c r="D971" s="323">
        <v>0</v>
      </c>
      <c r="E971" s="1769">
        <v>0</v>
      </c>
      <c r="F971" s="1770"/>
      <c r="G971" s="297"/>
      <c r="H971" s="297"/>
      <c r="I971" s="297"/>
      <c r="J971" s="297"/>
    </row>
    <row r="972" spans="1:10" ht="14.1" customHeight="1" x14ac:dyDescent="0.25">
      <c r="A972" s="321" t="s">
        <v>718</v>
      </c>
      <c r="B972" s="323">
        <v>0</v>
      </c>
      <c r="C972" s="323">
        <v>0</v>
      </c>
      <c r="D972" s="323">
        <v>0</v>
      </c>
      <c r="E972" s="1769">
        <v>0</v>
      </c>
      <c r="F972" s="1770"/>
      <c r="G972" s="297"/>
      <c r="H972" s="297"/>
      <c r="I972" s="297"/>
      <c r="J972" s="297"/>
    </row>
    <row r="973" spans="1:10" ht="14.1" customHeight="1" x14ac:dyDescent="0.25">
      <c r="A973" s="321" t="s">
        <v>719</v>
      </c>
      <c r="B973" s="323">
        <v>0</v>
      </c>
      <c r="C973" s="323">
        <v>0</v>
      </c>
      <c r="D973" s="323">
        <v>0</v>
      </c>
      <c r="E973" s="1769">
        <v>0</v>
      </c>
      <c r="F973" s="1770"/>
      <c r="G973" s="297"/>
      <c r="H973" s="297"/>
      <c r="I973" s="297"/>
      <c r="J973" s="297"/>
    </row>
    <row r="974" spans="1:10" ht="14.1" customHeight="1" x14ac:dyDescent="0.25">
      <c r="A974" s="321" t="s">
        <v>720</v>
      </c>
      <c r="B974" s="323">
        <v>0</v>
      </c>
      <c r="C974" s="323">
        <v>0</v>
      </c>
      <c r="D974" s="323">
        <v>0</v>
      </c>
      <c r="E974" s="1769">
        <v>0</v>
      </c>
      <c r="F974" s="1770"/>
      <c r="G974" s="297"/>
      <c r="H974" s="297"/>
      <c r="I974" s="297"/>
      <c r="J974" s="297"/>
    </row>
    <row r="975" spans="1:10" ht="14.1" customHeight="1" x14ac:dyDescent="0.25">
      <c r="A975" s="321" t="s">
        <v>721</v>
      </c>
      <c r="B975" s="323">
        <v>0</v>
      </c>
      <c r="C975" s="323">
        <v>0</v>
      </c>
      <c r="D975" s="323">
        <v>0</v>
      </c>
      <c r="E975" s="1769">
        <v>0</v>
      </c>
      <c r="F975" s="1770"/>
      <c r="G975" s="297"/>
      <c r="H975" s="297"/>
      <c r="I975" s="297"/>
      <c r="J975" s="297"/>
    </row>
    <row r="976" spans="1:10" ht="14.1" customHeight="1" x14ac:dyDescent="0.25">
      <c r="A976" s="321" t="s">
        <v>722</v>
      </c>
      <c r="B976" s="323">
        <v>0</v>
      </c>
      <c r="C976" s="323">
        <v>0</v>
      </c>
      <c r="D976" s="323">
        <v>0</v>
      </c>
      <c r="E976" s="1769">
        <v>0</v>
      </c>
      <c r="F976" s="1770"/>
      <c r="G976" s="297"/>
      <c r="H976" s="297"/>
      <c r="I976" s="297"/>
      <c r="J976" s="297"/>
    </row>
    <row r="977" spans="1:10" ht="14.1" customHeight="1" x14ac:dyDescent="0.25">
      <c r="A977" s="321" t="s">
        <v>723</v>
      </c>
      <c r="B977" s="323">
        <v>0</v>
      </c>
      <c r="C977" s="323">
        <v>0</v>
      </c>
      <c r="D977" s="323">
        <v>0</v>
      </c>
      <c r="E977" s="1769">
        <v>0</v>
      </c>
      <c r="F977" s="1770"/>
      <c r="G977" s="297"/>
      <c r="H977" s="297"/>
      <c r="I977" s="297"/>
      <c r="J977" s="297"/>
    </row>
    <row r="978" spans="1:10" ht="14.1" customHeight="1" x14ac:dyDescent="0.25">
      <c r="A978" s="321" t="s">
        <v>724</v>
      </c>
      <c r="B978" s="323">
        <v>0</v>
      </c>
      <c r="C978" s="323">
        <v>0</v>
      </c>
      <c r="D978" s="323">
        <v>0</v>
      </c>
      <c r="E978" s="1769">
        <v>0</v>
      </c>
      <c r="F978" s="1770"/>
      <c r="G978" s="297"/>
      <c r="H978" s="297"/>
      <c r="I978" s="297"/>
      <c r="J978" s="297"/>
    </row>
    <row r="979" spans="1:10" ht="14.1" customHeight="1" x14ac:dyDescent="0.25">
      <c r="A979" s="321" t="s">
        <v>725</v>
      </c>
      <c r="B979" s="323">
        <v>0</v>
      </c>
      <c r="C979" s="323">
        <v>0</v>
      </c>
      <c r="D979" s="323">
        <v>0</v>
      </c>
      <c r="E979" s="1769">
        <v>0</v>
      </c>
      <c r="F979" s="1770"/>
      <c r="G979" s="297"/>
      <c r="H979" s="297"/>
      <c r="I979" s="297"/>
      <c r="J979" s="297"/>
    </row>
    <row r="980" spans="1:10" ht="14.1" customHeight="1" x14ac:dyDescent="0.25">
      <c r="A980" s="321" t="s">
        <v>726</v>
      </c>
      <c r="B980" s="323">
        <v>0</v>
      </c>
      <c r="C980" s="323">
        <v>0</v>
      </c>
      <c r="D980" s="323">
        <v>0</v>
      </c>
      <c r="E980" s="1769">
        <v>0</v>
      </c>
      <c r="F980" s="1770"/>
      <c r="G980" s="297"/>
      <c r="H980" s="297"/>
      <c r="I980" s="297"/>
      <c r="J980" s="297"/>
    </row>
    <row r="981" spans="1:10" ht="14.1" customHeight="1" x14ac:dyDescent="0.25">
      <c r="A981" s="321" t="s">
        <v>727</v>
      </c>
      <c r="B981" s="323">
        <v>0</v>
      </c>
      <c r="C981" s="323">
        <v>0</v>
      </c>
      <c r="D981" s="323">
        <v>0</v>
      </c>
      <c r="E981" s="1769">
        <v>0</v>
      </c>
      <c r="F981" s="1770"/>
      <c r="G981" s="297"/>
      <c r="H981" s="297"/>
      <c r="I981" s="297"/>
      <c r="J981" s="297"/>
    </row>
    <row r="982" spans="1:10" ht="14.1" customHeight="1" x14ac:dyDescent="0.25">
      <c r="A982" s="325" t="s">
        <v>192</v>
      </c>
      <c r="B982" s="323">
        <v>0</v>
      </c>
      <c r="C982" s="323">
        <v>0</v>
      </c>
      <c r="D982" s="323">
        <v>0</v>
      </c>
      <c r="E982" s="1769">
        <v>30000000</v>
      </c>
      <c r="F982" s="1770"/>
      <c r="G982" s="297"/>
      <c r="H982" s="297"/>
      <c r="I982" s="297"/>
      <c r="J982" s="297"/>
    </row>
    <row r="983" spans="1:10" ht="15" customHeight="1" x14ac:dyDescent="0.25">
      <c r="A983" s="304"/>
      <c r="B983" s="306">
        <v>2020</v>
      </c>
      <c r="C983" s="306">
        <v>2021</v>
      </c>
      <c r="D983" s="306">
        <v>2022</v>
      </c>
      <c r="E983" s="1776">
        <v>2023</v>
      </c>
      <c r="F983" s="1777"/>
      <c r="G983" s="297"/>
      <c r="H983" s="297"/>
      <c r="I983" s="297"/>
      <c r="J983" s="297"/>
    </row>
    <row r="984" spans="1:10" ht="15" customHeight="1" x14ac:dyDescent="0.25">
      <c r="A984" s="307"/>
      <c r="B984" s="309" t="s">
        <v>7</v>
      </c>
      <c r="C984" s="309" t="s">
        <v>8</v>
      </c>
      <c r="D984" s="309" t="s">
        <v>8</v>
      </c>
      <c r="E984" s="1778" t="s">
        <v>8</v>
      </c>
      <c r="F984" s="1779"/>
      <c r="G984" s="297"/>
      <c r="H984" s="297"/>
      <c r="I984" s="297"/>
      <c r="J984" s="297"/>
    </row>
    <row r="985" spans="1:10" ht="14.1" customHeight="1" x14ac:dyDescent="0.25">
      <c r="A985" s="310" t="s">
        <v>16</v>
      </c>
      <c r="B985" s="312">
        <v>0</v>
      </c>
      <c r="C985" s="312">
        <v>0</v>
      </c>
      <c r="D985" s="312">
        <v>0</v>
      </c>
      <c r="E985" s="1763">
        <v>15</v>
      </c>
      <c r="F985" s="1764"/>
      <c r="G985" s="297"/>
      <c r="H985" s="297"/>
      <c r="I985" s="297"/>
      <c r="J985" s="297"/>
    </row>
    <row r="986" spans="1:10" ht="14.1" customHeight="1" x14ac:dyDescent="0.25">
      <c r="A986" s="310" t="s">
        <v>17</v>
      </c>
      <c r="B986" s="312">
        <v>0</v>
      </c>
      <c r="C986" s="312">
        <v>0</v>
      </c>
      <c r="D986" s="312">
        <v>0</v>
      </c>
      <c r="E986" s="1763">
        <v>30000000</v>
      </c>
      <c r="F986" s="1764"/>
      <c r="G986" s="297"/>
      <c r="H986" s="297"/>
      <c r="I986" s="297"/>
      <c r="J986" s="297"/>
    </row>
    <row r="987" spans="1:10" ht="14.1" customHeight="1" x14ac:dyDescent="0.25">
      <c r="A987" s="310" t="s">
        <v>18</v>
      </c>
      <c r="B987" s="312">
        <v>0</v>
      </c>
      <c r="C987" s="314">
        <v>0</v>
      </c>
      <c r="D987" s="314">
        <v>0</v>
      </c>
      <c r="E987" s="1780">
        <v>2000000</v>
      </c>
      <c r="F987" s="1764"/>
      <c r="G987" s="297"/>
      <c r="H987" s="297"/>
      <c r="I987" s="297"/>
      <c r="J987" s="297"/>
    </row>
    <row r="988" spans="1:10" ht="14.1" customHeight="1" x14ac:dyDescent="0.25">
      <c r="A988" s="310" t="s">
        <v>696</v>
      </c>
      <c r="B988" s="312"/>
      <c r="C988" s="314"/>
      <c r="D988" s="314"/>
      <c r="E988" s="1780"/>
      <c r="F988" s="1764"/>
      <c r="G988" s="297"/>
      <c r="H988" s="297"/>
      <c r="I988" s="297"/>
      <c r="J988" s="297"/>
    </row>
    <row r="989" spans="1:10" ht="14.1" customHeight="1" x14ac:dyDescent="0.25">
      <c r="A989" s="310" t="s">
        <v>697</v>
      </c>
      <c r="B989" s="312"/>
      <c r="C989" s="314"/>
      <c r="D989" s="314"/>
      <c r="E989" s="1780"/>
      <c r="F989" s="1764"/>
      <c r="G989" s="297"/>
      <c r="H989" s="297"/>
      <c r="I989" s="297"/>
      <c r="J989" s="297"/>
    </row>
    <row r="990" spans="1:10" ht="14.1" customHeight="1" x14ac:dyDescent="0.25">
      <c r="A990" s="310" t="s">
        <v>22</v>
      </c>
      <c r="B990" s="312"/>
      <c r="C990" s="314"/>
      <c r="D990" s="314"/>
      <c r="E990" s="1780"/>
      <c r="F990" s="1764"/>
      <c r="G990" s="297"/>
      <c r="H990" s="297"/>
      <c r="I990" s="297"/>
      <c r="J990" s="297"/>
    </row>
    <row r="991" spans="1:10" ht="14.1" customHeight="1" x14ac:dyDescent="0.25">
      <c r="A991" s="1774" t="s">
        <v>690</v>
      </c>
      <c r="B991" s="1775"/>
      <c r="C991" s="1775"/>
      <c r="D991" s="1775"/>
      <c r="E991" s="1775"/>
      <c r="F991" s="1775"/>
      <c r="G991" s="297"/>
      <c r="H991" s="297"/>
      <c r="I991" s="297"/>
      <c r="J991" s="297"/>
    </row>
    <row r="992" spans="1:10" ht="14.1" customHeight="1" x14ac:dyDescent="0.25">
      <c r="A992" s="304"/>
      <c r="B992" s="306">
        <v>2020</v>
      </c>
      <c r="C992" s="317">
        <v>2021</v>
      </c>
      <c r="D992" s="306">
        <v>2022</v>
      </c>
      <c r="E992" s="1776">
        <v>2023</v>
      </c>
      <c r="F992" s="1777"/>
      <c r="G992" s="297"/>
      <c r="H992" s="297"/>
      <c r="I992" s="297"/>
      <c r="J992" s="297"/>
    </row>
    <row r="993" spans="1:10" ht="14.1" customHeight="1" x14ac:dyDescent="0.25">
      <c r="A993" s="318"/>
      <c r="B993" s="309" t="s">
        <v>7</v>
      </c>
      <c r="C993" s="309" t="s">
        <v>8</v>
      </c>
      <c r="D993" s="309" t="s">
        <v>8</v>
      </c>
      <c r="E993" s="1778" t="s">
        <v>8</v>
      </c>
      <c r="F993" s="1779"/>
      <c r="G993" s="297"/>
      <c r="H993" s="297"/>
      <c r="I993" s="297"/>
      <c r="J993" s="297"/>
    </row>
    <row r="994" spans="1:10" ht="15.95" customHeight="1" x14ac:dyDescent="0.25">
      <c r="A994" s="307"/>
      <c r="B994" s="319"/>
      <c r="C994" s="319"/>
      <c r="D994" s="319"/>
      <c r="E994" s="319"/>
      <c r="F994" s="319"/>
      <c r="G994" s="320" t="s">
        <v>687</v>
      </c>
      <c r="H994" s="297"/>
      <c r="I994" s="297"/>
      <c r="J994" s="297"/>
    </row>
    <row r="995" spans="1:10" ht="14.1" customHeight="1" x14ac:dyDescent="0.25">
      <c r="A995" s="321" t="s">
        <v>698</v>
      </c>
      <c r="B995" s="323">
        <v>0</v>
      </c>
      <c r="C995" s="323">
        <v>0</v>
      </c>
      <c r="D995" s="323">
        <v>0</v>
      </c>
      <c r="E995" s="1769">
        <v>0</v>
      </c>
      <c r="F995" s="1770"/>
      <c r="G995" s="324"/>
      <c r="H995" s="297"/>
      <c r="I995" s="297"/>
      <c r="J995" s="297"/>
    </row>
    <row r="996" spans="1:10" ht="14.1" customHeight="1" x14ac:dyDescent="0.25">
      <c r="A996" s="321" t="s">
        <v>699</v>
      </c>
      <c r="B996" s="323">
        <v>0</v>
      </c>
      <c r="C996" s="323">
        <v>0</v>
      </c>
      <c r="D996" s="323">
        <v>0</v>
      </c>
      <c r="E996" s="1769">
        <v>0</v>
      </c>
      <c r="F996" s="1770"/>
      <c r="G996" s="297"/>
      <c r="H996" s="297"/>
      <c r="I996" s="297"/>
      <c r="J996" s="297"/>
    </row>
    <row r="997" spans="1:10" ht="14.1" customHeight="1" x14ac:dyDescent="0.25">
      <c r="A997" s="321" t="s">
        <v>700</v>
      </c>
      <c r="B997" s="323">
        <v>0</v>
      </c>
      <c r="C997" s="323">
        <v>0</v>
      </c>
      <c r="D997" s="323">
        <v>0</v>
      </c>
      <c r="E997" s="1769">
        <v>0</v>
      </c>
      <c r="F997" s="1770"/>
      <c r="G997" s="297"/>
      <c r="H997" s="297"/>
      <c r="I997" s="297"/>
      <c r="J997" s="297"/>
    </row>
    <row r="998" spans="1:10" ht="14.1" customHeight="1" x14ac:dyDescent="0.25">
      <c r="A998" s="321" t="s">
        <v>701</v>
      </c>
      <c r="B998" s="323">
        <v>0</v>
      </c>
      <c r="C998" s="323">
        <v>0</v>
      </c>
      <c r="D998" s="323">
        <v>0</v>
      </c>
      <c r="E998" s="1769">
        <v>0</v>
      </c>
      <c r="F998" s="1770"/>
      <c r="G998" s="297"/>
      <c r="H998" s="297"/>
      <c r="I998" s="297"/>
      <c r="J998" s="297"/>
    </row>
    <row r="999" spans="1:10" ht="14.1" customHeight="1" x14ac:dyDescent="0.25">
      <c r="A999" s="321" t="s">
        <v>702</v>
      </c>
      <c r="B999" s="323">
        <v>0</v>
      </c>
      <c r="C999" s="323">
        <v>0</v>
      </c>
      <c r="D999" s="323">
        <v>0</v>
      </c>
      <c r="E999" s="1769">
        <v>0</v>
      </c>
      <c r="F999" s="1770"/>
      <c r="G999" s="297"/>
      <c r="H999" s="297"/>
      <c r="I999" s="297"/>
      <c r="J999" s="297"/>
    </row>
    <row r="1000" spans="1:10" ht="14.1" customHeight="1" x14ac:dyDescent="0.25">
      <c r="A1000" s="321" t="s">
        <v>703</v>
      </c>
      <c r="B1000" s="323">
        <v>0</v>
      </c>
      <c r="C1000" s="323">
        <v>0</v>
      </c>
      <c r="D1000" s="323">
        <v>0</v>
      </c>
      <c r="E1000" s="1769">
        <v>0</v>
      </c>
      <c r="F1000" s="1770"/>
      <c r="G1000" s="297"/>
      <c r="H1000" s="297"/>
      <c r="I1000" s="297"/>
      <c r="J1000" s="297"/>
    </row>
    <row r="1001" spans="1:10" ht="14.1" customHeight="1" x14ac:dyDescent="0.25">
      <c r="A1001" s="321" t="s">
        <v>704</v>
      </c>
      <c r="B1001" s="323">
        <v>0</v>
      </c>
      <c r="C1001" s="323">
        <v>0</v>
      </c>
      <c r="D1001" s="323">
        <v>0</v>
      </c>
      <c r="E1001" s="1769">
        <v>0</v>
      </c>
      <c r="F1001" s="1770"/>
      <c r="G1001" s="297"/>
      <c r="H1001" s="297"/>
      <c r="I1001" s="297"/>
      <c r="J1001" s="297"/>
    </row>
    <row r="1002" spans="1:10" ht="14.1" customHeight="1" x14ac:dyDescent="0.25">
      <c r="A1002" s="321" t="s">
        <v>705</v>
      </c>
      <c r="B1002" s="323">
        <v>0</v>
      </c>
      <c r="C1002" s="323">
        <v>0</v>
      </c>
      <c r="D1002" s="323">
        <v>0</v>
      </c>
      <c r="E1002" s="1769">
        <v>0</v>
      </c>
      <c r="F1002" s="1770"/>
      <c r="G1002" s="297"/>
      <c r="H1002" s="297"/>
      <c r="I1002" s="297"/>
      <c r="J1002" s="297"/>
    </row>
    <row r="1003" spans="1:10" ht="14.1" customHeight="1" x14ac:dyDescent="0.25">
      <c r="A1003" s="321" t="s">
        <v>706</v>
      </c>
      <c r="B1003" s="323">
        <v>0</v>
      </c>
      <c r="C1003" s="323">
        <v>0</v>
      </c>
      <c r="D1003" s="323">
        <v>0</v>
      </c>
      <c r="E1003" s="1769">
        <v>0</v>
      </c>
      <c r="F1003" s="1770"/>
      <c r="G1003" s="297"/>
      <c r="H1003" s="297"/>
      <c r="I1003" s="297"/>
      <c r="J1003" s="297"/>
    </row>
    <row r="1004" spans="1:10" ht="14.1" customHeight="1" x14ac:dyDescent="0.25">
      <c r="A1004" s="321" t="s">
        <v>707</v>
      </c>
      <c r="B1004" s="323">
        <v>0</v>
      </c>
      <c r="C1004" s="323">
        <v>0</v>
      </c>
      <c r="D1004" s="323">
        <v>0</v>
      </c>
      <c r="E1004" s="1769">
        <v>0</v>
      </c>
      <c r="F1004" s="1770"/>
      <c r="G1004" s="297"/>
      <c r="H1004" s="297"/>
      <c r="I1004" s="297"/>
      <c r="J1004" s="297"/>
    </row>
    <row r="1005" spans="1:10" ht="14.1" customHeight="1" x14ac:dyDescent="0.25">
      <c r="A1005" s="321" t="s">
        <v>708</v>
      </c>
      <c r="B1005" s="323">
        <v>0</v>
      </c>
      <c r="C1005" s="323">
        <v>0</v>
      </c>
      <c r="D1005" s="323">
        <v>0</v>
      </c>
      <c r="E1005" s="1769">
        <v>0</v>
      </c>
      <c r="F1005" s="1770"/>
      <c r="G1005" s="297"/>
      <c r="H1005" s="297"/>
      <c r="I1005" s="297"/>
      <c r="J1005" s="297"/>
    </row>
    <row r="1006" spans="1:10" ht="14.1" customHeight="1" x14ac:dyDescent="0.25">
      <c r="A1006" s="321" t="s">
        <v>709</v>
      </c>
      <c r="B1006" s="323">
        <v>0</v>
      </c>
      <c r="C1006" s="323">
        <v>0</v>
      </c>
      <c r="D1006" s="323">
        <v>0</v>
      </c>
      <c r="E1006" s="1769">
        <v>0</v>
      </c>
      <c r="F1006" s="1770"/>
      <c r="G1006" s="297"/>
      <c r="H1006" s="297"/>
      <c r="I1006" s="297"/>
      <c r="J1006" s="297"/>
    </row>
    <row r="1007" spans="1:10" ht="14.1" customHeight="1" x14ac:dyDescent="0.25">
      <c r="A1007" s="321" t="s">
        <v>710</v>
      </c>
      <c r="B1007" s="323">
        <v>0</v>
      </c>
      <c r="C1007" s="323">
        <v>0</v>
      </c>
      <c r="D1007" s="323">
        <v>0</v>
      </c>
      <c r="E1007" s="1769">
        <v>0</v>
      </c>
      <c r="F1007" s="1770"/>
      <c r="G1007" s="297"/>
      <c r="H1007" s="297"/>
      <c r="I1007" s="297"/>
      <c r="J1007" s="297"/>
    </row>
    <row r="1008" spans="1:10" ht="14.1" customHeight="1" x14ac:dyDescent="0.25">
      <c r="A1008" s="321" t="s">
        <v>711</v>
      </c>
      <c r="B1008" s="323">
        <v>0</v>
      </c>
      <c r="C1008" s="323">
        <v>0</v>
      </c>
      <c r="D1008" s="323">
        <v>0</v>
      </c>
      <c r="E1008" s="1769">
        <v>0</v>
      </c>
      <c r="F1008" s="1770"/>
      <c r="G1008" s="297"/>
      <c r="H1008" s="297"/>
      <c r="I1008" s="297"/>
      <c r="J1008" s="297"/>
    </row>
    <row r="1009" spans="1:10" ht="14.1" customHeight="1" x14ac:dyDescent="0.25">
      <c r="A1009" s="321" t="s">
        <v>712</v>
      </c>
      <c r="B1009" s="323">
        <v>0</v>
      </c>
      <c r="C1009" s="323">
        <v>0</v>
      </c>
      <c r="D1009" s="323">
        <v>0</v>
      </c>
      <c r="E1009" s="1769">
        <v>0</v>
      </c>
      <c r="F1009" s="1770"/>
      <c r="G1009" s="297"/>
      <c r="H1009" s="297"/>
      <c r="I1009" s="297"/>
      <c r="J1009" s="297"/>
    </row>
    <row r="1010" spans="1:10" ht="14.1" customHeight="1" x14ac:dyDescent="0.25">
      <c r="A1010" s="321" t="s">
        <v>713</v>
      </c>
      <c r="B1010" s="323">
        <v>0</v>
      </c>
      <c r="C1010" s="323">
        <v>0</v>
      </c>
      <c r="D1010" s="323">
        <v>0</v>
      </c>
      <c r="E1010" s="1769">
        <v>0</v>
      </c>
      <c r="F1010" s="1770"/>
      <c r="G1010" s="297"/>
      <c r="H1010" s="297"/>
      <c r="I1010" s="297"/>
      <c r="J1010" s="297"/>
    </row>
    <row r="1011" spans="1:10" ht="14.1" customHeight="1" x14ac:dyDescent="0.25">
      <c r="A1011" s="321" t="s">
        <v>714</v>
      </c>
      <c r="B1011" s="323">
        <v>0</v>
      </c>
      <c r="C1011" s="323">
        <v>0</v>
      </c>
      <c r="D1011" s="323">
        <v>0</v>
      </c>
      <c r="E1011" s="1769">
        <v>30000000</v>
      </c>
      <c r="F1011" s="1770"/>
      <c r="G1011" s="297"/>
      <c r="H1011" s="297"/>
      <c r="I1011" s="297"/>
      <c r="J1011" s="297"/>
    </row>
    <row r="1012" spans="1:10" ht="14.1" customHeight="1" x14ac:dyDescent="0.25">
      <c r="A1012" s="321" t="s">
        <v>715</v>
      </c>
      <c r="B1012" s="323">
        <v>0</v>
      </c>
      <c r="C1012" s="323">
        <v>0</v>
      </c>
      <c r="D1012" s="323">
        <v>0</v>
      </c>
      <c r="E1012" s="1769">
        <v>0</v>
      </c>
      <c r="F1012" s="1770"/>
      <c r="G1012" s="297"/>
      <c r="H1012" s="297"/>
      <c r="I1012" s="297"/>
      <c r="J1012" s="297"/>
    </row>
    <row r="1013" spans="1:10" ht="14.1" customHeight="1" x14ac:dyDescent="0.25">
      <c r="A1013" s="321" t="s">
        <v>716</v>
      </c>
      <c r="B1013" s="323">
        <v>0</v>
      </c>
      <c r="C1013" s="323">
        <v>0</v>
      </c>
      <c r="D1013" s="323">
        <v>0</v>
      </c>
      <c r="E1013" s="1769">
        <v>0</v>
      </c>
      <c r="F1013" s="1770"/>
      <c r="G1013" s="297"/>
      <c r="H1013" s="297"/>
      <c r="I1013" s="297"/>
      <c r="J1013" s="297"/>
    </row>
    <row r="1014" spans="1:10" ht="14.1" customHeight="1" x14ac:dyDescent="0.25">
      <c r="A1014" s="321" t="s">
        <v>717</v>
      </c>
      <c r="B1014" s="323">
        <v>0</v>
      </c>
      <c r="C1014" s="323">
        <v>0</v>
      </c>
      <c r="D1014" s="323">
        <v>0</v>
      </c>
      <c r="E1014" s="1769">
        <v>0</v>
      </c>
      <c r="F1014" s="1770"/>
      <c r="G1014" s="297"/>
      <c r="H1014" s="297"/>
      <c r="I1014" s="297"/>
      <c r="J1014" s="297"/>
    </row>
    <row r="1015" spans="1:10" ht="14.1" customHeight="1" x14ac:dyDescent="0.25">
      <c r="A1015" s="321" t="s">
        <v>718</v>
      </c>
      <c r="B1015" s="323">
        <v>0</v>
      </c>
      <c r="C1015" s="323">
        <v>0</v>
      </c>
      <c r="D1015" s="323">
        <v>0</v>
      </c>
      <c r="E1015" s="1769">
        <v>0</v>
      </c>
      <c r="F1015" s="1770"/>
      <c r="G1015" s="297"/>
      <c r="H1015" s="297"/>
      <c r="I1015" s="297"/>
      <c r="J1015" s="297"/>
    </row>
    <row r="1016" spans="1:10" ht="14.1" customHeight="1" x14ac:dyDescent="0.25">
      <c r="A1016" s="321" t="s">
        <v>719</v>
      </c>
      <c r="B1016" s="323">
        <v>0</v>
      </c>
      <c r="C1016" s="323">
        <v>0</v>
      </c>
      <c r="D1016" s="323">
        <v>0</v>
      </c>
      <c r="E1016" s="1769">
        <v>0</v>
      </c>
      <c r="F1016" s="1770"/>
      <c r="G1016" s="297"/>
      <c r="H1016" s="297"/>
      <c r="I1016" s="297"/>
      <c r="J1016" s="297"/>
    </row>
    <row r="1017" spans="1:10" ht="14.1" customHeight="1" x14ac:dyDescent="0.25">
      <c r="A1017" s="321" t="s">
        <v>720</v>
      </c>
      <c r="B1017" s="323">
        <v>0</v>
      </c>
      <c r="C1017" s="323">
        <v>0</v>
      </c>
      <c r="D1017" s="323">
        <v>0</v>
      </c>
      <c r="E1017" s="1769">
        <v>0</v>
      </c>
      <c r="F1017" s="1770"/>
      <c r="G1017" s="297"/>
      <c r="H1017" s="297"/>
      <c r="I1017" s="297"/>
      <c r="J1017" s="297"/>
    </row>
    <row r="1018" spans="1:10" ht="14.1" customHeight="1" x14ac:dyDescent="0.25">
      <c r="A1018" s="321" t="s">
        <v>721</v>
      </c>
      <c r="B1018" s="323">
        <v>0</v>
      </c>
      <c r="C1018" s="323">
        <v>0</v>
      </c>
      <c r="D1018" s="323">
        <v>0</v>
      </c>
      <c r="E1018" s="1769">
        <v>0</v>
      </c>
      <c r="F1018" s="1770"/>
      <c r="G1018" s="297"/>
      <c r="H1018" s="297"/>
      <c r="I1018" s="297"/>
      <c r="J1018" s="297"/>
    </row>
    <row r="1019" spans="1:10" ht="14.1" customHeight="1" x14ac:dyDescent="0.25">
      <c r="A1019" s="321" t="s">
        <v>722</v>
      </c>
      <c r="B1019" s="323">
        <v>0</v>
      </c>
      <c r="C1019" s="323">
        <v>0</v>
      </c>
      <c r="D1019" s="323">
        <v>0</v>
      </c>
      <c r="E1019" s="1769">
        <v>0</v>
      </c>
      <c r="F1019" s="1770"/>
      <c r="G1019" s="297"/>
      <c r="H1019" s="297"/>
      <c r="I1019" s="297"/>
      <c r="J1019" s="297"/>
    </row>
    <row r="1020" spans="1:10" ht="14.1" customHeight="1" x14ac:dyDescent="0.25">
      <c r="A1020" s="321" t="s">
        <v>723</v>
      </c>
      <c r="B1020" s="323">
        <v>0</v>
      </c>
      <c r="C1020" s="323">
        <v>0</v>
      </c>
      <c r="D1020" s="323">
        <v>0</v>
      </c>
      <c r="E1020" s="1769">
        <v>0</v>
      </c>
      <c r="F1020" s="1770"/>
      <c r="G1020" s="297"/>
      <c r="H1020" s="297"/>
      <c r="I1020" s="297"/>
      <c r="J1020" s="297"/>
    </row>
    <row r="1021" spans="1:10" ht="14.1" customHeight="1" x14ac:dyDescent="0.25">
      <c r="A1021" s="321" t="s">
        <v>724</v>
      </c>
      <c r="B1021" s="323">
        <v>0</v>
      </c>
      <c r="C1021" s="323">
        <v>0</v>
      </c>
      <c r="D1021" s="323">
        <v>0</v>
      </c>
      <c r="E1021" s="1769">
        <v>0</v>
      </c>
      <c r="F1021" s="1770"/>
      <c r="G1021" s="297"/>
      <c r="H1021" s="297"/>
      <c r="I1021" s="297"/>
      <c r="J1021" s="297"/>
    </row>
    <row r="1022" spans="1:10" ht="14.1" customHeight="1" x14ac:dyDescent="0.25">
      <c r="A1022" s="321" t="s">
        <v>725</v>
      </c>
      <c r="B1022" s="323">
        <v>0</v>
      </c>
      <c r="C1022" s="323">
        <v>0</v>
      </c>
      <c r="D1022" s="323">
        <v>0</v>
      </c>
      <c r="E1022" s="1769">
        <v>0</v>
      </c>
      <c r="F1022" s="1770"/>
      <c r="G1022" s="297"/>
      <c r="H1022" s="297"/>
      <c r="I1022" s="297"/>
      <c r="J1022" s="297"/>
    </row>
    <row r="1023" spans="1:10" ht="14.1" customHeight="1" x14ac:dyDescent="0.25">
      <c r="A1023" s="321" t="s">
        <v>726</v>
      </c>
      <c r="B1023" s="323">
        <v>0</v>
      </c>
      <c r="C1023" s="323">
        <v>0</v>
      </c>
      <c r="D1023" s="323">
        <v>0</v>
      </c>
      <c r="E1023" s="1769">
        <v>0</v>
      </c>
      <c r="F1023" s="1770"/>
      <c r="G1023" s="297"/>
      <c r="H1023" s="297"/>
      <c r="I1023" s="297"/>
      <c r="J1023" s="297"/>
    </row>
    <row r="1024" spans="1:10" ht="14.1" customHeight="1" x14ac:dyDescent="0.25">
      <c r="A1024" s="321" t="s">
        <v>727</v>
      </c>
      <c r="B1024" s="323">
        <v>0</v>
      </c>
      <c r="C1024" s="323">
        <v>0</v>
      </c>
      <c r="D1024" s="323">
        <v>0</v>
      </c>
      <c r="E1024" s="1769">
        <v>0</v>
      </c>
      <c r="F1024" s="1770"/>
      <c r="G1024" s="297"/>
      <c r="H1024" s="297"/>
      <c r="I1024" s="297"/>
      <c r="J1024" s="297"/>
    </row>
    <row r="1025" spans="1:10" ht="14.1" customHeight="1" x14ac:dyDescent="0.25">
      <c r="A1025" s="325" t="s">
        <v>192</v>
      </c>
      <c r="B1025" s="323">
        <v>0</v>
      </c>
      <c r="C1025" s="323">
        <v>0</v>
      </c>
      <c r="D1025" s="323">
        <v>0</v>
      </c>
      <c r="E1025" s="1769">
        <v>30000000</v>
      </c>
      <c r="F1025" s="1770"/>
      <c r="G1025" s="297"/>
      <c r="H1025" s="297"/>
      <c r="I1025" s="297"/>
      <c r="J1025" s="297"/>
    </row>
    <row r="1026" spans="1:10" ht="15" customHeight="1" x14ac:dyDescent="0.25">
      <c r="A1026" s="304"/>
      <c r="B1026" s="306">
        <v>2020</v>
      </c>
      <c r="C1026" s="306">
        <v>2021</v>
      </c>
      <c r="D1026" s="306">
        <v>2022</v>
      </c>
      <c r="E1026" s="1776">
        <v>2023</v>
      </c>
      <c r="F1026" s="1777"/>
      <c r="G1026" s="297"/>
      <c r="H1026" s="297"/>
      <c r="I1026" s="297"/>
      <c r="J1026" s="297"/>
    </row>
    <row r="1027" spans="1:10" ht="15" customHeight="1" x14ac:dyDescent="0.25">
      <c r="A1027" s="307"/>
      <c r="B1027" s="309" t="s">
        <v>7</v>
      </c>
      <c r="C1027" s="309" t="s">
        <v>8</v>
      </c>
      <c r="D1027" s="309" t="s">
        <v>8</v>
      </c>
      <c r="E1027" s="1778" t="s">
        <v>8</v>
      </c>
      <c r="F1027" s="1779"/>
      <c r="G1027" s="297"/>
      <c r="H1027" s="297"/>
      <c r="I1027" s="297"/>
      <c r="J1027" s="297"/>
    </row>
    <row r="1028" spans="1:10" ht="14.1" customHeight="1" x14ac:dyDescent="0.25">
      <c r="A1028" s="310" t="s">
        <v>16</v>
      </c>
      <c r="B1028" s="312">
        <v>0</v>
      </c>
      <c r="C1028" s="312">
        <v>0</v>
      </c>
      <c r="D1028" s="312">
        <v>0</v>
      </c>
      <c r="E1028" s="1763">
        <v>15</v>
      </c>
      <c r="F1028" s="1764"/>
      <c r="G1028" s="297"/>
      <c r="H1028" s="297"/>
      <c r="I1028" s="297"/>
      <c r="J1028" s="297"/>
    </row>
    <row r="1029" spans="1:10" ht="14.1" customHeight="1" x14ac:dyDescent="0.25">
      <c r="A1029" s="310" t="s">
        <v>17</v>
      </c>
      <c r="B1029" s="312">
        <v>0</v>
      </c>
      <c r="C1029" s="312">
        <v>0</v>
      </c>
      <c r="D1029" s="312">
        <v>0</v>
      </c>
      <c r="E1029" s="1763">
        <v>30000000</v>
      </c>
      <c r="F1029" s="1764"/>
      <c r="G1029" s="297"/>
      <c r="H1029" s="297"/>
      <c r="I1029" s="297"/>
      <c r="J1029" s="297"/>
    </row>
    <row r="1030" spans="1:10" ht="14.1" customHeight="1" x14ac:dyDescent="0.25">
      <c r="A1030" s="310" t="s">
        <v>18</v>
      </c>
      <c r="B1030" s="312">
        <v>0</v>
      </c>
      <c r="C1030" s="314">
        <v>0</v>
      </c>
      <c r="D1030" s="314">
        <v>0</v>
      </c>
      <c r="E1030" s="1780">
        <v>2000000</v>
      </c>
      <c r="F1030" s="1764"/>
      <c r="G1030" s="297"/>
      <c r="H1030" s="297"/>
      <c r="I1030" s="297"/>
      <c r="J1030" s="297"/>
    </row>
    <row r="1031" spans="1:10" ht="14.1" customHeight="1" x14ac:dyDescent="0.25">
      <c r="A1031" s="310" t="s">
        <v>696</v>
      </c>
      <c r="B1031" s="312"/>
      <c r="C1031" s="314"/>
      <c r="D1031" s="314"/>
      <c r="E1031" s="1780"/>
      <c r="F1031" s="1764"/>
      <c r="G1031" s="297"/>
      <c r="H1031" s="297"/>
      <c r="I1031" s="297"/>
      <c r="J1031" s="297"/>
    </row>
    <row r="1032" spans="1:10" ht="14.1" customHeight="1" x14ac:dyDescent="0.25">
      <c r="A1032" s="310" t="s">
        <v>697</v>
      </c>
      <c r="B1032" s="312"/>
      <c r="C1032" s="314"/>
      <c r="D1032" s="314"/>
      <c r="E1032" s="1780"/>
      <c r="F1032" s="1764"/>
      <c r="G1032" s="297"/>
      <c r="H1032" s="297"/>
      <c r="I1032" s="297"/>
      <c r="J1032" s="297"/>
    </row>
    <row r="1033" spans="1:10" ht="14.1" customHeight="1" x14ac:dyDescent="0.25">
      <c r="A1033" s="310" t="s">
        <v>22</v>
      </c>
      <c r="B1033" s="312"/>
      <c r="C1033" s="314"/>
      <c r="D1033" s="314"/>
      <c r="E1033" s="1780"/>
      <c r="F1033" s="1764"/>
      <c r="G1033" s="297"/>
      <c r="H1033" s="297"/>
      <c r="I1033" s="297"/>
      <c r="J1033" s="297"/>
    </row>
    <row r="1034" spans="1:10" ht="14.1" customHeight="1" x14ac:dyDescent="0.25">
      <c r="A1034" s="1774" t="s">
        <v>690</v>
      </c>
      <c r="B1034" s="1775"/>
      <c r="C1034" s="1775"/>
      <c r="D1034" s="1775"/>
      <c r="E1034" s="1775"/>
      <c r="F1034" s="1775"/>
      <c r="G1034" s="297"/>
      <c r="H1034" s="297"/>
      <c r="I1034" s="297"/>
      <c r="J1034" s="297"/>
    </row>
    <row r="1035" spans="1:10" ht="14.1" customHeight="1" x14ac:dyDescent="0.25">
      <c r="A1035" s="304"/>
      <c r="B1035" s="306">
        <v>2020</v>
      </c>
      <c r="C1035" s="317">
        <v>2021</v>
      </c>
      <c r="D1035" s="306">
        <v>2022</v>
      </c>
      <c r="E1035" s="1776">
        <v>2023</v>
      </c>
      <c r="F1035" s="1777"/>
      <c r="G1035" s="297"/>
      <c r="H1035" s="297"/>
      <c r="I1035" s="297"/>
      <c r="J1035" s="297"/>
    </row>
    <row r="1036" spans="1:10" ht="14.1" customHeight="1" x14ac:dyDescent="0.25">
      <c r="A1036" s="318"/>
      <c r="B1036" s="309" t="s">
        <v>7</v>
      </c>
      <c r="C1036" s="309" t="s">
        <v>8</v>
      </c>
      <c r="D1036" s="309" t="s">
        <v>8</v>
      </c>
      <c r="E1036" s="1778" t="s">
        <v>8</v>
      </c>
      <c r="F1036" s="1779"/>
      <c r="G1036" s="297"/>
      <c r="H1036" s="297"/>
      <c r="I1036" s="297"/>
      <c r="J1036" s="297"/>
    </row>
    <row r="1037" spans="1:10" ht="15.95" customHeight="1" x14ac:dyDescent="0.25">
      <c r="A1037" s="307"/>
      <c r="B1037" s="319"/>
      <c r="C1037" s="319"/>
      <c r="D1037" s="319"/>
      <c r="E1037" s="319"/>
      <c r="F1037" s="319"/>
      <c r="G1037" s="320" t="s">
        <v>687</v>
      </c>
      <c r="H1037" s="297"/>
      <c r="I1037" s="297"/>
      <c r="J1037" s="297"/>
    </row>
    <row r="1038" spans="1:10" ht="14.1" customHeight="1" x14ac:dyDescent="0.25">
      <c r="A1038" s="321" t="s">
        <v>698</v>
      </c>
      <c r="B1038" s="323">
        <v>0</v>
      </c>
      <c r="C1038" s="323">
        <v>0</v>
      </c>
      <c r="D1038" s="323">
        <v>0</v>
      </c>
      <c r="E1038" s="1769">
        <v>0</v>
      </c>
      <c r="F1038" s="1770"/>
      <c r="G1038" s="324"/>
      <c r="H1038" s="297"/>
      <c r="I1038" s="297"/>
      <c r="J1038" s="297"/>
    </row>
    <row r="1039" spans="1:10" ht="14.1" customHeight="1" x14ac:dyDescent="0.25">
      <c r="A1039" s="321" t="s">
        <v>699</v>
      </c>
      <c r="B1039" s="323">
        <v>0</v>
      </c>
      <c r="C1039" s="323">
        <v>0</v>
      </c>
      <c r="D1039" s="323">
        <v>0</v>
      </c>
      <c r="E1039" s="1769">
        <v>0</v>
      </c>
      <c r="F1039" s="1770"/>
      <c r="G1039" s="297"/>
      <c r="H1039" s="297"/>
      <c r="I1039" s="297"/>
      <c r="J1039" s="297"/>
    </row>
    <row r="1040" spans="1:10" ht="14.1" customHeight="1" x14ac:dyDescent="0.25">
      <c r="A1040" s="321" t="s">
        <v>700</v>
      </c>
      <c r="B1040" s="323">
        <v>0</v>
      </c>
      <c r="C1040" s="323">
        <v>0</v>
      </c>
      <c r="D1040" s="323">
        <v>0</v>
      </c>
      <c r="E1040" s="1769">
        <v>0</v>
      </c>
      <c r="F1040" s="1770"/>
      <c r="G1040" s="297"/>
      <c r="H1040" s="297"/>
      <c r="I1040" s="297"/>
      <c r="J1040" s="297"/>
    </row>
    <row r="1041" spans="1:10" ht="14.1" customHeight="1" x14ac:dyDescent="0.25">
      <c r="A1041" s="321" t="s">
        <v>701</v>
      </c>
      <c r="B1041" s="323">
        <v>0</v>
      </c>
      <c r="C1041" s="323">
        <v>0</v>
      </c>
      <c r="D1041" s="323">
        <v>0</v>
      </c>
      <c r="E1041" s="1769">
        <v>0</v>
      </c>
      <c r="F1041" s="1770"/>
      <c r="G1041" s="297"/>
      <c r="H1041" s="297"/>
      <c r="I1041" s="297"/>
      <c r="J1041" s="297"/>
    </row>
    <row r="1042" spans="1:10" ht="14.1" customHeight="1" x14ac:dyDescent="0.25">
      <c r="A1042" s="321" t="s">
        <v>702</v>
      </c>
      <c r="B1042" s="323">
        <v>0</v>
      </c>
      <c r="C1042" s="323">
        <v>0</v>
      </c>
      <c r="D1042" s="323">
        <v>0</v>
      </c>
      <c r="E1042" s="1769">
        <v>0</v>
      </c>
      <c r="F1042" s="1770"/>
      <c r="G1042" s="297"/>
      <c r="H1042" s="297"/>
      <c r="I1042" s="297"/>
      <c r="J1042" s="297"/>
    </row>
    <row r="1043" spans="1:10" ht="14.1" customHeight="1" x14ac:dyDescent="0.25">
      <c r="A1043" s="321" t="s">
        <v>703</v>
      </c>
      <c r="B1043" s="323">
        <v>0</v>
      </c>
      <c r="C1043" s="323">
        <v>0</v>
      </c>
      <c r="D1043" s="323">
        <v>0</v>
      </c>
      <c r="E1043" s="1769">
        <v>0</v>
      </c>
      <c r="F1043" s="1770"/>
      <c r="G1043" s="297"/>
      <c r="H1043" s="297"/>
      <c r="I1043" s="297"/>
      <c r="J1043" s="297"/>
    </row>
    <row r="1044" spans="1:10" ht="14.1" customHeight="1" x14ac:dyDescent="0.25">
      <c r="A1044" s="321" t="s">
        <v>704</v>
      </c>
      <c r="B1044" s="323">
        <v>0</v>
      </c>
      <c r="C1044" s="323">
        <v>0</v>
      </c>
      <c r="D1044" s="323">
        <v>0</v>
      </c>
      <c r="E1044" s="1769">
        <v>0</v>
      </c>
      <c r="F1044" s="1770"/>
      <c r="G1044" s="297"/>
      <c r="H1044" s="297"/>
      <c r="I1044" s="297"/>
      <c r="J1044" s="297"/>
    </row>
    <row r="1045" spans="1:10" ht="14.1" customHeight="1" x14ac:dyDescent="0.25">
      <c r="A1045" s="321" t="s">
        <v>705</v>
      </c>
      <c r="B1045" s="323">
        <v>0</v>
      </c>
      <c r="C1045" s="323">
        <v>0</v>
      </c>
      <c r="D1045" s="323">
        <v>0</v>
      </c>
      <c r="E1045" s="1769">
        <v>0</v>
      </c>
      <c r="F1045" s="1770"/>
      <c r="G1045" s="297"/>
      <c r="H1045" s="297"/>
      <c r="I1045" s="297"/>
      <c r="J1045" s="297"/>
    </row>
    <row r="1046" spans="1:10" ht="14.1" customHeight="1" x14ac:dyDescent="0.25">
      <c r="A1046" s="321" t="s">
        <v>706</v>
      </c>
      <c r="B1046" s="323">
        <v>0</v>
      </c>
      <c r="C1046" s="323">
        <v>0</v>
      </c>
      <c r="D1046" s="323">
        <v>0</v>
      </c>
      <c r="E1046" s="1769">
        <v>0</v>
      </c>
      <c r="F1046" s="1770"/>
      <c r="G1046" s="297"/>
      <c r="H1046" s="297"/>
      <c r="I1046" s="297"/>
      <c r="J1046" s="297"/>
    </row>
    <row r="1047" spans="1:10" ht="14.1" customHeight="1" x14ac:dyDescent="0.25">
      <c r="A1047" s="321" t="s">
        <v>707</v>
      </c>
      <c r="B1047" s="323">
        <v>0</v>
      </c>
      <c r="C1047" s="323">
        <v>0</v>
      </c>
      <c r="D1047" s="323">
        <v>0</v>
      </c>
      <c r="E1047" s="1769">
        <v>0</v>
      </c>
      <c r="F1047" s="1770"/>
      <c r="G1047" s="297"/>
      <c r="H1047" s="297"/>
      <c r="I1047" s="297"/>
      <c r="J1047" s="297"/>
    </row>
    <row r="1048" spans="1:10" ht="14.1" customHeight="1" x14ac:dyDescent="0.25">
      <c r="A1048" s="321" t="s">
        <v>708</v>
      </c>
      <c r="B1048" s="323">
        <v>0</v>
      </c>
      <c r="C1048" s="323">
        <v>0</v>
      </c>
      <c r="D1048" s="323">
        <v>0</v>
      </c>
      <c r="E1048" s="1769">
        <v>0</v>
      </c>
      <c r="F1048" s="1770"/>
      <c r="G1048" s="297"/>
      <c r="H1048" s="297"/>
      <c r="I1048" s="297"/>
      <c r="J1048" s="297"/>
    </row>
    <row r="1049" spans="1:10" ht="14.1" customHeight="1" x14ac:dyDescent="0.25">
      <c r="A1049" s="321" t="s">
        <v>709</v>
      </c>
      <c r="B1049" s="323">
        <v>0</v>
      </c>
      <c r="C1049" s="323">
        <v>0</v>
      </c>
      <c r="D1049" s="323">
        <v>0</v>
      </c>
      <c r="E1049" s="1769">
        <v>0</v>
      </c>
      <c r="F1049" s="1770"/>
      <c r="G1049" s="297"/>
      <c r="H1049" s="297"/>
      <c r="I1049" s="297"/>
      <c r="J1049" s="297"/>
    </row>
    <row r="1050" spans="1:10" ht="14.1" customHeight="1" x14ac:dyDescent="0.25">
      <c r="A1050" s="321" t="s">
        <v>710</v>
      </c>
      <c r="B1050" s="323">
        <v>0</v>
      </c>
      <c r="C1050" s="323">
        <v>0</v>
      </c>
      <c r="D1050" s="323">
        <v>0</v>
      </c>
      <c r="E1050" s="1769">
        <v>0</v>
      </c>
      <c r="F1050" s="1770"/>
      <c r="G1050" s="297"/>
      <c r="H1050" s="297"/>
      <c r="I1050" s="297"/>
      <c r="J1050" s="297"/>
    </row>
    <row r="1051" spans="1:10" ht="14.1" customHeight="1" x14ac:dyDescent="0.25">
      <c r="A1051" s="321" t="s">
        <v>711</v>
      </c>
      <c r="B1051" s="323">
        <v>0</v>
      </c>
      <c r="C1051" s="323">
        <v>0</v>
      </c>
      <c r="D1051" s="323">
        <v>0</v>
      </c>
      <c r="E1051" s="1769">
        <v>0</v>
      </c>
      <c r="F1051" s="1770"/>
      <c r="G1051" s="297"/>
      <c r="H1051" s="297"/>
      <c r="I1051" s="297"/>
      <c r="J1051" s="297"/>
    </row>
    <row r="1052" spans="1:10" ht="14.1" customHeight="1" x14ac:dyDescent="0.25">
      <c r="A1052" s="321" t="s">
        <v>712</v>
      </c>
      <c r="B1052" s="323">
        <v>0</v>
      </c>
      <c r="C1052" s="323">
        <v>0</v>
      </c>
      <c r="D1052" s="323">
        <v>0</v>
      </c>
      <c r="E1052" s="1769">
        <v>0</v>
      </c>
      <c r="F1052" s="1770"/>
      <c r="G1052" s="297"/>
      <c r="H1052" s="297"/>
      <c r="I1052" s="297"/>
      <c r="J1052" s="297"/>
    </row>
    <row r="1053" spans="1:10" ht="14.1" customHeight="1" x14ac:dyDescent="0.25">
      <c r="A1053" s="321" t="s">
        <v>713</v>
      </c>
      <c r="B1053" s="323">
        <v>0</v>
      </c>
      <c r="C1053" s="323">
        <v>0</v>
      </c>
      <c r="D1053" s="323">
        <v>0</v>
      </c>
      <c r="E1053" s="1769">
        <v>0</v>
      </c>
      <c r="F1053" s="1770"/>
      <c r="G1053" s="297"/>
      <c r="H1053" s="297"/>
      <c r="I1053" s="297"/>
      <c r="J1053" s="297"/>
    </row>
    <row r="1054" spans="1:10" ht="14.1" customHeight="1" x14ac:dyDescent="0.25">
      <c r="A1054" s="321" t="s">
        <v>714</v>
      </c>
      <c r="B1054" s="323">
        <v>0</v>
      </c>
      <c r="C1054" s="323">
        <v>0</v>
      </c>
      <c r="D1054" s="323">
        <v>0</v>
      </c>
      <c r="E1054" s="1769">
        <v>30000000</v>
      </c>
      <c r="F1054" s="1770"/>
      <c r="G1054" s="297"/>
      <c r="H1054" s="297"/>
      <c r="I1054" s="297"/>
      <c r="J1054" s="297"/>
    </row>
    <row r="1055" spans="1:10" ht="14.1" customHeight="1" x14ac:dyDescent="0.25">
      <c r="A1055" s="321" t="s">
        <v>715</v>
      </c>
      <c r="B1055" s="323">
        <v>0</v>
      </c>
      <c r="C1055" s="323">
        <v>0</v>
      </c>
      <c r="D1055" s="323">
        <v>0</v>
      </c>
      <c r="E1055" s="1769">
        <v>0</v>
      </c>
      <c r="F1055" s="1770"/>
      <c r="G1055" s="297"/>
      <c r="H1055" s="297"/>
      <c r="I1055" s="297"/>
      <c r="J1055" s="297"/>
    </row>
    <row r="1056" spans="1:10" ht="14.1" customHeight="1" x14ac:dyDescent="0.25">
      <c r="A1056" s="321" t="s">
        <v>716</v>
      </c>
      <c r="B1056" s="323">
        <v>0</v>
      </c>
      <c r="C1056" s="323">
        <v>0</v>
      </c>
      <c r="D1056" s="323">
        <v>0</v>
      </c>
      <c r="E1056" s="1769">
        <v>0</v>
      </c>
      <c r="F1056" s="1770"/>
      <c r="G1056" s="297"/>
      <c r="H1056" s="297"/>
      <c r="I1056" s="297"/>
      <c r="J1056" s="297"/>
    </row>
    <row r="1057" spans="1:10" ht="14.1" customHeight="1" x14ac:dyDescent="0.25">
      <c r="A1057" s="321" t="s">
        <v>717</v>
      </c>
      <c r="B1057" s="323">
        <v>0</v>
      </c>
      <c r="C1057" s="323">
        <v>0</v>
      </c>
      <c r="D1057" s="323">
        <v>0</v>
      </c>
      <c r="E1057" s="1769">
        <v>0</v>
      </c>
      <c r="F1057" s="1770"/>
      <c r="G1057" s="297"/>
      <c r="H1057" s="297"/>
      <c r="I1057" s="297"/>
      <c r="J1057" s="297"/>
    </row>
    <row r="1058" spans="1:10" ht="14.1" customHeight="1" x14ac:dyDescent="0.25">
      <c r="A1058" s="321" t="s">
        <v>718</v>
      </c>
      <c r="B1058" s="323">
        <v>0</v>
      </c>
      <c r="C1058" s="323">
        <v>0</v>
      </c>
      <c r="D1058" s="323">
        <v>0</v>
      </c>
      <c r="E1058" s="1769">
        <v>0</v>
      </c>
      <c r="F1058" s="1770"/>
      <c r="G1058" s="297"/>
      <c r="H1058" s="297"/>
      <c r="I1058" s="297"/>
      <c r="J1058" s="297"/>
    </row>
    <row r="1059" spans="1:10" ht="14.1" customHeight="1" x14ac:dyDescent="0.25">
      <c r="A1059" s="321" t="s">
        <v>719</v>
      </c>
      <c r="B1059" s="323">
        <v>0</v>
      </c>
      <c r="C1059" s="323">
        <v>0</v>
      </c>
      <c r="D1059" s="323">
        <v>0</v>
      </c>
      <c r="E1059" s="1769">
        <v>0</v>
      </c>
      <c r="F1059" s="1770"/>
      <c r="G1059" s="297"/>
      <c r="H1059" s="297"/>
      <c r="I1059" s="297"/>
      <c r="J1059" s="297"/>
    </row>
    <row r="1060" spans="1:10" ht="14.1" customHeight="1" x14ac:dyDescent="0.25">
      <c r="A1060" s="321" t="s">
        <v>720</v>
      </c>
      <c r="B1060" s="323">
        <v>0</v>
      </c>
      <c r="C1060" s="323">
        <v>0</v>
      </c>
      <c r="D1060" s="323">
        <v>0</v>
      </c>
      <c r="E1060" s="1769">
        <v>0</v>
      </c>
      <c r="F1060" s="1770"/>
      <c r="G1060" s="297"/>
      <c r="H1060" s="297"/>
      <c r="I1060" s="297"/>
      <c r="J1060" s="297"/>
    </row>
    <row r="1061" spans="1:10" ht="14.1" customHeight="1" x14ac:dyDescent="0.25">
      <c r="A1061" s="321" t="s">
        <v>721</v>
      </c>
      <c r="B1061" s="323">
        <v>0</v>
      </c>
      <c r="C1061" s="323">
        <v>0</v>
      </c>
      <c r="D1061" s="323">
        <v>0</v>
      </c>
      <c r="E1061" s="1769">
        <v>0</v>
      </c>
      <c r="F1061" s="1770"/>
      <c r="G1061" s="297"/>
      <c r="H1061" s="297"/>
      <c r="I1061" s="297"/>
      <c r="J1061" s="297"/>
    </row>
    <row r="1062" spans="1:10" ht="14.1" customHeight="1" x14ac:dyDescent="0.25">
      <c r="A1062" s="321" t="s">
        <v>722</v>
      </c>
      <c r="B1062" s="323">
        <v>0</v>
      </c>
      <c r="C1062" s="323">
        <v>0</v>
      </c>
      <c r="D1062" s="323">
        <v>0</v>
      </c>
      <c r="E1062" s="1769">
        <v>0</v>
      </c>
      <c r="F1062" s="1770"/>
      <c r="G1062" s="297"/>
      <c r="H1062" s="297"/>
      <c r="I1062" s="297"/>
      <c r="J1062" s="297"/>
    </row>
    <row r="1063" spans="1:10" ht="14.1" customHeight="1" x14ac:dyDescent="0.25">
      <c r="A1063" s="321" t="s">
        <v>723</v>
      </c>
      <c r="B1063" s="323">
        <v>0</v>
      </c>
      <c r="C1063" s="323">
        <v>0</v>
      </c>
      <c r="D1063" s="323">
        <v>0</v>
      </c>
      <c r="E1063" s="1769">
        <v>0</v>
      </c>
      <c r="F1063" s="1770"/>
      <c r="G1063" s="297"/>
      <c r="H1063" s="297"/>
      <c r="I1063" s="297"/>
      <c r="J1063" s="297"/>
    </row>
    <row r="1064" spans="1:10" ht="14.1" customHeight="1" x14ac:dyDescent="0.25">
      <c r="A1064" s="321" t="s">
        <v>724</v>
      </c>
      <c r="B1064" s="323">
        <v>0</v>
      </c>
      <c r="C1064" s="323">
        <v>0</v>
      </c>
      <c r="D1064" s="323">
        <v>0</v>
      </c>
      <c r="E1064" s="1769">
        <v>0</v>
      </c>
      <c r="F1064" s="1770"/>
      <c r="G1064" s="297"/>
      <c r="H1064" s="297"/>
      <c r="I1064" s="297"/>
      <c r="J1064" s="297"/>
    </row>
    <row r="1065" spans="1:10" ht="14.1" customHeight="1" x14ac:dyDescent="0.25">
      <c r="A1065" s="321" t="s">
        <v>725</v>
      </c>
      <c r="B1065" s="323">
        <v>0</v>
      </c>
      <c r="C1065" s="323">
        <v>0</v>
      </c>
      <c r="D1065" s="323">
        <v>0</v>
      </c>
      <c r="E1065" s="1769">
        <v>0</v>
      </c>
      <c r="F1065" s="1770"/>
      <c r="G1065" s="297"/>
      <c r="H1065" s="297"/>
      <c r="I1065" s="297"/>
      <c r="J1065" s="297"/>
    </row>
    <row r="1066" spans="1:10" ht="14.1" customHeight="1" x14ac:dyDescent="0.25">
      <c r="A1066" s="321" t="s">
        <v>726</v>
      </c>
      <c r="B1066" s="323">
        <v>0</v>
      </c>
      <c r="C1066" s="323">
        <v>0</v>
      </c>
      <c r="D1066" s="323">
        <v>0</v>
      </c>
      <c r="E1066" s="1769">
        <v>0</v>
      </c>
      <c r="F1066" s="1770"/>
      <c r="G1066" s="297"/>
      <c r="H1066" s="297"/>
      <c r="I1066" s="297"/>
      <c r="J1066" s="297"/>
    </row>
    <row r="1067" spans="1:10" ht="14.1" customHeight="1" x14ac:dyDescent="0.25">
      <c r="A1067" s="321" t="s">
        <v>727</v>
      </c>
      <c r="B1067" s="323">
        <v>0</v>
      </c>
      <c r="C1067" s="323">
        <v>0</v>
      </c>
      <c r="D1067" s="323">
        <v>0</v>
      </c>
      <c r="E1067" s="1769">
        <v>0</v>
      </c>
      <c r="F1067" s="1770"/>
      <c r="G1067" s="297"/>
      <c r="H1067" s="297"/>
      <c r="I1067" s="297"/>
      <c r="J1067" s="297"/>
    </row>
    <row r="1068" spans="1:10" ht="14.1" customHeight="1" x14ac:dyDescent="0.25">
      <c r="A1068" s="325" t="s">
        <v>192</v>
      </c>
      <c r="B1068" s="323">
        <v>0</v>
      </c>
      <c r="C1068" s="323">
        <v>0</v>
      </c>
      <c r="D1068" s="323">
        <v>0</v>
      </c>
      <c r="E1068" s="1769">
        <v>30000000</v>
      </c>
      <c r="F1068" s="1770"/>
      <c r="G1068" s="297"/>
      <c r="H1068" s="297"/>
      <c r="I1068" s="297"/>
      <c r="J1068" s="297"/>
    </row>
    <row r="1069" spans="1:10" ht="14.1" customHeight="1" x14ac:dyDescent="0.25">
      <c r="A1069" s="301" t="s">
        <v>963</v>
      </c>
      <c r="B1069" s="1785" t="s">
        <v>964</v>
      </c>
      <c r="C1069" s="1786"/>
      <c r="D1069" s="1786"/>
      <c r="E1069" s="1786"/>
      <c r="F1069" s="1786"/>
      <c r="G1069" s="297"/>
      <c r="H1069" s="297"/>
      <c r="I1069" s="297"/>
      <c r="J1069" s="297"/>
    </row>
    <row r="1070" spans="1:10" ht="14.1" customHeight="1" x14ac:dyDescent="0.25">
      <c r="A1070" s="302" t="s">
        <v>688</v>
      </c>
      <c r="B1070" s="1781" t="s">
        <v>965</v>
      </c>
      <c r="C1070" s="1782"/>
      <c r="D1070" s="1782"/>
      <c r="E1070" s="1782"/>
      <c r="F1070" s="1782"/>
      <c r="G1070" s="297"/>
      <c r="H1070" s="297"/>
      <c r="I1070" s="297"/>
      <c r="J1070" s="297"/>
    </row>
    <row r="1071" spans="1:10" ht="14.1" customHeight="1" x14ac:dyDescent="0.25">
      <c r="A1071" s="303" t="s">
        <v>689</v>
      </c>
      <c r="B1071" s="1783" t="s">
        <v>966</v>
      </c>
      <c r="C1071" s="1784"/>
      <c r="D1071" s="1784"/>
      <c r="E1071" s="1784"/>
      <c r="F1071" s="1784"/>
      <c r="G1071" s="297"/>
      <c r="H1071" s="297"/>
      <c r="I1071" s="297"/>
      <c r="J1071" s="297"/>
    </row>
    <row r="1072" spans="1:10" ht="14.1" customHeight="1" x14ac:dyDescent="0.25">
      <c r="A1072" s="303" t="s">
        <v>15</v>
      </c>
      <c r="B1072" s="1783" t="s">
        <v>967</v>
      </c>
      <c r="C1072" s="1784"/>
      <c r="D1072" s="1784"/>
      <c r="E1072" s="1784"/>
      <c r="F1072" s="1784"/>
      <c r="G1072" s="297"/>
      <c r="H1072" s="297"/>
      <c r="I1072" s="297"/>
      <c r="J1072" s="297"/>
    </row>
    <row r="1073" spans="1:10" ht="15" customHeight="1" x14ac:dyDescent="0.25">
      <c r="A1073" s="304"/>
      <c r="B1073" s="306">
        <v>2020</v>
      </c>
      <c r="C1073" s="306">
        <v>2021</v>
      </c>
      <c r="D1073" s="306">
        <v>2022</v>
      </c>
      <c r="E1073" s="1776">
        <v>2023</v>
      </c>
      <c r="F1073" s="1777"/>
      <c r="G1073" s="297"/>
      <c r="H1073" s="297"/>
      <c r="I1073" s="297"/>
      <c r="J1073" s="297"/>
    </row>
    <row r="1074" spans="1:10" ht="15" customHeight="1" x14ac:dyDescent="0.25">
      <c r="A1074" s="307"/>
      <c r="B1074" s="309" t="s">
        <v>7</v>
      </c>
      <c r="C1074" s="309" t="s">
        <v>8</v>
      </c>
      <c r="D1074" s="309" t="s">
        <v>8</v>
      </c>
      <c r="E1074" s="1778" t="s">
        <v>8</v>
      </c>
      <c r="F1074" s="1779"/>
      <c r="G1074" s="297"/>
      <c r="H1074" s="297"/>
      <c r="I1074" s="297"/>
      <c r="J1074" s="297"/>
    </row>
    <row r="1075" spans="1:10" ht="14.1" customHeight="1" x14ac:dyDescent="0.25">
      <c r="A1075" s="310" t="s">
        <v>16</v>
      </c>
      <c r="B1075" s="312">
        <v>0</v>
      </c>
      <c r="C1075" s="312">
        <v>28</v>
      </c>
      <c r="D1075" s="312">
        <v>0</v>
      </c>
      <c r="E1075" s="1763">
        <v>0</v>
      </c>
      <c r="F1075" s="1764"/>
      <c r="G1075" s="297"/>
      <c r="H1075" s="297"/>
      <c r="I1075" s="297"/>
      <c r="J1075" s="297"/>
    </row>
    <row r="1076" spans="1:10" ht="14.1" customHeight="1" x14ac:dyDescent="0.25">
      <c r="A1076" s="310" t="s">
        <v>17</v>
      </c>
      <c r="B1076" s="312">
        <v>0</v>
      </c>
      <c r="C1076" s="312">
        <v>14680000</v>
      </c>
      <c r="D1076" s="312">
        <v>0</v>
      </c>
      <c r="E1076" s="1763">
        <v>0</v>
      </c>
      <c r="F1076" s="1764"/>
      <c r="G1076" s="297"/>
      <c r="H1076" s="297"/>
      <c r="I1076" s="297"/>
      <c r="J1076" s="297"/>
    </row>
    <row r="1077" spans="1:10" ht="14.1" customHeight="1" x14ac:dyDescent="0.25">
      <c r="A1077" s="310" t="s">
        <v>18</v>
      </c>
      <c r="B1077" s="312">
        <v>0</v>
      </c>
      <c r="C1077" s="314">
        <v>524285.71</v>
      </c>
      <c r="D1077" s="314">
        <v>0</v>
      </c>
      <c r="E1077" s="1780">
        <v>0</v>
      </c>
      <c r="F1077" s="1764"/>
      <c r="G1077" s="297"/>
      <c r="H1077" s="297"/>
      <c r="I1077" s="297"/>
      <c r="J1077" s="297"/>
    </row>
    <row r="1078" spans="1:10" ht="14.1" customHeight="1" x14ac:dyDescent="0.25">
      <c r="A1078" s="310" t="s">
        <v>696</v>
      </c>
      <c r="B1078" s="312"/>
      <c r="C1078" s="314"/>
      <c r="D1078" s="316">
        <v>-1</v>
      </c>
      <c r="E1078" s="1780"/>
      <c r="F1078" s="1764"/>
      <c r="G1078" s="297"/>
      <c r="H1078" s="297"/>
      <c r="I1078" s="297"/>
      <c r="J1078" s="297"/>
    </row>
    <row r="1079" spans="1:10" ht="14.1" customHeight="1" x14ac:dyDescent="0.25">
      <c r="A1079" s="310" t="s">
        <v>697</v>
      </c>
      <c r="B1079" s="312"/>
      <c r="C1079" s="314"/>
      <c r="D1079" s="316">
        <v>-1</v>
      </c>
      <c r="E1079" s="1780"/>
      <c r="F1079" s="1764"/>
      <c r="G1079" s="297"/>
      <c r="H1079" s="297"/>
      <c r="I1079" s="297"/>
      <c r="J1079" s="297"/>
    </row>
    <row r="1080" spans="1:10" ht="14.1" customHeight="1" x14ac:dyDescent="0.25">
      <c r="A1080" s="310" t="s">
        <v>22</v>
      </c>
      <c r="B1080" s="312"/>
      <c r="C1080" s="314"/>
      <c r="D1080" s="316">
        <v>-1</v>
      </c>
      <c r="E1080" s="1780"/>
      <c r="F1080" s="1764"/>
      <c r="G1080" s="297"/>
      <c r="H1080" s="297"/>
      <c r="I1080" s="297"/>
      <c r="J1080" s="297"/>
    </row>
    <row r="1081" spans="1:10" ht="14.1" customHeight="1" x14ac:dyDescent="0.25">
      <c r="A1081" s="1774" t="s">
        <v>690</v>
      </c>
      <c r="B1081" s="1775"/>
      <c r="C1081" s="1775"/>
      <c r="D1081" s="1775"/>
      <c r="E1081" s="1775"/>
      <c r="F1081" s="1775"/>
      <c r="G1081" s="297"/>
      <c r="H1081" s="297"/>
      <c r="I1081" s="297"/>
      <c r="J1081" s="297"/>
    </row>
    <row r="1082" spans="1:10" ht="14.1" customHeight="1" x14ac:dyDescent="0.25">
      <c r="A1082" s="304"/>
      <c r="B1082" s="306">
        <v>2020</v>
      </c>
      <c r="C1082" s="317">
        <v>2021</v>
      </c>
      <c r="D1082" s="306">
        <v>2022</v>
      </c>
      <c r="E1082" s="1776">
        <v>2023</v>
      </c>
      <c r="F1082" s="1777"/>
      <c r="G1082" s="297"/>
      <c r="H1082" s="297"/>
      <c r="I1082" s="297"/>
      <c r="J1082" s="297"/>
    </row>
    <row r="1083" spans="1:10" ht="14.1" customHeight="1" x14ac:dyDescent="0.25">
      <c r="A1083" s="318"/>
      <c r="B1083" s="309" t="s">
        <v>7</v>
      </c>
      <c r="C1083" s="309" t="s">
        <v>8</v>
      </c>
      <c r="D1083" s="309" t="s">
        <v>8</v>
      </c>
      <c r="E1083" s="1778" t="s">
        <v>8</v>
      </c>
      <c r="F1083" s="1779"/>
      <c r="G1083" s="297"/>
      <c r="H1083" s="297"/>
      <c r="I1083" s="297"/>
      <c r="J1083" s="297"/>
    </row>
    <row r="1084" spans="1:10" ht="15.95" customHeight="1" x14ac:dyDescent="0.25">
      <c r="A1084" s="307"/>
      <c r="B1084" s="319"/>
      <c r="C1084" s="319"/>
      <c r="D1084" s="319"/>
      <c r="E1084" s="319"/>
      <c r="F1084" s="319"/>
      <c r="G1084" s="320" t="s">
        <v>687</v>
      </c>
      <c r="H1084" s="297"/>
      <c r="I1084" s="297"/>
      <c r="J1084" s="297"/>
    </row>
    <row r="1085" spans="1:10" ht="14.1" customHeight="1" x14ac:dyDescent="0.25">
      <c r="A1085" s="321" t="s">
        <v>698</v>
      </c>
      <c r="B1085" s="323">
        <v>0</v>
      </c>
      <c r="C1085" s="323">
        <v>0</v>
      </c>
      <c r="D1085" s="323">
        <v>0</v>
      </c>
      <c r="E1085" s="1769">
        <v>0</v>
      </c>
      <c r="F1085" s="1770"/>
      <c r="G1085" s="324"/>
      <c r="H1085" s="297"/>
      <c r="I1085" s="297"/>
      <c r="J1085" s="297"/>
    </row>
    <row r="1086" spans="1:10" ht="14.1" customHeight="1" x14ac:dyDescent="0.25">
      <c r="A1086" s="321" t="s">
        <v>699</v>
      </c>
      <c r="B1086" s="323">
        <v>0</v>
      </c>
      <c r="C1086" s="323">
        <v>0</v>
      </c>
      <c r="D1086" s="323">
        <v>0</v>
      </c>
      <c r="E1086" s="1769">
        <v>0</v>
      </c>
      <c r="F1086" s="1770"/>
      <c r="G1086" s="297"/>
      <c r="H1086" s="297"/>
      <c r="I1086" s="297"/>
      <c r="J1086" s="297"/>
    </row>
    <row r="1087" spans="1:10" ht="14.1" customHeight="1" x14ac:dyDescent="0.25">
      <c r="A1087" s="321" t="s">
        <v>700</v>
      </c>
      <c r="B1087" s="323">
        <v>0</v>
      </c>
      <c r="C1087" s="323">
        <v>0</v>
      </c>
      <c r="D1087" s="323">
        <v>0</v>
      </c>
      <c r="E1087" s="1769">
        <v>0</v>
      </c>
      <c r="F1087" s="1770"/>
      <c r="G1087" s="297"/>
      <c r="H1087" s="297"/>
      <c r="I1087" s="297"/>
      <c r="J1087" s="297"/>
    </row>
    <row r="1088" spans="1:10" ht="14.1" customHeight="1" x14ac:dyDescent="0.25">
      <c r="A1088" s="321" t="s">
        <v>701</v>
      </c>
      <c r="B1088" s="323">
        <v>0</v>
      </c>
      <c r="C1088" s="323">
        <v>0</v>
      </c>
      <c r="D1088" s="323">
        <v>0</v>
      </c>
      <c r="E1088" s="1769">
        <v>0</v>
      </c>
      <c r="F1088" s="1770"/>
      <c r="G1088" s="297"/>
      <c r="H1088" s="297"/>
      <c r="I1088" s="297"/>
      <c r="J1088" s="297"/>
    </row>
    <row r="1089" spans="1:10" ht="14.1" customHeight="1" x14ac:dyDescent="0.25">
      <c r="A1089" s="321" t="s">
        <v>702</v>
      </c>
      <c r="B1089" s="323">
        <v>0</v>
      </c>
      <c r="C1089" s="323">
        <v>0</v>
      </c>
      <c r="D1089" s="323">
        <v>0</v>
      </c>
      <c r="E1089" s="1769">
        <v>0</v>
      </c>
      <c r="F1089" s="1770"/>
      <c r="G1089" s="297"/>
      <c r="H1089" s="297"/>
      <c r="I1089" s="297"/>
      <c r="J1089" s="297"/>
    </row>
    <row r="1090" spans="1:10" ht="14.1" customHeight="1" x14ac:dyDescent="0.25">
      <c r="A1090" s="321" t="s">
        <v>703</v>
      </c>
      <c r="B1090" s="323">
        <v>0</v>
      </c>
      <c r="C1090" s="323">
        <v>0</v>
      </c>
      <c r="D1090" s="323">
        <v>0</v>
      </c>
      <c r="E1090" s="1769">
        <v>0</v>
      </c>
      <c r="F1090" s="1770"/>
      <c r="G1090" s="297"/>
      <c r="H1090" s="297"/>
      <c r="I1090" s="297"/>
      <c r="J1090" s="297"/>
    </row>
    <row r="1091" spans="1:10" ht="14.1" customHeight="1" x14ac:dyDescent="0.25">
      <c r="A1091" s="321" t="s">
        <v>704</v>
      </c>
      <c r="B1091" s="323">
        <v>0</v>
      </c>
      <c r="C1091" s="323">
        <v>0</v>
      </c>
      <c r="D1091" s="323">
        <v>0</v>
      </c>
      <c r="E1091" s="1769">
        <v>0</v>
      </c>
      <c r="F1091" s="1770"/>
      <c r="G1091" s="297"/>
      <c r="H1091" s="297"/>
      <c r="I1091" s="297"/>
      <c r="J1091" s="297"/>
    </row>
    <row r="1092" spans="1:10" ht="14.1" customHeight="1" x14ac:dyDescent="0.25">
      <c r="A1092" s="321" t="s">
        <v>705</v>
      </c>
      <c r="B1092" s="323">
        <v>0</v>
      </c>
      <c r="C1092" s="323">
        <v>0</v>
      </c>
      <c r="D1092" s="323">
        <v>0</v>
      </c>
      <c r="E1092" s="1769">
        <v>0</v>
      </c>
      <c r="F1092" s="1770"/>
      <c r="G1092" s="297"/>
      <c r="H1092" s="297"/>
      <c r="I1092" s="297"/>
      <c r="J1092" s="297"/>
    </row>
    <row r="1093" spans="1:10" ht="14.1" customHeight="1" x14ac:dyDescent="0.25">
      <c r="A1093" s="321" t="s">
        <v>706</v>
      </c>
      <c r="B1093" s="323">
        <v>0</v>
      </c>
      <c r="C1093" s="323">
        <v>0</v>
      </c>
      <c r="D1093" s="323">
        <v>0</v>
      </c>
      <c r="E1093" s="1769">
        <v>0</v>
      </c>
      <c r="F1093" s="1770"/>
      <c r="G1093" s="297"/>
      <c r="H1093" s="297"/>
      <c r="I1093" s="297"/>
      <c r="J1093" s="297"/>
    </row>
    <row r="1094" spans="1:10" ht="14.1" customHeight="1" x14ac:dyDescent="0.25">
      <c r="A1094" s="321" t="s">
        <v>707</v>
      </c>
      <c r="B1094" s="323">
        <v>0</v>
      </c>
      <c r="C1094" s="323">
        <v>0</v>
      </c>
      <c r="D1094" s="323">
        <v>0</v>
      </c>
      <c r="E1094" s="1769">
        <v>0</v>
      </c>
      <c r="F1094" s="1770"/>
      <c r="G1094" s="297"/>
      <c r="H1094" s="297"/>
      <c r="I1094" s="297"/>
      <c r="J1094" s="297"/>
    </row>
    <row r="1095" spans="1:10" ht="14.1" customHeight="1" x14ac:dyDescent="0.25">
      <c r="A1095" s="321" t="s">
        <v>708</v>
      </c>
      <c r="B1095" s="323">
        <v>0</v>
      </c>
      <c r="C1095" s="323">
        <v>0</v>
      </c>
      <c r="D1095" s="323">
        <v>0</v>
      </c>
      <c r="E1095" s="1769">
        <v>0</v>
      </c>
      <c r="F1095" s="1770"/>
      <c r="G1095" s="297"/>
      <c r="H1095" s="297"/>
      <c r="I1095" s="297"/>
      <c r="J1095" s="297"/>
    </row>
    <row r="1096" spans="1:10" ht="14.1" customHeight="1" x14ac:dyDescent="0.25">
      <c r="A1096" s="321" t="s">
        <v>709</v>
      </c>
      <c r="B1096" s="323">
        <v>0</v>
      </c>
      <c r="C1096" s="323">
        <v>0</v>
      </c>
      <c r="D1096" s="323">
        <v>0</v>
      </c>
      <c r="E1096" s="1769">
        <v>0</v>
      </c>
      <c r="F1096" s="1770"/>
      <c r="G1096" s="297"/>
      <c r="H1096" s="297"/>
      <c r="I1096" s="297"/>
      <c r="J1096" s="297"/>
    </row>
    <row r="1097" spans="1:10" ht="14.1" customHeight="1" x14ac:dyDescent="0.25">
      <c r="A1097" s="321" t="s">
        <v>710</v>
      </c>
      <c r="B1097" s="323">
        <v>0</v>
      </c>
      <c r="C1097" s="323">
        <v>0</v>
      </c>
      <c r="D1097" s="323">
        <v>0</v>
      </c>
      <c r="E1097" s="1769">
        <v>0</v>
      </c>
      <c r="F1097" s="1770"/>
      <c r="G1097" s="297"/>
      <c r="H1097" s="297"/>
      <c r="I1097" s="297"/>
      <c r="J1097" s="297"/>
    </row>
    <row r="1098" spans="1:10" ht="14.1" customHeight="1" x14ac:dyDescent="0.25">
      <c r="A1098" s="321" t="s">
        <v>711</v>
      </c>
      <c r="B1098" s="323">
        <v>0</v>
      </c>
      <c r="C1098" s="323">
        <v>0</v>
      </c>
      <c r="D1098" s="323">
        <v>0</v>
      </c>
      <c r="E1098" s="1769">
        <v>0</v>
      </c>
      <c r="F1098" s="1770"/>
      <c r="G1098" s="297"/>
      <c r="H1098" s="297"/>
      <c r="I1098" s="297"/>
      <c r="J1098" s="297"/>
    </row>
    <row r="1099" spans="1:10" ht="14.1" customHeight="1" x14ac:dyDescent="0.25">
      <c r="A1099" s="321" t="s">
        <v>712</v>
      </c>
      <c r="B1099" s="323">
        <v>0</v>
      </c>
      <c r="C1099" s="323">
        <v>0</v>
      </c>
      <c r="D1099" s="323">
        <v>0</v>
      </c>
      <c r="E1099" s="1769">
        <v>0</v>
      </c>
      <c r="F1099" s="1770"/>
      <c r="G1099" s="297"/>
      <c r="H1099" s="297"/>
      <c r="I1099" s="297"/>
      <c r="J1099" s="297"/>
    </row>
    <row r="1100" spans="1:10" ht="14.1" customHeight="1" x14ac:dyDescent="0.25">
      <c r="A1100" s="321" t="s">
        <v>713</v>
      </c>
      <c r="B1100" s="323">
        <v>0</v>
      </c>
      <c r="C1100" s="323">
        <v>0</v>
      </c>
      <c r="D1100" s="323">
        <v>0</v>
      </c>
      <c r="E1100" s="1769">
        <v>0</v>
      </c>
      <c r="F1100" s="1770"/>
      <c r="G1100" s="297"/>
      <c r="H1100" s="297"/>
      <c r="I1100" s="297"/>
      <c r="J1100" s="297"/>
    </row>
    <row r="1101" spans="1:10" ht="14.1" customHeight="1" x14ac:dyDescent="0.25">
      <c r="A1101" s="321" t="s">
        <v>714</v>
      </c>
      <c r="B1101" s="323">
        <v>0</v>
      </c>
      <c r="C1101" s="323">
        <v>14680000</v>
      </c>
      <c r="D1101" s="323">
        <v>0</v>
      </c>
      <c r="E1101" s="1769">
        <v>0</v>
      </c>
      <c r="F1101" s="1770"/>
      <c r="G1101" s="297"/>
      <c r="H1101" s="297"/>
      <c r="I1101" s="297"/>
      <c r="J1101" s="297"/>
    </row>
    <row r="1102" spans="1:10" ht="14.1" customHeight="1" x14ac:dyDescent="0.25">
      <c r="A1102" s="321" t="s">
        <v>715</v>
      </c>
      <c r="B1102" s="323">
        <v>0</v>
      </c>
      <c r="C1102" s="323">
        <v>0</v>
      </c>
      <c r="D1102" s="323">
        <v>0</v>
      </c>
      <c r="E1102" s="1769">
        <v>0</v>
      </c>
      <c r="F1102" s="1770"/>
      <c r="G1102" s="297"/>
      <c r="H1102" s="297"/>
      <c r="I1102" s="297"/>
      <c r="J1102" s="297"/>
    </row>
    <row r="1103" spans="1:10" ht="14.1" customHeight="1" x14ac:dyDescent="0.25">
      <c r="A1103" s="321" t="s">
        <v>716</v>
      </c>
      <c r="B1103" s="323">
        <v>0</v>
      </c>
      <c r="C1103" s="323">
        <v>0</v>
      </c>
      <c r="D1103" s="323">
        <v>0</v>
      </c>
      <c r="E1103" s="1769">
        <v>0</v>
      </c>
      <c r="F1103" s="1770"/>
      <c r="G1103" s="297"/>
      <c r="H1103" s="297"/>
      <c r="I1103" s="297"/>
      <c r="J1103" s="297"/>
    </row>
    <row r="1104" spans="1:10" ht="14.1" customHeight="1" x14ac:dyDescent="0.25">
      <c r="A1104" s="321" t="s">
        <v>717</v>
      </c>
      <c r="B1104" s="323">
        <v>0</v>
      </c>
      <c r="C1104" s="323">
        <v>0</v>
      </c>
      <c r="D1104" s="323">
        <v>0</v>
      </c>
      <c r="E1104" s="1769">
        <v>0</v>
      </c>
      <c r="F1104" s="1770"/>
      <c r="G1104" s="297"/>
      <c r="H1104" s="297"/>
      <c r="I1104" s="297"/>
      <c r="J1104" s="297"/>
    </row>
    <row r="1105" spans="1:10" ht="14.1" customHeight="1" x14ac:dyDescent="0.25">
      <c r="A1105" s="321" t="s">
        <v>718</v>
      </c>
      <c r="B1105" s="323">
        <v>0</v>
      </c>
      <c r="C1105" s="323">
        <v>0</v>
      </c>
      <c r="D1105" s="323">
        <v>0</v>
      </c>
      <c r="E1105" s="1769">
        <v>0</v>
      </c>
      <c r="F1105" s="1770"/>
      <c r="G1105" s="297"/>
      <c r="H1105" s="297"/>
      <c r="I1105" s="297"/>
      <c r="J1105" s="297"/>
    </row>
    <row r="1106" spans="1:10" ht="14.1" customHeight="1" x14ac:dyDescent="0.25">
      <c r="A1106" s="321" t="s">
        <v>719</v>
      </c>
      <c r="B1106" s="323">
        <v>0</v>
      </c>
      <c r="C1106" s="323">
        <v>0</v>
      </c>
      <c r="D1106" s="323">
        <v>0</v>
      </c>
      <c r="E1106" s="1769">
        <v>0</v>
      </c>
      <c r="F1106" s="1770"/>
      <c r="G1106" s="297"/>
      <c r="H1106" s="297"/>
      <c r="I1106" s="297"/>
      <c r="J1106" s="297"/>
    </row>
    <row r="1107" spans="1:10" ht="14.1" customHeight="1" x14ac:dyDescent="0.25">
      <c r="A1107" s="321" t="s">
        <v>720</v>
      </c>
      <c r="B1107" s="323">
        <v>0</v>
      </c>
      <c r="C1107" s="323">
        <v>0</v>
      </c>
      <c r="D1107" s="323">
        <v>0</v>
      </c>
      <c r="E1107" s="1769">
        <v>0</v>
      </c>
      <c r="F1107" s="1770"/>
      <c r="G1107" s="297"/>
      <c r="H1107" s="297"/>
      <c r="I1107" s="297"/>
      <c r="J1107" s="297"/>
    </row>
    <row r="1108" spans="1:10" ht="14.1" customHeight="1" x14ac:dyDescent="0.25">
      <c r="A1108" s="321" t="s">
        <v>721</v>
      </c>
      <c r="B1108" s="323">
        <v>0</v>
      </c>
      <c r="C1108" s="323">
        <v>0</v>
      </c>
      <c r="D1108" s="323">
        <v>0</v>
      </c>
      <c r="E1108" s="1769">
        <v>0</v>
      </c>
      <c r="F1108" s="1770"/>
      <c r="G1108" s="297"/>
      <c r="H1108" s="297"/>
      <c r="I1108" s="297"/>
      <c r="J1108" s="297"/>
    </row>
    <row r="1109" spans="1:10" ht="14.1" customHeight="1" x14ac:dyDescent="0.25">
      <c r="A1109" s="321" t="s">
        <v>722</v>
      </c>
      <c r="B1109" s="323">
        <v>0</v>
      </c>
      <c r="C1109" s="323">
        <v>0</v>
      </c>
      <c r="D1109" s="323">
        <v>0</v>
      </c>
      <c r="E1109" s="1769">
        <v>0</v>
      </c>
      <c r="F1109" s="1770"/>
      <c r="G1109" s="297"/>
      <c r="H1109" s="297"/>
      <c r="I1109" s="297"/>
      <c r="J1109" s="297"/>
    </row>
    <row r="1110" spans="1:10" ht="14.1" customHeight="1" x14ac:dyDescent="0.25">
      <c r="A1110" s="321" t="s">
        <v>723</v>
      </c>
      <c r="B1110" s="323">
        <v>0</v>
      </c>
      <c r="C1110" s="323">
        <v>0</v>
      </c>
      <c r="D1110" s="323">
        <v>0</v>
      </c>
      <c r="E1110" s="1769">
        <v>0</v>
      </c>
      <c r="F1110" s="1770"/>
      <c r="G1110" s="297"/>
      <c r="H1110" s="297"/>
      <c r="I1110" s="297"/>
      <c r="J1110" s="297"/>
    </row>
    <row r="1111" spans="1:10" ht="14.1" customHeight="1" x14ac:dyDescent="0.25">
      <c r="A1111" s="321" t="s">
        <v>724</v>
      </c>
      <c r="B1111" s="323">
        <v>0</v>
      </c>
      <c r="C1111" s="323">
        <v>0</v>
      </c>
      <c r="D1111" s="323">
        <v>0</v>
      </c>
      <c r="E1111" s="1769">
        <v>0</v>
      </c>
      <c r="F1111" s="1770"/>
      <c r="G1111" s="297"/>
      <c r="H1111" s="297"/>
      <c r="I1111" s="297"/>
      <c r="J1111" s="297"/>
    </row>
    <row r="1112" spans="1:10" ht="14.1" customHeight="1" x14ac:dyDescent="0.25">
      <c r="A1112" s="321" t="s">
        <v>725</v>
      </c>
      <c r="B1112" s="323">
        <v>0</v>
      </c>
      <c r="C1112" s="323">
        <v>0</v>
      </c>
      <c r="D1112" s="323">
        <v>0</v>
      </c>
      <c r="E1112" s="1769">
        <v>0</v>
      </c>
      <c r="F1112" s="1770"/>
      <c r="G1112" s="297"/>
      <c r="H1112" s="297"/>
      <c r="I1112" s="297"/>
      <c r="J1112" s="297"/>
    </row>
    <row r="1113" spans="1:10" ht="14.1" customHeight="1" x14ac:dyDescent="0.25">
      <c r="A1113" s="321" t="s">
        <v>726</v>
      </c>
      <c r="B1113" s="323">
        <v>0</v>
      </c>
      <c r="C1113" s="323">
        <v>0</v>
      </c>
      <c r="D1113" s="323">
        <v>0</v>
      </c>
      <c r="E1113" s="1769">
        <v>0</v>
      </c>
      <c r="F1113" s="1770"/>
      <c r="G1113" s="297"/>
      <c r="H1113" s="297"/>
      <c r="I1113" s="297"/>
      <c r="J1113" s="297"/>
    </row>
    <row r="1114" spans="1:10" ht="14.1" customHeight="1" x14ac:dyDescent="0.25">
      <c r="A1114" s="321" t="s">
        <v>727</v>
      </c>
      <c r="B1114" s="323">
        <v>0</v>
      </c>
      <c r="C1114" s="323">
        <v>0</v>
      </c>
      <c r="D1114" s="323">
        <v>0</v>
      </c>
      <c r="E1114" s="1769">
        <v>0</v>
      </c>
      <c r="F1114" s="1770"/>
      <c r="G1114" s="297"/>
      <c r="H1114" s="297"/>
      <c r="I1114" s="297"/>
      <c r="J1114" s="297"/>
    </row>
    <row r="1115" spans="1:10" ht="14.1" customHeight="1" x14ac:dyDescent="0.25">
      <c r="A1115" s="325" t="s">
        <v>192</v>
      </c>
      <c r="B1115" s="323">
        <v>0</v>
      </c>
      <c r="C1115" s="323">
        <v>14680000</v>
      </c>
      <c r="D1115" s="323">
        <v>0</v>
      </c>
      <c r="E1115" s="1769">
        <v>0</v>
      </c>
      <c r="F1115" s="1770"/>
      <c r="G1115" s="297"/>
      <c r="H1115" s="297"/>
      <c r="I1115" s="297"/>
      <c r="J1115" s="297"/>
    </row>
    <row r="1116" spans="1:10" ht="15" customHeight="1" x14ac:dyDescent="0.25">
      <c r="A1116" s="304"/>
      <c r="B1116" s="306">
        <v>2020</v>
      </c>
      <c r="C1116" s="306">
        <v>2021</v>
      </c>
      <c r="D1116" s="306">
        <v>2022</v>
      </c>
      <c r="E1116" s="1776">
        <v>2023</v>
      </c>
      <c r="F1116" s="1777"/>
      <c r="G1116" s="297"/>
      <c r="H1116" s="297"/>
      <c r="I1116" s="297"/>
      <c r="J1116" s="297"/>
    </row>
    <row r="1117" spans="1:10" ht="15" customHeight="1" x14ac:dyDescent="0.25">
      <c r="A1117" s="307"/>
      <c r="B1117" s="309" t="s">
        <v>7</v>
      </c>
      <c r="C1117" s="309" t="s">
        <v>8</v>
      </c>
      <c r="D1117" s="309" t="s">
        <v>8</v>
      </c>
      <c r="E1117" s="1778" t="s">
        <v>8</v>
      </c>
      <c r="F1117" s="1779"/>
      <c r="G1117" s="297"/>
      <c r="H1117" s="297"/>
      <c r="I1117" s="297"/>
      <c r="J1117" s="297"/>
    </row>
    <row r="1118" spans="1:10" ht="14.1" customHeight="1" x14ac:dyDescent="0.25">
      <c r="A1118" s="310" t="s">
        <v>16</v>
      </c>
      <c r="B1118" s="312">
        <v>0</v>
      </c>
      <c r="C1118" s="312">
        <v>28</v>
      </c>
      <c r="D1118" s="312">
        <v>0</v>
      </c>
      <c r="E1118" s="1763">
        <v>0</v>
      </c>
      <c r="F1118" s="1764"/>
      <c r="G1118" s="297"/>
      <c r="H1118" s="297"/>
      <c r="I1118" s="297"/>
      <c r="J1118" s="297"/>
    </row>
    <row r="1119" spans="1:10" ht="14.1" customHeight="1" x14ac:dyDescent="0.25">
      <c r="A1119" s="310" t="s">
        <v>17</v>
      </c>
      <c r="B1119" s="312">
        <v>0</v>
      </c>
      <c r="C1119" s="312">
        <v>14680000</v>
      </c>
      <c r="D1119" s="312">
        <v>0</v>
      </c>
      <c r="E1119" s="1763">
        <v>0</v>
      </c>
      <c r="F1119" s="1764"/>
      <c r="G1119" s="297"/>
      <c r="H1119" s="297"/>
      <c r="I1119" s="297"/>
      <c r="J1119" s="297"/>
    </row>
    <row r="1120" spans="1:10" ht="14.1" customHeight="1" x14ac:dyDescent="0.25">
      <c r="A1120" s="310" t="s">
        <v>18</v>
      </c>
      <c r="B1120" s="312">
        <v>0</v>
      </c>
      <c r="C1120" s="314">
        <v>524285.71</v>
      </c>
      <c r="D1120" s="314">
        <v>0</v>
      </c>
      <c r="E1120" s="1780">
        <v>0</v>
      </c>
      <c r="F1120" s="1764"/>
      <c r="G1120" s="297"/>
      <c r="H1120" s="297"/>
      <c r="I1120" s="297"/>
      <c r="J1120" s="297"/>
    </row>
    <row r="1121" spans="1:10" ht="14.1" customHeight="1" x14ac:dyDescent="0.25">
      <c r="A1121" s="310" t="s">
        <v>696</v>
      </c>
      <c r="B1121" s="312"/>
      <c r="C1121" s="314"/>
      <c r="D1121" s="316">
        <v>-1</v>
      </c>
      <c r="E1121" s="1780"/>
      <c r="F1121" s="1764"/>
      <c r="G1121" s="297"/>
      <c r="H1121" s="297"/>
      <c r="I1121" s="297"/>
      <c r="J1121" s="297"/>
    </row>
    <row r="1122" spans="1:10" ht="14.1" customHeight="1" x14ac:dyDescent="0.25">
      <c r="A1122" s="310" t="s">
        <v>697</v>
      </c>
      <c r="B1122" s="312"/>
      <c r="C1122" s="314"/>
      <c r="D1122" s="316">
        <v>-1</v>
      </c>
      <c r="E1122" s="1780"/>
      <c r="F1122" s="1764"/>
      <c r="G1122" s="297"/>
      <c r="H1122" s="297"/>
      <c r="I1122" s="297"/>
      <c r="J1122" s="297"/>
    </row>
    <row r="1123" spans="1:10" ht="14.1" customHeight="1" x14ac:dyDescent="0.25">
      <c r="A1123" s="310" t="s">
        <v>22</v>
      </c>
      <c r="B1123" s="312"/>
      <c r="C1123" s="314"/>
      <c r="D1123" s="316">
        <v>-1</v>
      </c>
      <c r="E1123" s="1780"/>
      <c r="F1123" s="1764"/>
      <c r="G1123" s="297"/>
      <c r="H1123" s="297"/>
      <c r="I1123" s="297"/>
      <c r="J1123" s="297"/>
    </row>
    <row r="1124" spans="1:10" ht="14.1" customHeight="1" x14ac:dyDescent="0.25">
      <c r="A1124" s="1774" t="s">
        <v>690</v>
      </c>
      <c r="B1124" s="1775"/>
      <c r="C1124" s="1775"/>
      <c r="D1124" s="1775"/>
      <c r="E1124" s="1775"/>
      <c r="F1124" s="1775"/>
      <c r="G1124" s="297"/>
      <c r="H1124" s="297"/>
      <c r="I1124" s="297"/>
      <c r="J1124" s="297"/>
    </row>
    <row r="1125" spans="1:10" ht="14.1" customHeight="1" x14ac:dyDescent="0.25">
      <c r="A1125" s="304"/>
      <c r="B1125" s="306">
        <v>2020</v>
      </c>
      <c r="C1125" s="317">
        <v>2021</v>
      </c>
      <c r="D1125" s="306">
        <v>2022</v>
      </c>
      <c r="E1125" s="1776">
        <v>2023</v>
      </c>
      <c r="F1125" s="1777"/>
      <c r="G1125" s="297"/>
      <c r="H1125" s="297"/>
      <c r="I1125" s="297"/>
      <c r="J1125" s="297"/>
    </row>
    <row r="1126" spans="1:10" ht="14.1" customHeight="1" x14ac:dyDescent="0.25">
      <c r="A1126" s="318"/>
      <c r="B1126" s="309" t="s">
        <v>7</v>
      </c>
      <c r="C1126" s="309" t="s">
        <v>8</v>
      </c>
      <c r="D1126" s="309" t="s">
        <v>8</v>
      </c>
      <c r="E1126" s="1778" t="s">
        <v>8</v>
      </c>
      <c r="F1126" s="1779"/>
      <c r="G1126" s="297"/>
      <c r="H1126" s="297"/>
      <c r="I1126" s="297"/>
      <c r="J1126" s="297"/>
    </row>
    <row r="1127" spans="1:10" ht="15.95" customHeight="1" x14ac:dyDescent="0.25">
      <c r="A1127" s="307"/>
      <c r="B1127" s="319"/>
      <c r="C1127" s="319"/>
      <c r="D1127" s="319"/>
      <c r="E1127" s="319"/>
      <c r="F1127" s="319"/>
      <c r="G1127" s="320" t="s">
        <v>687</v>
      </c>
      <c r="H1127" s="297"/>
      <c r="I1127" s="297"/>
      <c r="J1127" s="297"/>
    </row>
    <row r="1128" spans="1:10" ht="14.1" customHeight="1" x14ac:dyDescent="0.25">
      <c r="A1128" s="321" t="s">
        <v>698</v>
      </c>
      <c r="B1128" s="323">
        <v>0</v>
      </c>
      <c r="C1128" s="323">
        <v>0</v>
      </c>
      <c r="D1128" s="323">
        <v>0</v>
      </c>
      <c r="E1128" s="1769">
        <v>0</v>
      </c>
      <c r="F1128" s="1770"/>
      <c r="G1128" s="324"/>
      <c r="H1128" s="297"/>
      <c r="I1128" s="297"/>
      <c r="J1128" s="297"/>
    </row>
    <row r="1129" spans="1:10" ht="14.1" customHeight="1" x14ac:dyDescent="0.25">
      <c r="A1129" s="321" t="s">
        <v>699</v>
      </c>
      <c r="B1129" s="323">
        <v>0</v>
      </c>
      <c r="C1129" s="323">
        <v>0</v>
      </c>
      <c r="D1129" s="323">
        <v>0</v>
      </c>
      <c r="E1129" s="1769">
        <v>0</v>
      </c>
      <c r="F1129" s="1770"/>
      <c r="G1129" s="297"/>
      <c r="H1129" s="297"/>
      <c r="I1129" s="297"/>
      <c r="J1129" s="297"/>
    </row>
    <row r="1130" spans="1:10" ht="14.1" customHeight="1" x14ac:dyDescent="0.25">
      <c r="A1130" s="321" t="s">
        <v>700</v>
      </c>
      <c r="B1130" s="323">
        <v>0</v>
      </c>
      <c r="C1130" s="323">
        <v>0</v>
      </c>
      <c r="D1130" s="323">
        <v>0</v>
      </c>
      <c r="E1130" s="1769">
        <v>0</v>
      </c>
      <c r="F1130" s="1770"/>
      <c r="G1130" s="297"/>
      <c r="H1130" s="297"/>
      <c r="I1130" s="297"/>
      <c r="J1130" s="297"/>
    </row>
    <row r="1131" spans="1:10" ht="14.1" customHeight="1" x14ac:dyDescent="0.25">
      <c r="A1131" s="321" t="s">
        <v>701</v>
      </c>
      <c r="B1131" s="323">
        <v>0</v>
      </c>
      <c r="C1131" s="323">
        <v>0</v>
      </c>
      <c r="D1131" s="323">
        <v>0</v>
      </c>
      <c r="E1131" s="1769">
        <v>0</v>
      </c>
      <c r="F1131" s="1770"/>
      <c r="G1131" s="297"/>
      <c r="H1131" s="297"/>
      <c r="I1131" s="297"/>
      <c r="J1131" s="297"/>
    </row>
    <row r="1132" spans="1:10" ht="14.1" customHeight="1" x14ac:dyDescent="0.25">
      <c r="A1132" s="321" t="s">
        <v>702</v>
      </c>
      <c r="B1132" s="323">
        <v>0</v>
      </c>
      <c r="C1132" s="323">
        <v>0</v>
      </c>
      <c r="D1132" s="323">
        <v>0</v>
      </c>
      <c r="E1132" s="1769">
        <v>0</v>
      </c>
      <c r="F1132" s="1770"/>
      <c r="G1132" s="297"/>
      <c r="H1132" s="297"/>
      <c r="I1132" s="297"/>
      <c r="J1132" s="297"/>
    </row>
    <row r="1133" spans="1:10" ht="14.1" customHeight="1" x14ac:dyDescent="0.25">
      <c r="A1133" s="321" t="s">
        <v>703</v>
      </c>
      <c r="B1133" s="323">
        <v>0</v>
      </c>
      <c r="C1133" s="323">
        <v>0</v>
      </c>
      <c r="D1133" s="323">
        <v>0</v>
      </c>
      <c r="E1133" s="1769">
        <v>0</v>
      </c>
      <c r="F1133" s="1770"/>
      <c r="G1133" s="297"/>
      <c r="H1133" s="297"/>
      <c r="I1133" s="297"/>
      <c r="J1133" s="297"/>
    </row>
    <row r="1134" spans="1:10" ht="14.1" customHeight="1" x14ac:dyDescent="0.25">
      <c r="A1134" s="321" t="s">
        <v>704</v>
      </c>
      <c r="B1134" s="323">
        <v>0</v>
      </c>
      <c r="C1134" s="323">
        <v>0</v>
      </c>
      <c r="D1134" s="323">
        <v>0</v>
      </c>
      <c r="E1134" s="1769">
        <v>0</v>
      </c>
      <c r="F1134" s="1770"/>
      <c r="G1134" s="297"/>
      <c r="H1134" s="297"/>
      <c r="I1134" s="297"/>
      <c r="J1134" s="297"/>
    </row>
    <row r="1135" spans="1:10" ht="14.1" customHeight="1" x14ac:dyDescent="0.25">
      <c r="A1135" s="321" t="s">
        <v>705</v>
      </c>
      <c r="B1135" s="323">
        <v>0</v>
      </c>
      <c r="C1135" s="323">
        <v>0</v>
      </c>
      <c r="D1135" s="323">
        <v>0</v>
      </c>
      <c r="E1135" s="1769">
        <v>0</v>
      </c>
      <c r="F1135" s="1770"/>
      <c r="G1135" s="297"/>
      <c r="H1135" s="297"/>
      <c r="I1135" s="297"/>
      <c r="J1135" s="297"/>
    </row>
    <row r="1136" spans="1:10" ht="14.1" customHeight="1" x14ac:dyDescent="0.25">
      <c r="A1136" s="321" t="s">
        <v>706</v>
      </c>
      <c r="B1136" s="323">
        <v>0</v>
      </c>
      <c r="C1136" s="323">
        <v>0</v>
      </c>
      <c r="D1136" s="323">
        <v>0</v>
      </c>
      <c r="E1136" s="1769">
        <v>0</v>
      </c>
      <c r="F1136" s="1770"/>
      <c r="G1136" s="297"/>
      <c r="H1136" s="297"/>
      <c r="I1136" s="297"/>
      <c r="J1136" s="297"/>
    </row>
    <row r="1137" spans="1:10" ht="14.1" customHeight="1" x14ac:dyDescent="0.25">
      <c r="A1137" s="321" t="s">
        <v>707</v>
      </c>
      <c r="B1137" s="323">
        <v>0</v>
      </c>
      <c r="C1137" s="323">
        <v>0</v>
      </c>
      <c r="D1137" s="323">
        <v>0</v>
      </c>
      <c r="E1137" s="1769">
        <v>0</v>
      </c>
      <c r="F1137" s="1770"/>
      <c r="G1137" s="297"/>
      <c r="H1137" s="297"/>
      <c r="I1137" s="297"/>
      <c r="J1137" s="297"/>
    </row>
    <row r="1138" spans="1:10" ht="14.1" customHeight="1" x14ac:dyDescent="0.25">
      <c r="A1138" s="321" t="s">
        <v>708</v>
      </c>
      <c r="B1138" s="323">
        <v>0</v>
      </c>
      <c r="C1138" s="323">
        <v>0</v>
      </c>
      <c r="D1138" s="323">
        <v>0</v>
      </c>
      <c r="E1138" s="1769">
        <v>0</v>
      </c>
      <c r="F1138" s="1770"/>
      <c r="G1138" s="297"/>
      <c r="H1138" s="297"/>
      <c r="I1138" s="297"/>
      <c r="J1138" s="297"/>
    </row>
    <row r="1139" spans="1:10" ht="14.1" customHeight="1" x14ac:dyDescent="0.25">
      <c r="A1139" s="321" t="s">
        <v>709</v>
      </c>
      <c r="B1139" s="323">
        <v>0</v>
      </c>
      <c r="C1139" s="323">
        <v>0</v>
      </c>
      <c r="D1139" s="323">
        <v>0</v>
      </c>
      <c r="E1139" s="1769">
        <v>0</v>
      </c>
      <c r="F1139" s="1770"/>
      <c r="G1139" s="297"/>
      <c r="H1139" s="297"/>
      <c r="I1139" s="297"/>
      <c r="J1139" s="297"/>
    </row>
    <row r="1140" spans="1:10" ht="14.1" customHeight="1" x14ac:dyDescent="0.25">
      <c r="A1140" s="321" t="s">
        <v>710</v>
      </c>
      <c r="B1140" s="323">
        <v>0</v>
      </c>
      <c r="C1140" s="323">
        <v>0</v>
      </c>
      <c r="D1140" s="323">
        <v>0</v>
      </c>
      <c r="E1140" s="1769">
        <v>0</v>
      </c>
      <c r="F1140" s="1770"/>
      <c r="G1140" s="297"/>
      <c r="H1140" s="297"/>
      <c r="I1140" s="297"/>
      <c r="J1140" s="297"/>
    </row>
    <row r="1141" spans="1:10" ht="14.1" customHeight="1" x14ac:dyDescent="0.25">
      <c r="A1141" s="321" t="s">
        <v>711</v>
      </c>
      <c r="B1141" s="323">
        <v>0</v>
      </c>
      <c r="C1141" s="323">
        <v>0</v>
      </c>
      <c r="D1141" s="323">
        <v>0</v>
      </c>
      <c r="E1141" s="1769">
        <v>0</v>
      </c>
      <c r="F1141" s="1770"/>
      <c r="G1141" s="297"/>
      <c r="H1141" s="297"/>
      <c r="I1141" s="297"/>
      <c r="J1141" s="297"/>
    </row>
    <row r="1142" spans="1:10" ht="14.1" customHeight="1" x14ac:dyDescent="0.25">
      <c r="A1142" s="321" t="s">
        <v>712</v>
      </c>
      <c r="B1142" s="323">
        <v>0</v>
      </c>
      <c r="C1142" s="323">
        <v>0</v>
      </c>
      <c r="D1142" s="323">
        <v>0</v>
      </c>
      <c r="E1142" s="1769">
        <v>0</v>
      </c>
      <c r="F1142" s="1770"/>
      <c r="G1142" s="297"/>
      <c r="H1142" s="297"/>
      <c r="I1142" s="297"/>
      <c r="J1142" s="297"/>
    </row>
    <row r="1143" spans="1:10" ht="14.1" customHeight="1" x14ac:dyDescent="0.25">
      <c r="A1143" s="321" t="s">
        <v>713</v>
      </c>
      <c r="B1143" s="323">
        <v>0</v>
      </c>
      <c r="C1143" s="323">
        <v>0</v>
      </c>
      <c r="D1143" s="323">
        <v>0</v>
      </c>
      <c r="E1143" s="1769">
        <v>0</v>
      </c>
      <c r="F1143" s="1770"/>
      <c r="G1143" s="297"/>
      <c r="H1143" s="297"/>
      <c r="I1143" s="297"/>
      <c r="J1143" s="297"/>
    </row>
    <row r="1144" spans="1:10" ht="14.1" customHeight="1" x14ac:dyDescent="0.25">
      <c r="A1144" s="321" t="s">
        <v>714</v>
      </c>
      <c r="B1144" s="323">
        <v>0</v>
      </c>
      <c r="C1144" s="323">
        <v>14680000</v>
      </c>
      <c r="D1144" s="323">
        <v>0</v>
      </c>
      <c r="E1144" s="1769">
        <v>0</v>
      </c>
      <c r="F1144" s="1770"/>
      <c r="G1144" s="297"/>
      <c r="H1144" s="297"/>
      <c r="I1144" s="297"/>
      <c r="J1144" s="297"/>
    </row>
    <row r="1145" spans="1:10" ht="14.1" customHeight="1" x14ac:dyDescent="0.25">
      <c r="A1145" s="321" t="s">
        <v>715</v>
      </c>
      <c r="B1145" s="323">
        <v>0</v>
      </c>
      <c r="C1145" s="323">
        <v>0</v>
      </c>
      <c r="D1145" s="323">
        <v>0</v>
      </c>
      <c r="E1145" s="1769">
        <v>0</v>
      </c>
      <c r="F1145" s="1770"/>
      <c r="G1145" s="297"/>
      <c r="H1145" s="297"/>
      <c r="I1145" s="297"/>
      <c r="J1145" s="297"/>
    </row>
    <row r="1146" spans="1:10" ht="14.1" customHeight="1" x14ac:dyDescent="0.25">
      <c r="A1146" s="321" t="s">
        <v>716</v>
      </c>
      <c r="B1146" s="323">
        <v>0</v>
      </c>
      <c r="C1146" s="323">
        <v>0</v>
      </c>
      <c r="D1146" s="323">
        <v>0</v>
      </c>
      <c r="E1146" s="1769">
        <v>0</v>
      </c>
      <c r="F1146" s="1770"/>
      <c r="G1146" s="297"/>
      <c r="H1146" s="297"/>
      <c r="I1146" s="297"/>
      <c r="J1146" s="297"/>
    </row>
    <row r="1147" spans="1:10" ht="14.1" customHeight="1" x14ac:dyDescent="0.25">
      <c r="A1147" s="321" t="s">
        <v>717</v>
      </c>
      <c r="B1147" s="323">
        <v>0</v>
      </c>
      <c r="C1147" s="323">
        <v>0</v>
      </c>
      <c r="D1147" s="323">
        <v>0</v>
      </c>
      <c r="E1147" s="1769">
        <v>0</v>
      </c>
      <c r="F1147" s="1770"/>
      <c r="G1147" s="297"/>
      <c r="H1147" s="297"/>
      <c r="I1147" s="297"/>
      <c r="J1147" s="297"/>
    </row>
    <row r="1148" spans="1:10" ht="14.1" customHeight="1" x14ac:dyDescent="0.25">
      <c r="A1148" s="321" t="s">
        <v>718</v>
      </c>
      <c r="B1148" s="323">
        <v>0</v>
      </c>
      <c r="C1148" s="323">
        <v>0</v>
      </c>
      <c r="D1148" s="323">
        <v>0</v>
      </c>
      <c r="E1148" s="1769">
        <v>0</v>
      </c>
      <c r="F1148" s="1770"/>
      <c r="G1148" s="297"/>
      <c r="H1148" s="297"/>
      <c r="I1148" s="297"/>
      <c r="J1148" s="297"/>
    </row>
    <row r="1149" spans="1:10" ht="14.1" customHeight="1" x14ac:dyDescent="0.25">
      <c r="A1149" s="321" t="s">
        <v>719</v>
      </c>
      <c r="B1149" s="323">
        <v>0</v>
      </c>
      <c r="C1149" s="323">
        <v>0</v>
      </c>
      <c r="D1149" s="323">
        <v>0</v>
      </c>
      <c r="E1149" s="1769">
        <v>0</v>
      </c>
      <c r="F1149" s="1770"/>
      <c r="G1149" s="297"/>
      <c r="H1149" s="297"/>
      <c r="I1149" s="297"/>
      <c r="J1149" s="297"/>
    </row>
    <row r="1150" spans="1:10" ht="14.1" customHeight="1" x14ac:dyDescent="0.25">
      <c r="A1150" s="321" t="s">
        <v>720</v>
      </c>
      <c r="B1150" s="323">
        <v>0</v>
      </c>
      <c r="C1150" s="323">
        <v>0</v>
      </c>
      <c r="D1150" s="323">
        <v>0</v>
      </c>
      <c r="E1150" s="1769">
        <v>0</v>
      </c>
      <c r="F1150" s="1770"/>
      <c r="G1150" s="297"/>
      <c r="H1150" s="297"/>
      <c r="I1150" s="297"/>
      <c r="J1150" s="297"/>
    </row>
    <row r="1151" spans="1:10" ht="14.1" customHeight="1" x14ac:dyDescent="0.25">
      <c r="A1151" s="321" t="s">
        <v>721</v>
      </c>
      <c r="B1151" s="323">
        <v>0</v>
      </c>
      <c r="C1151" s="323">
        <v>0</v>
      </c>
      <c r="D1151" s="323">
        <v>0</v>
      </c>
      <c r="E1151" s="1769">
        <v>0</v>
      </c>
      <c r="F1151" s="1770"/>
      <c r="G1151" s="297"/>
      <c r="H1151" s="297"/>
      <c r="I1151" s="297"/>
      <c r="J1151" s="297"/>
    </row>
    <row r="1152" spans="1:10" ht="14.1" customHeight="1" x14ac:dyDescent="0.25">
      <c r="A1152" s="321" t="s">
        <v>722</v>
      </c>
      <c r="B1152" s="323">
        <v>0</v>
      </c>
      <c r="C1152" s="323">
        <v>0</v>
      </c>
      <c r="D1152" s="323">
        <v>0</v>
      </c>
      <c r="E1152" s="1769">
        <v>0</v>
      </c>
      <c r="F1152" s="1770"/>
      <c r="G1152" s="297"/>
      <c r="H1152" s="297"/>
      <c r="I1152" s="297"/>
      <c r="J1152" s="297"/>
    </row>
    <row r="1153" spans="1:10" ht="14.1" customHeight="1" x14ac:dyDescent="0.25">
      <c r="A1153" s="321" t="s">
        <v>723</v>
      </c>
      <c r="B1153" s="323">
        <v>0</v>
      </c>
      <c r="C1153" s="323">
        <v>0</v>
      </c>
      <c r="D1153" s="323">
        <v>0</v>
      </c>
      <c r="E1153" s="1769">
        <v>0</v>
      </c>
      <c r="F1153" s="1770"/>
      <c r="G1153" s="297"/>
      <c r="H1153" s="297"/>
      <c r="I1153" s="297"/>
      <c r="J1153" s="297"/>
    </row>
    <row r="1154" spans="1:10" ht="14.1" customHeight="1" x14ac:dyDescent="0.25">
      <c r="A1154" s="321" t="s">
        <v>724</v>
      </c>
      <c r="B1154" s="323">
        <v>0</v>
      </c>
      <c r="C1154" s="323">
        <v>0</v>
      </c>
      <c r="D1154" s="323">
        <v>0</v>
      </c>
      <c r="E1154" s="1769">
        <v>0</v>
      </c>
      <c r="F1154" s="1770"/>
      <c r="G1154" s="297"/>
      <c r="H1154" s="297"/>
      <c r="I1154" s="297"/>
      <c r="J1154" s="297"/>
    </row>
    <row r="1155" spans="1:10" ht="14.1" customHeight="1" x14ac:dyDescent="0.25">
      <c r="A1155" s="321" t="s">
        <v>725</v>
      </c>
      <c r="B1155" s="323">
        <v>0</v>
      </c>
      <c r="C1155" s="323">
        <v>0</v>
      </c>
      <c r="D1155" s="323">
        <v>0</v>
      </c>
      <c r="E1155" s="1769">
        <v>0</v>
      </c>
      <c r="F1155" s="1770"/>
      <c r="G1155" s="297"/>
      <c r="H1155" s="297"/>
      <c r="I1155" s="297"/>
      <c r="J1155" s="297"/>
    </row>
    <row r="1156" spans="1:10" ht="14.1" customHeight="1" x14ac:dyDescent="0.25">
      <c r="A1156" s="321" t="s">
        <v>726</v>
      </c>
      <c r="B1156" s="323">
        <v>0</v>
      </c>
      <c r="C1156" s="323">
        <v>0</v>
      </c>
      <c r="D1156" s="323">
        <v>0</v>
      </c>
      <c r="E1156" s="1769">
        <v>0</v>
      </c>
      <c r="F1156" s="1770"/>
      <c r="G1156" s="297"/>
      <c r="H1156" s="297"/>
      <c r="I1156" s="297"/>
      <c r="J1156" s="297"/>
    </row>
    <row r="1157" spans="1:10" ht="14.1" customHeight="1" x14ac:dyDescent="0.25">
      <c r="A1157" s="321" t="s">
        <v>727</v>
      </c>
      <c r="B1157" s="323">
        <v>0</v>
      </c>
      <c r="C1157" s="323">
        <v>0</v>
      </c>
      <c r="D1157" s="323">
        <v>0</v>
      </c>
      <c r="E1157" s="1769">
        <v>0</v>
      </c>
      <c r="F1157" s="1770"/>
      <c r="G1157" s="297"/>
      <c r="H1157" s="297"/>
      <c r="I1157" s="297"/>
      <c r="J1157" s="297"/>
    </row>
    <row r="1158" spans="1:10" ht="14.1" customHeight="1" x14ac:dyDescent="0.25">
      <c r="A1158" s="325" t="s">
        <v>192</v>
      </c>
      <c r="B1158" s="323">
        <v>0</v>
      </c>
      <c r="C1158" s="323">
        <v>14680000</v>
      </c>
      <c r="D1158" s="323">
        <v>0</v>
      </c>
      <c r="E1158" s="1769">
        <v>0</v>
      </c>
      <c r="F1158" s="1770"/>
      <c r="G1158" s="297"/>
      <c r="H1158" s="297"/>
      <c r="I1158" s="297"/>
      <c r="J1158" s="297"/>
    </row>
    <row r="1159" spans="1:10" ht="15" customHeight="1" x14ac:dyDescent="0.25">
      <c r="A1159" s="304"/>
      <c r="B1159" s="306">
        <v>2020</v>
      </c>
      <c r="C1159" s="306">
        <v>2021</v>
      </c>
      <c r="D1159" s="306">
        <v>2022</v>
      </c>
      <c r="E1159" s="1776">
        <v>2023</v>
      </c>
      <c r="F1159" s="1777"/>
      <c r="G1159" s="297"/>
      <c r="H1159" s="297"/>
      <c r="I1159" s="297"/>
      <c r="J1159" s="297"/>
    </row>
    <row r="1160" spans="1:10" ht="15" customHeight="1" x14ac:dyDescent="0.25">
      <c r="A1160" s="307"/>
      <c r="B1160" s="309" t="s">
        <v>7</v>
      </c>
      <c r="C1160" s="309" t="s">
        <v>8</v>
      </c>
      <c r="D1160" s="309" t="s">
        <v>8</v>
      </c>
      <c r="E1160" s="1778" t="s">
        <v>8</v>
      </c>
      <c r="F1160" s="1779"/>
      <c r="G1160" s="297"/>
      <c r="H1160" s="297"/>
      <c r="I1160" s="297"/>
      <c r="J1160" s="297"/>
    </row>
    <row r="1161" spans="1:10" ht="14.1" customHeight="1" x14ac:dyDescent="0.25">
      <c r="A1161" s="310" t="s">
        <v>16</v>
      </c>
      <c r="B1161" s="312">
        <v>0</v>
      </c>
      <c r="C1161" s="312">
        <v>28</v>
      </c>
      <c r="D1161" s="312">
        <v>0</v>
      </c>
      <c r="E1161" s="1763">
        <v>0</v>
      </c>
      <c r="F1161" s="1764"/>
      <c r="G1161" s="297"/>
      <c r="H1161" s="297"/>
      <c r="I1161" s="297"/>
      <c r="J1161" s="297"/>
    </row>
    <row r="1162" spans="1:10" ht="14.1" customHeight="1" x14ac:dyDescent="0.25">
      <c r="A1162" s="310" t="s">
        <v>17</v>
      </c>
      <c r="B1162" s="312">
        <v>0</v>
      </c>
      <c r="C1162" s="312">
        <v>14680000</v>
      </c>
      <c r="D1162" s="312">
        <v>0</v>
      </c>
      <c r="E1162" s="1763">
        <v>0</v>
      </c>
      <c r="F1162" s="1764"/>
      <c r="G1162" s="297"/>
      <c r="H1162" s="297"/>
      <c r="I1162" s="297"/>
      <c r="J1162" s="297"/>
    </row>
    <row r="1163" spans="1:10" ht="14.1" customHeight="1" x14ac:dyDescent="0.25">
      <c r="A1163" s="310" t="s">
        <v>18</v>
      </c>
      <c r="B1163" s="312">
        <v>0</v>
      </c>
      <c r="C1163" s="314">
        <v>524285.71</v>
      </c>
      <c r="D1163" s="314">
        <v>0</v>
      </c>
      <c r="E1163" s="1780">
        <v>0</v>
      </c>
      <c r="F1163" s="1764"/>
      <c r="G1163" s="297"/>
      <c r="H1163" s="297"/>
      <c r="I1163" s="297"/>
      <c r="J1163" s="297"/>
    </row>
    <row r="1164" spans="1:10" ht="14.1" customHeight="1" x14ac:dyDescent="0.25">
      <c r="A1164" s="310" t="s">
        <v>696</v>
      </c>
      <c r="B1164" s="312"/>
      <c r="C1164" s="314"/>
      <c r="D1164" s="316">
        <v>-1</v>
      </c>
      <c r="E1164" s="1780"/>
      <c r="F1164" s="1764"/>
      <c r="G1164" s="297"/>
      <c r="H1164" s="297"/>
      <c r="I1164" s="297"/>
      <c r="J1164" s="297"/>
    </row>
    <row r="1165" spans="1:10" ht="14.1" customHeight="1" x14ac:dyDescent="0.25">
      <c r="A1165" s="310" t="s">
        <v>697</v>
      </c>
      <c r="B1165" s="312"/>
      <c r="C1165" s="314"/>
      <c r="D1165" s="316">
        <v>-1</v>
      </c>
      <c r="E1165" s="1780"/>
      <c r="F1165" s="1764"/>
      <c r="G1165" s="297"/>
      <c r="H1165" s="297"/>
      <c r="I1165" s="297"/>
      <c r="J1165" s="297"/>
    </row>
    <row r="1166" spans="1:10" ht="14.1" customHeight="1" x14ac:dyDescent="0.25">
      <c r="A1166" s="310" t="s">
        <v>22</v>
      </c>
      <c r="B1166" s="312"/>
      <c r="C1166" s="314"/>
      <c r="D1166" s="316">
        <v>-1</v>
      </c>
      <c r="E1166" s="1780"/>
      <c r="F1166" s="1764"/>
      <c r="G1166" s="297"/>
      <c r="H1166" s="297"/>
      <c r="I1166" s="297"/>
      <c r="J1166" s="297"/>
    </row>
    <row r="1167" spans="1:10" ht="14.1" customHeight="1" x14ac:dyDescent="0.25">
      <c r="A1167" s="1774" t="s">
        <v>690</v>
      </c>
      <c r="B1167" s="1775"/>
      <c r="C1167" s="1775"/>
      <c r="D1167" s="1775"/>
      <c r="E1167" s="1775"/>
      <c r="F1167" s="1775"/>
      <c r="G1167" s="297"/>
      <c r="H1167" s="297"/>
      <c r="I1167" s="297"/>
      <c r="J1167" s="297"/>
    </row>
    <row r="1168" spans="1:10" ht="14.1" customHeight="1" x14ac:dyDescent="0.25">
      <c r="A1168" s="304"/>
      <c r="B1168" s="306">
        <v>2020</v>
      </c>
      <c r="C1168" s="317">
        <v>2021</v>
      </c>
      <c r="D1168" s="306">
        <v>2022</v>
      </c>
      <c r="E1168" s="1776">
        <v>2023</v>
      </c>
      <c r="F1168" s="1777"/>
      <c r="G1168" s="297"/>
      <c r="H1168" s="297"/>
      <c r="I1168" s="297"/>
      <c r="J1168" s="297"/>
    </row>
    <row r="1169" spans="1:10" ht="14.1" customHeight="1" x14ac:dyDescent="0.25">
      <c r="A1169" s="318"/>
      <c r="B1169" s="309" t="s">
        <v>7</v>
      </c>
      <c r="C1169" s="309" t="s">
        <v>8</v>
      </c>
      <c r="D1169" s="309" t="s">
        <v>8</v>
      </c>
      <c r="E1169" s="1778" t="s">
        <v>8</v>
      </c>
      <c r="F1169" s="1779"/>
      <c r="G1169" s="297"/>
      <c r="H1169" s="297"/>
      <c r="I1169" s="297"/>
      <c r="J1169" s="297"/>
    </row>
    <row r="1170" spans="1:10" ht="15.95" customHeight="1" x14ac:dyDescent="0.25">
      <c r="A1170" s="307"/>
      <c r="B1170" s="319"/>
      <c r="C1170" s="319"/>
      <c r="D1170" s="319"/>
      <c r="E1170" s="319"/>
      <c r="F1170" s="319"/>
      <c r="G1170" s="320" t="s">
        <v>687</v>
      </c>
      <c r="H1170" s="297"/>
      <c r="I1170" s="297"/>
      <c r="J1170" s="297"/>
    </row>
    <row r="1171" spans="1:10" ht="14.1" customHeight="1" x14ac:dyDescent="0.25">
      <c r="A1171" s="321" t="s">
        <v>698</v>
      </c>
      <c r="B1171" s="323">
        <v>0</v>
      </c>
      <c r="C1171" s="323">
        <v>0</v>
      </c>
      <c r="D1171" s="323">
        <v>0</v>
      </c>
      <c r="E1171" s="1769">
        <v>0</v>
      </c>
      <c r="F1171" s="1770"/>
      <c r="G1171" s="324"/>
      <c r="H1171" s="297"/>
      <c r="I1171" s="297"/>
      <c r="J1171" s="297"/>
    </row>
    <row r="1172" spans="1:10" ht="14.1" customHeight="1" x14ac:dyDescent="0.25">
      <c r="A1172" s="321" t="s">
        <v>699</v>
      </c>
      <c r="B1172" s="323">
        <v>0</v>
      </c>
      <c r="C1172" s="323">
        <v>0</v>
      </c>
      <c r="D1172" s="323">
        <v>0</v>
      </c>
      <c r="E1172" s="1769">
        <v>0</v>
      </c>
      <c r="F1172" s="1770"/>
      <c r="G1172" s="297"/>
      <c r="H1172" s="297"/>
      <c r="I1172" s="297"/>
      <c r="J1172" s="297"/>
    </row>
    <row r="1173" spans="1:10" ht="14.1" customHeight="1" x14ac:dyDescent="0.25">
      <c r="A1173" s="321" t="s">
        <v>700</v>
      </c>
      <c r="B1173" s="323">
        <v>0</v>
      </c>
      <c r="C1173" s="323">
        <v>0</v>
      </c>
      <c r="D1173" s="323">
        <v>0</v>
      </c>
      <c r="E1173" s="1769">
        <v>0</v>
      </c>
      <c r="F1173" s="1770"/>
      <c r="G1173" s="297"/>
      <c r="H1173" s="297"/>
      <c r="I1173" s="297"/>
      <c r="J1173" s="297"/>
    </row>
    <row r="1174" spans="1:10" ht="14.1" customHeight="1" x14ac:dyDescent="0.25">
      <c r="A1174" s="321" t="s">
        <v>701</v>
      </c>
      <c r="B1174" s="323">
        <v>0</v>
      </c>
      <c r="C1174" s="323">
        <v>0</v>
      </c>
      <c r="D1174" s="323">
        <v>0</v>
      </c>
      <c r="E1174" s="1769">
        <v>0</v>
      </c>
      <c r="F1174" s="1770"/>
      <c r="G1174" s="297"/>
      <c r="H1174" s="297"/>
      <c r="I1174" s="297"/>
      <c r="J1174" s="297"/>
    </row>
    <row r="1175" spans="1:10" ht="14.1" customHeight="1" x14ac:dyDescent="0.25">
      <c r="A1175" s="321" t="s">
        <v>702</v>
      </c>
      <c r="B1175" s="323">
        <v>0</v>
      </c>
      <c r="C1175" s="323">
        <v>0</v>
      </c>
      <c r="D1175" s="323">
        <v>0</v>
      </c>
      <c r="E1175" s="1769">
        <v>0</v>
      </c>
      <c r="F1175" s="1770"/>
      <c r="G1175" s="297"/>
      <c r="H1175" s="297"/>
      <c r="I1175" s="297"/>
      <c r="J1175" s="297"/>
    </row>
    <row r="1176" spans="1:10" ht="14.1" customHeight="1" x14ac:dyDescent="0.25">
      <c r="A1176" s="321" t="s">
        <v>703</v>
      </c>
      <c r="B1176" s="323">
        <v>0</v>
      </c>
      <c r="C1176" s="323">
        <v>0</v>
      </c>
      <c r="D1176" s="323">
        <v>0</v>
      </c>
      <c r="E1176" s="1769">
        <v>0</v>
      </c>
      <c r="F1176" s="1770"/>
      <c r="G1176" s="297"/>
      <c r="H1176" s="297"/>
      <c r="I1176" s="297"/>
      <c r="J1176" s="297"/>
    </row>
    <row r="1177" spans="1:10" ht="14.1" customHeight="1" x14ac:dyDescent="0.25">
      <c r="A1177" s="321" t="s">
        <v>704</v>
      </c>
      <c r="B1177" s="323">
        <v>0</v>
      </c>
      <c r="C1177" s="323">
        <v>0</v>
      </c>
      <c r="D1177" s="323">
        <v>0</v>
      </c>
      <c r="E1177" s="1769">
        <v>0</v>
      </c>
      <c r="F1177" s="1770"/>
      <c r="G1177" s="297"/>
      <c r="H1177" s="297"/>
      <c r="I1177" s="297"/>
      <c r="J1177" s="297"/>
    </row>
    <row r="1178" spans="1:10" ht="14.1" customHeight="1" x14ac:dyDescent="0.25">
      <c r="A1178" s="321" t="s">
        <v>705</v>
      </c>
      <c r="B1178" s="323">
        <v>0</v>
      </c>
      <c r="C1178" s="323">
        <v>0</v>
      </c>
      <c r="D1178" s="323">
        <v>0</v>
      </c>
      <c r="E1178" s="1769">
        <v>0</v>
      </c>
      <c r="F1178" s="1770"/>
      <c r="G1178" s="297"/>
      <c r="H1178" s="297"/>
      <c r="I1178" s="297"/>
      <c r="J1178" s="297"/>
    </row>
    <row r="1179" spans="1:10" ht="14.1" customHeight="1" x14ac:dyDescent="0.25">
      <c r="A1179" s="321" t="s">
        <v>706</v>
      </c>
      <c r="B1179" s="323">
        <v>0</v>
      </c>
      <c r="C1179" s="323">
        <v>0</v>
      </c>
      <c r="D1179" s="323">
        <v>0</v>
      </c>
      <c r="E1179" s="1769">
        <v>0</v>
      </c>
      <c r="F1179" s="1770"/>
      <c r="G1179" s="297"/>
      <c r="H1179" s="297"/>
      <c r="I1179" s="297"/>
      <c r="J1179" s="297"/>
    </row>
    <row r="1180" spans="1:10" ht="14.1" customHeight="1" x14ac:dyDescent="0.25">
      <c r="A1180" s="321" t="s">
        <v>707</v>
      </c>
      <c r="B1180" s="323">
        <v>0</v>
      </c>
      <c r="C1180" s="323">
        <v>0</v>
      </c>
      <c r="D1180" s="323">
        <v>0</v>
      </c>
      <c r="E1180" s="1769">
        <v>0</v>
      </c>
      <c r="F1180" s="1770"/>
      <c r="G1180" s="297"/>
      <c r="H1180" s="297"/>
      <c r="I1180" s="297"/>
      <c r="J1180" s="297"/>
    </row>
    <row r="1181" spans="1:10" ht="14.1" customHeight="1" x14ac:dyDescent="0.25">
      <c r="A1181" s="321" t="s">
        <v>708</v>
      </c>
      <c r="B1181" s="323">
        <v>0</v>
      </c>
      <c r="C1181" s="323">
        <v>0</v>
      </c>
      <c r="D1181" s="323">
        <v>0</v>
      </c>
      <c r="E1181" s="1769">
        <v>0</v>
      </c>
      <c r="F1181" s="1770"/>
      <c r="G1181" s="297"/>
      <c r="H1181" s="297"/>
      <c r="I1181" s="297"/>
      <c r="J1181" s="297"/>
    </row>
    <row r="1182" spans="1:10" ht="14.1" customHeight="1" x14ac:dyDescent="0.25">
      <c r="A1182" s="321" t="s">
        <v>709</v>
      </c>
      <c r="B1182" s="323">
        <v>0</v>
      </c>
      <c r="C1182" s="323">
        <v>0</v>
      </c>
      <c r="D1182" s="323">
        <v>0</v>
      </c>
      <c r="E1182" s="1769">
        <v>0</v>
      </c>
      <c r="F1182" s="1770"/>
      <c r="G1182" s="297"/>
      <c r="H1182" s="297"/>
      <c r="I1182" s="297"/>
      <c r="J1182" s="297"/>
    </row>
    <row r="1183" spans="1:10" ht="14.1" customHeight="1" x14ac:dyDescent="0.25">
      <c r="A1183" s="321" t="s">
        <v>710</v>
      </c>
      <c r="B1183" s="323">
        <v>0</v>
      </c>
      <c r="C1183" s="323">
        <v>0</v>
      </c>
      <c r="D1183" s="323">
        <v>0</v>
      </c>
      <c r="E1183" s="1769">
        <v>0</v>
      </c>
      <c r="F1183" s="1770"/>
      <c r="G1183" s="297"/>
      <c r="H1183" s="297"/>
      <c r="I1183" s="297"/>
      <c r="J1183" s="297"/>
    </row>
    <row r="1184" spans="1:10" ht="14.1" customHeight="1" x14ac:dyDescent="0.25">
      <c r="A1184" s="321" t="s">
        <v>711</v>
      </c>
      <c r="B1184" s="323">
        <v>0</v>
      </c>
      <c r="C1184" s="323">
        <v>0</v>
      </c>
      <c r="D1184" s="323">
        <v>0</v>
      </c>
      <c r="E1184" s="1769">
        <v>0</v>
      </c>
      <c r="F1184" s="1770"/>
      <c r="G1184" s="297"/>
      <c r="H1184" s="297"/>
      <c r="I1184" s="297"/>
      <c r="J1184" s="297"/>
    </row>
    <row r="1185" spans="1:10" ht="14.1" customHeight="1" x14ac:dyDescent="0.25">
      <c r="A1185" s="321" t="s">
        <v>712</v>
      </c>
      <c r="B1185" s="323">
        <v>0</v>
      </c>
      <c r="C1185" s="323">
        <v>0</v>
      </c>
      <c r="D1185" s="323">
        <v>0</v>
      </c>
      <c r="E1185" s="1769">
        <v>0</v>
      </c>
      <c r="F1185" s="1770"/>
      <c r="G1185" s="297"/>
      <c r="H1185" s="297"/>
      <c r="I1185" s="297"/>
      <c r="J1185" s="297"/>
    </row>
    <row r="1186" spans="1:10" ht="14.1" customHeight="1" x14ac:dyDescent="0.25">
      <c r="A1186" s="321" t="s">
        <v>713</v>
      </c>
      <c r="B1186" s="323">
        <v>0</v>
      </c>
      <c r="C1186" s="323">
        <v>0</v>
      </c>
      <c r="D1186" s="323">
        <v>0</v>
      </c>
      <c r="E1186" s="1769">
        <v>0</v>
      </c>
      <c r="F1186" s="1770"/>
      <c r="G1186" s="297"/>
      <c r="H1186" s="297"/>
      <c r="I1186" s="297"/>
      <c r="J1186" s="297"/>
    </row>
    <row r="1187" spans="1:10" ht="14.1" customHeight="1" x14ac:dyDescent="0.25">
      <c r="A1187" s="321" t="s">
        <v>714</v>
      </c>
      <c r="B1187" s="323">
        <v>0</v>
      </c>
      <c r="C1187" s="323">
        <v>14680000</v>
      </c>
      <c r="D1187" s="323">
        <v>0</v>
      </c>
      <c r="E1187" s="1769">
        <v>0</v>
      </c>
      <c r="F1187" s="1770"/>
      <c r="G1187" s="297"/>
      <c r="H1187" s="297"/>
      <c r="I1187" s="297"/>
      <c r="J1187" s="297"/>
    </row>
    <row r="1188" spans="1:10" ht="14.1" customHeight="1" x14ac:dyDescent="0.25">
      <c r="A1188" s="321" t="s">
        <v>715</v>
      </c>
      <c r="B1188" s="323">
        <v>0</v>
      </c>
      <c r="C1188" s="323">
        <v>0</v>
      </c>
      <c r="D1188" s="323">
        <v>0</v>
      </c>
      <c r="E1188" s="1769">
        <v>0</v>
      </c>
      <c r="F1188" s="1770"/>
      <c r="G1188" s="297"/>
      <c r="H1188" s="297"/>
      <c r="I1188" s="297"/>
      <c r="J1188" s="297"/>
    </row>
    <row r="1189" spans="1:10" ht="14.1" customHeight="1" x14ac:dyDescent="0.25">
      <c r="A1189" s="321" t="s">
        <v>716</v>
      </c>
      <c r="B1189" s="323">
        <v>0</v>
      </c>
      <c r="C1189" s="323">
        <v>0</v>
      </c>
      <c r="D1189" s="323">
        <v>0</v>
      </c>
      <c r="E1189" s="1769">
        <v>0</v>
      </c>
      <c r="F1189" s="1770"/>
      <c r="G1189" s="297"/>
      <c r="H1189" s="297"/>
      <c r="I1189" s="297"/>
      <c r="J1189" s="297"/>
    </row>
    <row r="1190" spans="1:10" ht="14.1" customHeight="1" x14ac:dyDescent="0.25">
      <c r="A1190" s="321" t="s">
        <v>717</v>
      </c>
      <c r="B1190" s="323">
        <v>0</v>
      </c>
      <c r="C1190" s="323">
        <v>0</v>
      </c>
      <c r="D1190" s="323">
        <v>0</v>
      </c>
      <c r="E1190" s="1769">
        <v>0</v>
      </c>
      <c r="F1190" s="1770"/>
      <c r="G1190" s="297"/>
      <c r="H1190" s="297"/>
      <c r="I1190" s="297"/>
      <c r="J1190" s="297"/>
    </row>
    <row r="1191" spans="1:10" ht="14.1" customHeight="1" x14ac:dyDescent="0.25">
      <c r="A1191" s="321" t="s">
        <v>718</v>
      </c>
      <c r="B1191" s="323">
        <v>0</v>
      </c>
      <c r="C1191" s="323">
        <v>0</v>
      </c>
      <c r="D1191" s="323">
        <v>0</v>
      </c>
      <c r="E1191" s="1769">
        <v>0</v>
      </c>
      <c r="F1191" s="1770"/>
      <c r="G1191" s="297"/>
      <c r="H1191" s="297"/>
      <c r="I1191" s="297"/>
      <c r="J1191" s="297"/>
    </row>
    <row r="1192" spans="1:10" ht="14.1" customHeight="1" x14ac:dyDescent="0.25">
      <c r="A1192" s="321" t="s">
        <v>719</v>
      </c>
      <c r="B1192" s="323">
        <v>0</v>
      </c>
      <c r="C1192" s="323">
        <v>0</v>
      </c>
      <c r="D1192" s="323">
        <v>0</v>
      </c>
      <c r="E1192" s="1769">
        <v>0</v>
      </c>
      <c r="F1192" s="1770"/>
      <c r="G1192" s="297"/>
      <c r="H1192" s="297"/>
      <c r="I1192" s="297"/>
      <c r="J1192" s="297"/>
    </row>
    <row r="1193" spans="1:10" ht="14.1" customHeight="1" x14ac:dyDescent="0.25">
      <c r="A1193" s="321" t="s">
        <v>720</v>
      </c>
      <c r="B1193" s="323">
        <v>0</v>
      </c>
      <c r="C1193" s="323">
        <v>0</v>
      </c>
      <c r="D1193" s="323">
        <v>0</v>
      </c>
      <c r="E1193" s="1769">
        <v>0</v>
      </c>
      <c r="F1193" s="1770"/>
      <c r="G1193" s="297"/>
      <c r="H1193" s="297"/>
      <c r="I1193" s="297"/>
      <c r="J1193" s="297"/>
    </row>
    <row r="1194" spans="1:10" ht="14.1" customHeight="1" x14ac:dyDescent="0.25">
      <c r="A1194" s="321" t="s">
        <v>721</v>
      </c>
      <c r="B1194" s="323">
        <v>0</v>
      </c>
      <c r="C1194" s="323">
        <v>0</v>
      </c>
      <c r="D1194" s="323">
        <v>0</v>
      </c>
      <c r="E1194" s="1769">
        <v>0</v>
      </c>
      <c r="F1194" s="1770"/>
      <c r="G1194" s="297"/>
      <c r="H1194" s="297"/>
      <c r="I1194" s="297"/>
      <c r="J1194" s="297"/>
    </row>
    <row r="1195" spans="1:10" ht="14.1" customHeight="1" x14ac:dyDescent="0.25">
      <c r="A1195" s="321" t="s">
        <v>722</v>
      </c>
      <c r="B1195" s="323">
        <v>0</v>
      </c>
      <c r="C1195" s="323">
        <v>0</v>
      </c>
      <c r="D1195" s="323">
        <v>0</v>
      </c>
      <c r="E1195" s="1769">
        <v>0</v>
      </c>
      <c r="F1195" s="1770"/>
      <c r="G1195" s="297"/>
      <c r="H1195" s="297"/>
      <c r="I1195" s="297"/>
      <c r="J1195" s="297"/>
    </row>
    <row r="1196" spans="1:10" ht="14.1" customHeight="1" x14ac:dyDescent="0.25">
      <c r="A1196" s="321" t="s">
        <v>723</v>
      </c>
      <c r="B1196" s="323">
        <v>0</v>
      </c>
      <c r="C1196" s="323">
        <v>0</v>
      </c>
      <c r="D1196" s="323">
        <v>0</v>
      </c>
      <c r="E1196" s="1769">
        <v>0</v>
      </c>
      <c r="F1196" s="1770"/>
      <c r="G1196" s="297"/>
      <c r="H1196" s="297"/>
      <c r="I1196" s="297"/>
      <c r="J1196" s="297"/>
    </row>
    <row r="1197" spans="1:10" ht="14.1" customHeight="1" x14ac:dyDescent="0.25">
      <c r="A1197" s="321" t="s">
        <v>724</v>
      </c>
      <c r="B1197" s="323">
        <v>0</v>
      </c>
      <c r="C1197" s="323">
        <v>0</v>
      </c>
      <c r="D1197" s="323">
        <v>0</v>
      </c>
      <c r="E1197" s="1769">
        <v>0</v>
      </c>
      <c r="F1197" s="1770"/>
      <c r="G1197" s="297"/>
      <c r="H1197" s="297"/>
      <c r="I1197" s="297"/>
      <c r="J1197" s="297"/>
    </row>
    <row r="1198" spans="1:10" ht="14.1" customHeight="1" x14ac:dyDescent="0.25">
      <c r="A1198" s="321" t="s">
        <v>725</v>
      </c>
      <c r="B1198" s="323">
        <v>0</v>
      </c>
      <c r="C1198" s="323">
        <v>0</v>
      </c>
      <c r="D1198" s="323">
        <v>0</v>
      </c>
      <c r="E1198" s="1769">
        <v>0</v>
      </c>
      <c r="F1198" s="1770"/>
      <c r="G1198" s="297"/>
      <c r="H1198" s="297"/>
      <c r="I1198" s="297"/>
      <c r="J1198" s="297"/>
    </row>
    <row r="1199" spans="1:10" ht="14.1" customHeight="1" x14ac:dyDescent="0.25">
      <c r="A1199" s="321" t="s">
        <v>726</v>
      </c>
      <c r="B1199" s="323">
        <v>0</v>
      </c>
      <c r="C1199" s="323">
        <v>0</v>
      </c>
      <c r="D1199" s="323">
        <v>0</v>
      </c>
      <c r="E1199" s="1769">
        <v>0</v>
      </c>
      <c r="F1199" s="1770"/>
      <c r="G1199" s="297"/>
      <c r="H1199" s="297"/>
      <c r="I1199" s="297"/>
      <c r="J1199" s="297"/>
    </row>
    <row r="1200" spans="1:10" ht="14.1" customHeight="1" x14ac:dyDescent="0.25">
      <c r="A1200" s="321" t="s">
        <v>727</v>
      </c>
      <c r="B1200" s="323">
        <v>0</v>
      </c>
      <c r="C1200" s="323">
        <v>0</v>
      </c>
      <c r="D1200" s="323">
        <v>0</v>
      </c>
      <c r="E1200" s="1769">
        <v>0</v>
      </c>
      <c r="F1200" s="1770"/>
      <c r="G1200" s="297"/>
      <c r="H1200" s="297"/>
      <c r="I1200" s="297"/>
      <c r="J1200" s="297"/>
    </row>
    <row r="1201" spans="1:10" ht="14.1" customHeight="1" x14ac:dyDescent="0.25">
      <c r="A1201" s="325" t="s">
        <v>192</v>
      </c>
      <c r="B1201" s="323">
        <v>0</v>
      </c>
      <c r="C1201" s="323">
        <v>14680000</v>
      </c>
      <c r="D1201" s="323">
        <v>0</v>
      </c>
      <c r="E1201" s="1769">
        <v>0</v>
      </c>
      <c r="F1201" s="1770"/>
      <c r="G1201" s="297"/>
      <c r="H1201" s="297"/>
      <c r="I1201" s="297"/>
      <c r="J1201" s="297"/>
    </row>
    <row r="1202" spans="1:10" ht="15" customHeight="1" x14ac:dyDescent="0.25">
      <c r="A1202" s="304"/>
      <c r="B1202" s="306">
        <v>2020</v>
      </c>
      <c r="C1202" s="306">
        <v>2021</v>
      </c>
      <c r="D1202" s="306">
        <v>2022</v>
      </c>
      <c r="E1202" s="1776">
        <v>2023</v>
      </c>
      <c r="F1202" s="1777"/>
      <c r="G1202" s="297"/>
      <c r="H1202" s="297"/>
      <c r="I1202" s="297"/>
      <c r="J1202" s="297"/>
    </row>
    <row r="1203" spans="1:10" ht="15" customHeight="1" x14ac:dyDescent="0.25">
      <c r="A1203" s="307"/>
      <c r="B1203" s="309" t="s">
        <v>7</v>
      </c>
      <c r="C1203" s="309" t="s">
        <v>8</v>
      </c>
      <c r="D1203" s="309" t="s">
        <v>8</v>
      </c>
      <c r="E1203" s="1778" t="s">
        <v>8</v>
      </c>
      <c r="F1203" s="1779"/>
      <c r="G1203" s="297"/>
      <c r="H1203" s="297"/>
      <c r="I1203" s="297"/>
      <c r="J1203" s="297"/>
    </row>
    <row r="1204" spans="1:10" ht="14.1" customHeight="1" x14ac:dyDescent="0.25">
      <c r="A1204" s="310" t="s">
        <v>16</v>
      </c>
      <c r="B1204" s="312">
        <v>0</v>
      </c>
      <c r="C1204" s="312">
        <v>28</v>
      </c>
      <c r="D1204" s="312">
        <v>0</v>
      </c>
      <c r="E1204" s="1763">
        <v>0</v>
      </c>
      <c r="F1204" s="1764"/>
      <c r="G1204" s="297"/>
      <c r="H1204" s="297"/>
      <c r="I1204" s="297"/>
      <c r="J1204" s="297"/>
    </row>
    <row r="1205" spans="1:10" ht="14.1" customHeight="1" x14ac:dyDescent="0.25">
      <c r="A1205" s="310" t="s">
        <v>17</v>
      </c>
      <c r="B1205" s="312">
        <v>0</v>
      </c>
      <c r="C1205" s="312">
        <v>14680000</v>
      </c>
      <c r="D1205" s="312">
        <v>0</v>
      </c>
      <c r="E1205" s="1763">
        <v>0</v>
      </c>
      <c r="F1205" s="1764"/>
      <c r="G1205" s="297"/>
      <c r="H1205" s="297"/>
      <c r="I1205" s="297"/>
      <c r="J1205" s="297"/>
    </row>
    <row r="1206" spans="1:10" ht="14.1" customHeight="1" x14ac:dyDescent="0.25">
      <c r="A1206" s="310" t="s">
        <v>18</v>
      </c>
      <c r="B1206" s="312">
        <v>0</v>
      </c>
      <c r="C1206" s="314">
        <v>524285.71</v>
      </c>
      <c r="D1206" s="314">
        <v>0</v>
      </c>
      <c r="E1206" s="1780">
        <v>0</v>
      </c>
      <c r="F1206" s="1764"/>
      <c r="G1206" s="297"/>
      <c r="H1206" s="297"/>
      <c r="I1206" s="297"/>
      <c r="J1206" s="297"/>
    </row>
    <row r="1207" spans="1:10" ht="14.1" customHeight="1" x14ac:dyDescent="0.25">
      <c r="A1207" s="310" t="s">
        <v>696</v>
      </c>
      <c r="B1207" s="312"/>
      <c r="C1207" s="314"/>
      <c r="D1207" s="316">
        <v>-1</v>
      </c>
      <c r="E1207" s="1780"/>
      <c r="F1207" s="1764"/>
      <c r="G1207" s="297"/>
      <c r="H1207" s="297"/>
      <c r="I1207" s="297"/>
      <c r="J1207" s="297"/>
    </row>
    <row r="1208" spans="1:10" ht="14.1" customHeight="1" x14ac:dyDescent="0.25">
      <c r="A1208" s="310" t="s">
        <v>697</v>
      </c>
      <c r="B1208" s="312"/>
      <c r="C1208" s="314"/>
      <c r="D1208" s="316">
        <v>-1</v>
      </c>
      <c r="E1208" s="1780"/>
      <c r="F1208" s="1764"/>
      <c r="G1208" s="297"/>
      <c r="H1208" s="297"/>
      <c r="I1208" s="297"/>
      <c r="J1208" s="297"/>
    </row>
    <row r="1209" spans="1:10" ht="14.1" customHeight="1" x14ac:dyDescent="0.25">
      <c r="A1209" s="310" t="s">
        <v>22</v>
      </c>
      <c r="B1209" s="312"/>
      <c r="C1209" s="314"/>
      <c r="D1209" s="316">
        <v>-1</v>
      </c>
      <c r="E1209" s="1780"/>
      <c r="F1209" s="1764"/>
      <c r="G1209" s="297"/>
      <c r="H1209" s="297"/>
      <c r="I1209" s="297"/>
      <c r="J1209" s="297"/>
    </row>
    <row r="1210" spans="1:10" ht="14.1" customHeight="1" x14ac:dyDescent="0.25">
      <c r="A1210" s="1774" t="s">
        <v>690</v>
      </c>
      <c r="B1210" s="1775"/>
      <c r="C1210" s="1775"/>
      <c r="D1210" s="1775"/>
      <c r="E1210" s="1775"/>
      <c r="F1210" s="1775"/>
      <c r="G1210" s="297"/>
      <c r="H1210" s="297"/>
      <c r="I1210" s="297"/>
      <c r="J1210" s="297"/>
    </row>
    <row r="1211" spans="1:10" ht="14.1" customHeight="1" x14ac:dyDescent="0.25">
      <c r="A1211" s="304"/>
      <c r="B1211" s="306">
        <v>2020</v>
      </c>
      <c r="C1211" s="317">
        <v>2021</v>
      </c>
      <c r="D1211" s="306">
        <v>2022</v>
      </c>
      <c r="E1211" s="1776">
        <v>2023</v>
      </c>
      <c r="F1211" s="1777"/>
      <c r="G1211" s="297"/>
      <c r="H1211" s="297"/>
      <c r="I1211" s="297"/>
      <c r="J1211" s="297"/>
    </row>
    <row r="1212" spans="1:10" ht="14.1" customHeight="1" x14ac:dyDescent="0.25">
      <c r="A1212" s="318"/>
      <c r="B1212" s="309" t="s">
        <v>7</v>
      </c>
      <c r="C1212" s="309" t="s">
        <v>8</v>
      </c>
      <c r="D1212" s="309" t="s">
        <v>8</v>
      </c>
      <c r="E1212" s="1778" t="s">
        <v>8</v>
      </c>
      <c r="F1212" s="1779"/>
      <c r="G1212" s="297"/>
      <c r="H1212" s="297"/>
      <c r="I1212" s="297"/>
      <c r="J1212" s="297"/>
    </row>
    <row r="1213" spans="1:10" ht="15.95" customHeight="1" x14ac:dyDescent="0.25">
      <c r="A1213" s="307"/>
      <c r="B1213" s="319"/>
      <c r="C1213" s="319"/>
      <c r="D1213" s="319"/>
      <c r="E1213" s="319"/>
      <c r="F1213" s="319"/>
      <c r="G1213" s="320" t="s">
        <v>687</v>
      </c>
      <c r="H1213" s="297"/>
      <c r="I1213" s="297"/>
      <c r="J1213" s="297"/>
    </row>
    <row r="1214" spans="1:10" ht="14.1" customHeight="1" x14ac:dyDescent="0.25">
      <c r="A1214" s="321" t="s">
        <v>698</v>
      </c>
      <c r="B1214" s="323">
        <v>0</v>
      </c>
      <c r="C1214" s="323">
        <v>0</v>
      </c>
      <c r="D1214" s="323">
        <v>0</v>
      </c>
      <c r="E1214" s="1769">
        <v>0</v>
      </c>
      <c r="F1214" s="1770"/>
      <c r="G1214" s="324"/>
      <c r="H1214" s="297"/>
      <c r="I1214" s="297"/>
      <c r="J1214" s="297"/>
    </row>
    <row r="1215" spans="1:10" ht="14.1" customHeight="1" x14ac:dyDescent="0.25">
      <c r="A1215" s="321" t="s">
        <v>699</v>
      </c>
      <c r="B1215" s="323">
        <v>0</v>
      </c>
      <c r="C1215" s="323">
        <v>0</v>
      </c>
      <c r="D1215" s="323">
        <v>0</v>
      </c>
      <c r="E1215" s="1769">
        <v>0</v>
      </c>
      <c r="F1215" s="1770"/>
      <c r="G1215" s="297"/>
      <c r="H1215" s="297"/>
      <c r="I1215" s="297"/>
      <c r="J1215" s="297"/>
    </row>
    <row r="1216" spans="1:10" ht="14.1" customHeight="1" x14ac:dyDescent="0.25">
      <c r="A1216" s="321" t="s">
        <v>700</v>
      </c>
      <c r="B1216" s="323">
        <v>0</v>
      </c>
      <c r="C1216" s="323">
        <v>0</v>
      </c>
      <c r="D1216" s="323">
        <v>0</v>
      </c>
      <c r="E1216" s="1769">
        <v>0</v>
      </c>
      <c r="F1216" s="1770"/>
      <c r="G1216" s="297"/>
      <c r="H1216" s="297"/>
      <c r="I1216" s="297"/>
      <c r="J1216" s="297"/>
    </row>
    <row r="1217" spans="1:10" ht="14.1" customHeight="1" x14ac:dyDescent="0.25">
      <c r="A1217" s="321" t="s">
        <v>701</v>
      </c>
      <c r="B1217" s="323">
        <v>0</v>
      </c>
      <c r="C1217" s="323">
        <v>0</v>
      </c>
      <c r="D1217" s="323">
        <v>0</v>
      </c>
      <c r="E1217" s="1769">
        <v>0</v>
      </c>
      <c r="F1217" s="1770"/>
      <c r="G1217" s="297"/>
      <c r="H1217" s="297"/>
      <c r="I1217" s="297"/>
      <c r="J1217" s="297"/>
    </row>
    <row r="1218" spans="1:10" ht="14.1" customHeight="1" x14ac:dyDescent="0.25">
      <c r="A1218" s="321" t="s">
        <v>702</v>
      </c>
      <c r="B1218" s="323">
        <v>0</v>
      </c>
      <c r="C1218" s="323">
        <v>0</v>
      </c>
      <c r="D1218" s="323">
        <v>0</v>
      </c>
      <c r="E1218" s="1769">
        <v>0</v>
      </c>
      <c r="F1218" s="1770"/>
      <c r="G1218" s="297"/>
      <c r="H1218" s="297"/>
      <c r="I1218" s="297"/>
      <c r="J1218" s="297"/>
    </row>
    <row r="1219" spans="1:10" ht="14.1" customHeight="1" x14ac:dyDescent="0.25">
      <c r="A1219" s="321" t="s">
        <v>703</v>
      </c>
      <c r="B1219" s="323">
        <v>0</v>
      </c>
      <c r="C1219" s="323">
        <v>0</v>
      </c>
      <c r="D1219" s="323">
        <v>0</v>
      </c>
      <c r="E1219" s="1769">
        <v>0</v>
      </c>
      <c r="F1219" s="1770"/>
      <c r="G1219" s="297"/>
      <c r="H1219" s="297"/>
      <c r="I1219" s="297"/>
      <c r="J1219" s="297"/>
    </row>
    <row r="1220" spans="1:10" ht="14.1" customHeight="1" x14ac:dyDescent="0.25">
      <c r="A1220" s="321" t="s">
        <v>704</v>
      </c>
      <c r="B1220" s="323">
        <v>0</v>
      </c>
      <c r="C1220" s="323">
        <v>0</v>
      </c>
      <c r="D1220" s="323">
        <v>0</v>
      </c>
      <c r="E1220" s="1769">
        <v>0</v>
      </c>
      <c r="F1220" s="1770"/>
      <c r="G1220" s="297"/>
      <c r="H1220" s="297"/>
      <c r="I1220" s="297"/>
      <c r="J1220" s="297"/>
    </row>
    <row r="1221" spans="1:10" ht="14.1" customHeight="1" x14ac:dyDescent="0.25">
      <c r="A1221" s="321" t="s">
        <v>705</v>
      </c>
      <c r="B1221" s="323">
        <v>0</v>
      </c>
      <c r="C1221" s="323">
        <v>0</v>
      </c>
      <c r="D1221" s="323">
        <v>0</v>
      </c>
      <c r="E1221" s="1769">
        <v>0</v>
      </c>
      <c r="F1221" s="1770"/>
      <c r="G1221" s="297"/>
      <c r="H1221" s="297"/>
      <c r="I1221" s="297"/>
      <c r="J1221" s="297"/>
    </row>
    <row r="1222" spans="1:10" ht="14.1" customHeight="1" x14ac:dyDescent="0.25">
      <c r="A1222" s="321" t="s">
        <v>706</v>
      </c>
      <c r="B1222" s="323">
        <v>0</v>
      </c>
      <c r="C1222" s="323">
        <v>0</v>
      </c>
      <c r="D1222" s="323">
        <v>0</v>
      </c>
      <c r="E1222" s="1769">
        <v>0</v>
      </c>
      <c r="F1222" s="1770"/>
      <c r="G1222" s="297"/>
      <c r="H1222" s="297"/>
      <c r="I1222" s="297"/>
      <c r="J1222" s="297"/>
    </row>
    <row r="1223" spans="1:10" ht="14.1" customHeight="1" x14ac:dyDescent="0.25">
      <c r="A1223" s="321" t="s">
        <v>707</v>
      </c>
      <c r="B1223" s="323">
        <v>0</v>
      </c>
      <c r="C1223" s="323">
        <v>0</v>
      </c>
      <c r="D1223" s="323">
        <v>0</v>
      </c>
      <c r="E1223" s="1769">
        <v>0</v>
      </c>
      <c r="F1223" s="1770"/>
      <c r="G1223" s="297"/>
      <c r="H1223" s="297"/>
      <c r="I1223" s="297"/>
      <c r="J1223" s="297"/>
    </row>
    <row r="1224" spans="1:10" ht="14.1" customHeight="1" x14ac:dyDescent="0.25">
      <c r="A1224" s="321" t="s">
        <v>708</v>
      </c>
      <c r="B1224" s="323">
        <v>0</v>
      </c>
      <c r="C1224" s="323">
        <v>0</v>
      </c>
      <c r="D1224" s="323">
        <v>0</v>
      </c>
      <c r="E1224" s="1769">
        <v>0</v>
      </c>
      <c r="F1224" s="1770"/>
      <c r="G1224" s="297"/>
      <c r="H1224" s="297"/>
      <c r="I1224" s="297"/>
      <c r="J1224" s="297"/>
    </row>
    <row r="1225" spans="1:10" ht="14.1" customHeight="1" x14ac:dyDescent="0.25">
      <c r="A1225" s="321" t="s">
        <v>709</v>
      </c>
      <c r="B1225" s="323">
        <v>0</v>
      </c>
      <c r="C1225" s="323">
        <v>0</v>
      </c>
      <c r="D1225" s="323">
        <v>0</v>
      </c>
      <c r="E1225" s="1769">
        <v>0</v>
      </c>
      <c r="F1225" s="1770"/>
      <c r="G1225" s="297"/>
      <c r="H1225" s="297"/>
      <c r="I1225" s="297"/>
      <c r="J1225" s="297"/>
    </row>
    <row r="1226" spans="1:10" ht="14.1" customHeight="1" x14ac:dyDescent="0.25">
      <c r="A1226" s="321" t="s">
        <v>710</v>
      </c>
      <c r="B1226" s="323">
        <v>0</v>
      </c>
      <c r="C1226" s="323">
        <v>0</v>
      </c>
      <c r="D1226" s="323">
        <v>0</v>
      </c>
      <c r="E1226" s="1769">
        <v>0</v>
      </c>
      <c r="F1226" s="1770"/>
      <c r="G1226" s="297"/>
      <c r="H1226" s="297"/>
      <c r="I1226" s="297"/>
      <c r="J1226" s="297"/>
    </row>
    <row r="1227" spans="1:10" ht="14.1" customHeight="1" x14ac:dyDescent="0.25">
      <c r="A1227" s="321" t="s">
        <v>711</v>
      </c>
      <c r="B1227" s="323">
        <v>0</v>
      </c>
      <c r="C1227" s="323">
        <v>0</v>
      </c>
      <c r="D1227" s="323">
        <v>0</v>
      </c>
      <c r="E1227" s="1769">
        <v>0</v>
      </c>
      <c r="F1227" s="1770"/>
      <c r="G1227" s="297"/>
      <c r="H1227" s="297"/>
      <c r="I1227" s="297"/>
      <c r="J1227" s="297"/>
    </row>
    <row r="1228" spans="1:10" ht="14.1" customHeight="1" x14ac:dyDescent="0.25">
      <c r="A1228" s="321" t="s">
        <v>712</v>
      </c>
      <c r="B1228" s="323">
        <v>0</v>
      </c>
      <c r="C1228" s="323">
        <v>0</v>
      </c>
      <c r="D1228" s="323">
        <v>0</v>
      </c>
      <c r="E1228" s="1769">
        <v>0</v>
      </c>
      <c r="F1228" s="1770"/>
      <c r="G1228" s="297"/>
      <c r="H1228" s="297"/>
      <c r="I1228" s="297"/>
      <c r="J1228" s="297"/>
    </row>
    <row r="1229" spans="1:10" ht="14.1" customHeight="1" x14ac:dyDescent="0.25">
      <c r="A1229" s="321" t="s">
        <v>713</v>
      </c>
      <c r="B1229" s="323">
        <v>0</v>
      </c>
      <c r="C1229" s="323">
        <v>0</v>
      </c>
      <c r="D1229" s="323">
        <v>0</v>
      </c>
      <c r="E1229" s="1769">
        <v>0</v>
      </c>
      <c r="F1229" s="1770"/>
      <c r="G1229" s="297"/>
      <c r="H1229" s="297"/>
      <c r="I1229" s="297"/>
      <c r="J1229" s="297"/>
    </row>
    <row r="1230" spans="1:10" ht="14.1" customHeight="1" x14ac:dyDescent="0.25">
      <c r="A1230" s="321" t="s">
        <v>714</v>
      </c>
      <c r="B1230" s="323">
        <v>0</v>
      </c>
      <c r="C1230" s="323">
        <v>14680000</v>
      </c>
      <c r="D1230" s="323">
        <v>0</v>
      </c>
      <c r="E1230" s="1769">
        <v>0</v>
      </c>
      <c r="F1230" s="1770"/>
      <c r="G1230" s="297"/>
      <c r="H1230" s="297"/>
      <c r="I1230" s="297"/>
      <c r="J1230" s="297"/>
    </row>
    <row r="1231" spans="1:10" ht="14.1" customHeight="1" x14ac:dyDescent="0.25">
      <c r="A1231" s="321" t="s">
        <v>715</v>
      </c>
      <c r="B1231" s="323">
        <v>0</v>
      </c>
      <c r="C1231" s="323">
        <v>0</v>
      </c>
      <c r="D1231" s="323">
        <v>0</v>
      </c>
      <c r="E1231" s="1769">
        <v>0</v>
      </c>
      <c r="F1231" s="1770"/>
      <c r="G1231" s="297"/>
      <c r="H1231" s="297"/>
      <c r="I1231" s="297"/>
      <c r="J1231" s="297"/>
    </row>
    <row r="1232" spans="1:10" ht="14.1" customHeight="1" x14ac:dyDescent="0.25">
      <c r="A1232" s="321" t="s">
        <v>716</v>
      </c>
      <c r="B1232" s="323">
        <v>0</v>
      </c>
      <c r="C1232" s="323">
        <v>0</v>
      </c>
      <c r="D1232" s="323">
        <v>0</v>
      </c>
      <c r="E1232" s="1769">
        <v>0</v>
      </c>
      <c r="F1232" s="1770"/>
      <c r="G1232" s="297"/>
      <c r="H1232" s="297"/>
      <c r="I1232" s="297"/>
      <c r="J1232" s="297"/>
    </row>
    <row r="1233" spans="1:10" ht="14.1" customHeight="1" x14ac:dyDescent="0.25">
      <c r="A1233" s="321" t="s">
        <v>717</v>
      </c>
      <c r="B1233" s="323">
        <v>0</v>
      </c>
      <c r="C1233" s="323">
        <v>0</v>
      </c>
      <c r="D1233" s="323">
        <v>0</v>
      </c>
      <c r="E1233" s="1769">
        <v>0</v>
      </c>
      <c r="F1233" s="1770"/>
      <c r="G1233" s="297"/>
      <c r="H1233" s="297"/>
      <c r="I1233" s="297"/>
      <c r="J1233" s="297"/>
    </row>
    <row r="1234" spans="1:10" ht="14.1" customHeight="1" x14ac:dyDescent="0.25">
      <c r="A1234" s="321" t="s">
        <v>718</v>
      </c>
      <c r="B1234" s="323">
        <v>0</v>
      </c>
      <c r="C1234" s="323">
        <v>0</v>
      </c>
      <c r="D1234" s="323">
        <v>0</v>
      </c>
      <c r="E1234" s="1769">
        <v>0</v>
      </c>
      <c r="F1234" s="1770"/>
      <c r="G1234" s="297"/>
      <c r="H1234" s="297"/>
      <c r="I1234" s="297"/>
      <c r="J1234" s="297"/>
    </row>
    <row r="1235" spans="1:10" ht="14.1" customHeight="1" x14ac:dyDescent="0.25">
      <c r="A1235" s="321" t="s">
        <v>719</v>
      </c>
      <c r="B1235" s="323">
        <v>0</v>
      </c>
      <c r="C1235" s="323">
        <v>0</v>
      </c>
      <c r="D1235" s="323">
        <v>0</v>
      </c>
      <c r="E1235" s="1769">
        <v>0</v>
      </c>
      <c r="F1235" s="1770"/>
      <c r="G1235" s="297"/>
      <c r="H1235" s="297"/>
      <c r="I1235" s="297"/>
      <c r="J1235" s="297"/>
    </row>
    <row r="1236" spans="1:10" ht="14.1" customHeight="1" x14ac:dyDescent="0.25">
      <c r="A1236" s="321" t="s">
        <v>720</v>
      </c>
      <c r="B1236" s="323">
        <v>0</v>
      </c>
      <c r="C1236" s="323">
        <v>0</v>
      </c>
      <c r="D1236" s="323">
        <v>0</v>
      </c>
      <c r="E1236" s="1769">
        <v>0</v>
      </c>
      <c r="F1236" s="1770"/>
      <c r="G1236" s="297"/>
      <c r="H1236" s="297"/>
      <c r="I1236" s="297"/>
      <c r="J1236" s="297"/>
    </row>
    <row r="1237" spans="1:10" ht="14.1" customHeight="1" x14ac:dyDescent="0.25">
      <c r="A1237" s="321" t="s">
        <v>721</v>
      </c>
      <c r="B1237" s="323">
        <v>0</v>
      </c>
      <c r="C1237" s="323">
        <v>0</v>
      </c>
      <c r="D1237" s="323">
        <v>0</v>
      </c>
      <c r="E1237" s="1769">
        <v>0</v>
      </c>
      <c r="F1237" s="1770"/>
      <c r="G1237" s="297"/>
      <c r="H1237" s="297"/>
      <c r="I1237" s="297"/>
      <c r="J1237" s="297"/>
    </row>
    <row r="1238" spans="1:10" ht="14.1" customHeight="1" x14ac:dyDescent="0.25">
      <c r="A1238" s="321" t="s">
        <v>722</v>
      </c>
      <c r="B1238" s="323">
        <v>0</v>
      </c>
      <c r="C1238" s="323">
        <v>0</v>
      </c>
      <c r="D1238" s="323">
        <v>0</v>
      </c>
      <c r="E1238" s="1769">
        <v>0</v>
      </c>
      <c r="F1238" s="1770"/>
      <c r="G1238" s="297"/>
      <c r="H1238" s="297"/>
      <c r="I1238" s="297"/>
      <c r="J1238" s="297"/>
    </row>
    <row r="1239" spans="1:10" ht="14.1" customHeight="1" x14ac:dyDescent="0.25">
      <c r="A1239" s="321" t="s">
        <v>723</v>
      </c>
      <c r="B1239" s="323">
        <v>0</v>
      </c>
      <c r="C1239" s="323">
        <v>0</v>
      </c>
      <c r="D1239" s="323">
        <v>0</v>
      </c>
      <c r="E1239" s="1769">
        <v>0</v>
      </c>
      <c r="F1239" s="1770"/>
      <c r="G1239" s="297"/>
      <c r="H1239" s="297"/>
      <c r="I1239" s="297"/>
      <c r="J1239" s="297"/>
    </row>
    <row r="1240" spans="1:10" ht="14.1" customHeight="1" x14ac:dyDescent="0.25">
      <c r="A1240" s="321" t="s">
        <v>724</v>
      </c>
      <c r="B1240" s="323">
        <v>0</v>
      </c>
      <c r="C1240" s="323">
        <v>0</v>
      </c>
      <c r="D1240" s="323">
        <v>0</v>
      </c>
      <c r="E1240" s="1769">
        <v>0</v>
      </c>
      <c r="F1240" s="1770"/>
      <c r="G1240" s="297"/>
      <c r="H1240" s="297"/>
      <c r="I1240" s="297"/>
      <c r="J1240" s="297"/>
    </row>
    <row r="1241" spans="1:10" ht="14.1" customHeight="1" x14ac:dyDescent="0.25">
      <c r="A1241" s="321" t="s">
        <v>725</v>
      </c>
      <c r="B1241" s="323">
        <v>0</v>
      </c>
      <c r="C1241" s="323">
        <v>0</v>
      </c>
      <c r="D1241" s="323">
        <v>0</v>
      </c>
      <c r="E1241" s="1769">
        <v>0</v>
      </c>
      <c r="F1241" s="1770"/>
      <c r="G1241" s="297"/>
      <c r="H1241" s="297"/>
      <c r="I1241" s="297"/>
      <c r="J1241" s="297"/>
    </row>
    <row r="1242" spans="1:10" ht="14.1" customHeight="1" x14ac:dyDescent="0.25">
      <c r="A1242" s="321" t="s">
        <v>726</v>
      </c>
      <c r="B1242" s="323">
        <v>0</v>
      </c>
      <c r="C1242" s="323">
        <v>0</v>
      </c>
      <c r="D1242" s="323">
        <v>0</v>
      </c>
      <c r="E1242" s="1769">
        <v>0</v>
      </c>
      <c r="F1242" s="1770"/>
      <c r="G1242" s="297"/>
      <c r="H1242" s="297"/>
      <c r="I1242" s="297"/>
      <c r="J1242" s="297"/>
    </row>
    <row r="1243" spans="1:10" ht="14.1" customHeight="1" x14ac:dyDescent="0.25">
      <c r="A1243" s="321" t="s">
        <v>727</v>
      </c>
      <c r="B1243" s="323">
        <v>0</v>
      </c>
      <c r="C1243" s="323">
        <v>0</v>
      </c>
      <c r="D1243" s="323">
        <v>0</v>
      </c>
      <c r="E1243" s="1769">
        <v>0</v>
      </c>
      <c r="F1243" s="1770"/>
      <c r="G1243" s="297"/>
      <c r="H1243" s="297"/>
      <c r="I1243" s="297"/>
      <c r="J1243" s="297"/>
    </row>
    <row r="1244" spans="1:10" ht="14.1" customHeight="1" x14ac:dyDescent="0.25">
      <c r="A1244" s="325" t="s">
        <v>192</v>
      </c>
      <c r="B1244" s="323">
        <v>0</v>
      </c>
      <c r="C1244" s="323">
        <v>14680000</v>
      </c>
      <c r="D1244" s="323">
        <v>0</v>
      </c>
      <c r="E1244" s="1769">
        <v>0</v>
      </c>
      <c r="F1244" s="1770"/>
      <c r="G1244" s="297"/>
      <c r="H1244" s="297"/>
      <c r="I1244" s="297"/>
      <c r="J1244" s="297"/>
    </row>
    <row r="1245" spans="1:10" ht="14.1" customHeight="1" x14ac:dyDescent="0.25">
      <c r="A1245" s="301" t="s">
        <v>968</v>
      </c>
      <c r="B1245" s="1785" t="s">
        <v>969</v>
      </c>
      <c r="C1245" s="1786"/>
      <c r="D1245" s="1786"/>
      <c r="E1245" s="1786"/>
      <c r="F1245" s="1786"/>
      <c r="G1245" s="297"/>
      <c r="H1245" s="297"/>
      <c r="I1245" s="297"/>
      <c r="J1245" s="297"/>
    </row>
    <row r="1246" spans="1:10" ht="14.1" customHeight="1" x14ac:dyDescent="0.25">
      <c r="A1246" s="302" t="s">
        <v>688</v>
      </c>
      <c r="B1246" s="1781" t="s">
        <v>970</v>
      </c>
      <c r="C1246" s="1782"/>
      <c r="D1246" s="1782"/>
      <c r="E1246" s="1782"/>
      <c r="F1246" s="1782"/>
      <c r="G1246" s="297"/>
      <c r="H1246" s="297"/>
      <c r="I1246" s="297"/>
      <c r="J1246" s="297"/>
    </row>
    <row r="1247" spans="1:10" ht="14.1" customHeight="1" x14ac:dyDescent="0.25">
      <c r="A1247" s="303" t="s">
        <v>689</v>
      </c>
      <c r="B1247" s="1783" t="s">
        <v>971</v>
      </c>
      <c r="C1247" s="1784"/>
      <c r="D1247" s="1784"/>
      <c r="E1247" s="1784"/>
      <c r="F1247" s="1784"/>
      <c r="G1247" s="297"/>
      <c r="H1247" s="297"/>
      <c r="I1247" s="297"/>
      <c r="J1247" s="297"/>
    </row>
    <row r="1248" spans="1:10" ht="14.1" customHeight="1" x14ac:dyDescent="0.25">
      <c r="A1248" s="303" t="s">
        <v>15</v>
      </c>
      <c r="B1248" s="1783" t="s">
        <v>972</v>
      </c>
      <c r="C1248" s="1784"/>
      <c r="D1248" s="1784"/>
      <c r="E1248" s="1784"/>
      <c r="F1248" s="1784"/>
      <c r="G1248" s="297"/>
      <c r="H1248" s="297"/>
      <c r="I1248" s="297"/>
      <c r="J1248" s="297"/>
    </row>
    <row r="1249" spans="1:10" ht="15" customHeight="1" x14ac:dyDescent="0.25">
      <c r="A1249" s="304"/>
      <c r="B1249" s="306">
        <v>2020</v>
      </c>
      <c r="C1249" s="306">
        <v>2021</v>
      </c>
      <c r="D1249" s="306">
        <v>2022</v>
      </c>
      <c r="E1249" s="1776">
        <v>2023</v>
      </c>
      <c r="F1249" s="1777"/>
      <c r="G1249" s="297"/>
      <c r="H1249" s="297"/>
      <c r="I1249" s="297"/>
      <c r="J1249" s="297"/>
    </row>
    <row r="1250" spans="1:10" ht="15" customHeight="1" x14ac:dyDescent="0.25">
      <c r="A1250" s="307"/>
      <c r="B1250" s="309" t="s">
        <v>7</v>
      </c>
      <c r="C1250" s="309" t="s">
        <v>8</v>
      </c>
      <c r="D1250" s="309" t="s">
        <v>8</v>
      </c>
      <c r="E1250" s="1778" t="s">
        <v>8</v>
      </c>
      <c r="F1250" s="1779"/>
      <c r="G1250" s="297"/>
      <c r="H1250" s="297"/>
      <c r="I1250" s="297"/>
      <c r="J1250" s="297"/>
    </row>
    <row r="1251" spans="1:10" ht="14.1" customHeight="1" x14ac:dyDescent="0.25">
      <c r="A1251" s="310" t="s">
        <v>16</v>
      </c>
      <c r="B1251" s="312">
        <v>0</v>
      </c>
      <c r="C1251" s="312">
        <v>2</v>
      </c>
      <c r="D1251" s="312">
        <v>1</v>
      </c>
      <c r="E1251" s="1763">
        <v>1</v>
      </c>
      <c r="F1251" s="1764"/>
      <c r="G1251" s="297"/>
      <c r="H1251" s="297"/>
      <c r="I1251" s="297"/>
      <c r="J1251" s="297"/>
    </row>
    <row r="1252" spans="1:10" ht="14.1" customHeight="1" x14ac:dyDescent="0.25">
      <c r="A1252" s="310" t="s">
        <v>17</v>
      </c>
      <c r="B1252" s="312">
        <v>0</v>
      </c>
      <c r="C1252" s="312">
        <v>94360000</v>
      </c>
      <c r="D1252" s="312">
        <v>11083000</v>
      </c>
      <c r="E1252" s="1763">
        <v>20000000</v>
      </c>
      <c r="F1252" s="1764"/>
      <c r="G1252" s="297"/>
      <c r="H1252" s="297"/>
      <c r="I1252" s="297"/>
      <c r="J1252" s="297"/>
    </row>
    <row r="1253" spans="1:10" ht="14.1" customHeight="1" x14ac:dyDescent="0.25">
      <c r="A1253" s="310" t="s">
        <v>18</v>
      </c>
      <c r="B1253" s="312">
        <v>0</v>
      </c>
      <c r="C1253" s="314">
        <v>47180000</v>
      </c>
      <c r="D1253" s="314">
        <v>11083000</v>
      </c>
      <c r="E1253" s="1780">
        <v>20000000</v>
      </c>
      <c r="F1253" s="1764"/>
      <c r="G1253" s="297"/>
      <c r="H1253" s="297"/>
      <c r="I1253" s="297"/>
      <c r="J1253" s="297"/>
    </row>
    <row r="1254" spans="1:10" ht="14.1" customHeight="1" x14ac:dyDescent="0.25">
      <c r="A1254" s="310" t="s">
        <v>696</v>
      </c>
      <c r="B1254" s="312"/>
      <c r="C1254" s="314"/>
      <c r="D1254" s="316">
        <v>-0.5</v>
      </c>
      <c r="E1254" s="1773">
        <v>0</v>
      </c>
      <c r="F1254" s="1764"/>
      <c r="G1254" s="297"/>
      <c r="H1254" s="297"/>
      <c r="I1254" s="297"/>
      <c r="J1254" s="297"/>
    </row>
    <row r="1255" spans="1:10" ht="14.1" customHeight="1" x14ac:dyDescent="0.25">
      <c r="A1255" s="310" t="s">
        <v>697</v>
      </c>
      <c r="B1255" s="312"/>
      <c r="C1255" s="314"/>
      <c r="D1255" s="316">
        <v>-0.88249999999999995</v>
      </c>
      <c r="E1255" s="1773">
        <v>0.80459999999999998</v>
      </c>
      <c r="F1255" s="1764"/>
      <c r="G1255" s="297"/>
      <c r="H1255" s="297"/>
      <c r="I1255" s="297"/>
      <c r="J1255" s="297"/>
    </row>
    <row r="1256" spans="1:10" ht="14.1" customHeight="1" x14ac:dyDescent="0.25">
      <c r="A1256" s="310" t="s">
        <v>22</v>
      </c>
      <c r="B1256" s="312"/>
      <c r="C1256" s="314"/>
      <c r="D1256" s="316">
        <v>-0.7651</v>
      </c>
      <c r="E1256" s="1773">
        <v>0.80459999999999998</v>
      </c>
      <c r="F1256" s="1764"/>
      <c r="G1256" s="297"/>
      <c r="H1256" s="297"/>
      <c r="I1256" s="297"/>
      <c r="J1256" s="297"/>
    </row>
    <row r="1257" spans="1:10" ht="14.1" customHeight="1" x14ac:dyDescent="0.25">
      <c r="A1257" s="1774" t="s">
        <v>690</v>
      </c>
      <c r="B1257" s="1775"/>
      <c r="C1257" s="1775"/>
      <c r="D1257" s="1775"/>
      <c r="E1257" s="1775"/>
      <c r="F1257" s="1775"/>
      <c r="G1257" s="297"/>
      <c r="H1257" s="297"/>
      <c r="I1257" s="297"/>
      <c r="J1257" s="297"/>
    </row>
    <row r="1258" spans="1:10" ht="14.1" customHeight="1" x14ac:dyDescent="0.25">
      <c r="A1258" s="304"/>
      <c r="B1258" s="306">
        <v>2020</v>
      </c>
      <c r="C1258" s="317">
        <v>2021</v>
      </c>
      <c r="D1258" s="306">
        <v>2022</v>
      </c>
      <c r="E1258" s="1776">
        <v>2023</v>
      </c>
      <c r="F1258" s="1777"/>
      <c r="G1258" s="297"/>
      <c r="H1258" s="297"/>
      <c r="I1258" s="297"/>
      <c r="J1258" s="297"/>
    </row>
    <row r="1259" spans="1:10" ht="14.1" customHeight="1" x14ac:dyDescent="0.25">
      <c r="A1259" s="318"/>
      <c r="B1259" s="309" t="s">
        <v>7</v>
      </c>
      <c r="C1259" s="309" t="s">
        <v>8</v>
      </c>
      <c r="D1259" s="309" t="s">
        <v>8</v>
      </c>
      <c r="E1259" s="1778" t="s">
        <v>8</v>
      </c>
      <c r="F1259" s="1779"/>
      <c r="G1259" s="297"/>
      <c r="H1259" s="297"/>
      <c r="I1259" s="297"/>
      <c r="J1259" s="297"/>
    </row>
    <row r="1260" spans="1:10" ht="15.95" customHeight="1" x14ac:dyDescent="0.25">
      <c r="A1260" s="307"/>
      <c r="B1260" s="319"/>
      <c r="C1260" s="319"/>
      <c r="D1260" s="319"/>
      <c r="E1260" s="319"/>
      <c r="F1260" s="319"/>
      <c r="G1260" s="320" t="s">
        <v>687</v>
      </c>
      <c r="H1260" s="297"/>
      <c r="I1260" s="297"/>
      <c r="J1260" s="297"/>
    </row>
    <row r="1261" spans="1:10" ht="14.1" customHeight="1" x14ac:dyDescent="0.25">
      <c r="A1261" s="321" t="s">
        <v>698</v>
      </c>
      <c r="B1261" s="323">
        <v>0</v>
      </c>
      <c r="C1261" s="323">
        <v>0</v>
      </c>
      <c r="D1261" s="323">
        <v>0</v>
      </c>
      <c r="E1261" s="1769">
        <v>0</v>
      </c>
      <c r="F1261" s="1770"/>
      <c r="G1261" s="324"/>
      <c r="H1261" s="297"/>
      <c r="I1261" s="297"/>
      <c r="J1261" s="297"/>
    </row>
    <row r="1262" spans="1:10" ht="14.1" customHeight="1" x14ac:dyDescent="0.25">
      <c r="A1262" s="321" t="s">
        <v>699</v>
      </c>
      <c r="B1262" s="323">
        <v>0</v>
      </c>
      <c r="C1262" s="323">
        <v>0</v>
      </c>
      <c r="D1262" s="323">
        <v>0</v>
      </c>
      <c r="E1262" s="1769">
        <v>0</v>
      </c>
      <c r="F1262" s="1770"/>
      <c r="G1262" s="297"/>
      <c r="H1262" s="297"/>
      <c r="I1262" s="297"/>
      <c r="J1262" s="297"/>
    </row>
    <row r="1263" spans="1:10" ht="14.1" customHeight="1" x14ac:dyDescent="0.25">
      <c r="A1263" s="321" t="s">
        <v>700</v>
      </c>
      <c r="B1263" s="323">
        <v>0</v>
      </c>
      <c r="C1263" s="323">
        <v>0</v>
      </c>
      <c r="D1263" s="323">
        <v>0</v>
      </c>
      <c r="E1263" s="1769">
        <v>0</v>
      </c>
      <c r="F1263" s="1770"/>
      <c r="G1263" s="297"/>
      <c r="H1263" s="297"/>
      <c r="I1263" s="297"/>
      <c r="J1263" s="297"/>
    </row>
    <row r="1264" spans="1:10" ht="14.1" customHeight="1" x14ac:dyDescent="0.25">
      <c r="A1264" s="321" t="s">
        <v>701</v>
      </c>
      <c r="B1264" s="323">
        <v>0</v>
      </c>
      <c r="C1264" s="323">
        <v>0</v>
      </c>
      <c r="D1264" s="323">
        <v>0</v>
      </c>
      <c r="E1264" s="1769">
        <v>0</v>
      </c>
      <c r="F1264" s="1770"/>
      <c r="G1264" s="297"/>
      <c r="H1264" s="297"/>
      <c r="I1264" s="297"/>
      <c r="J1264" s="297"/>
    </row>
    <row r="1265" spans="1:10" ht="14.1" customHeight="1" x14ac:dyDescent="0.25">
      <c r="A1265" s="321" t="s">
        <v>702</v>
      </c>
      <c r="B1265" s="323">
        <v>0</v>
      </c>
      <c r="C1265" s="323">
        <v>0</v>
      </c>
      <c r="D1265" s="323">
        <v>0</v>
      </c>
      <c r="E1265" s="1769">
        <v>0</v>
      </c>
      <c r="F1265" s="1770"/>
      <c r="G1265" s="297"/>
      <c r="H1265" s="297"/>
      <c r="I1265" s="297"/>
      <c r="J1265" s="297"/>
    </row>
    <row r="1266" spans="1:10" ht="14.1" customHeight="1" x14ac:dyDescent="0.25">
      <c r="A1266" s="321" t="s">
        <v>703</v>
      </c>
      <c r="B1266" s="323">
        <v>0</v>
      </c>
      <c r="C1266" s="323">
        <v>0</v>
      </c>
      <c r="D1266" s="323">
        <v>0</v>
      </c>
      <c r="E1266" s="1769">
        <v>0</v>
      </c>
      <c r="F1266" s="1770"/>
      <c r="G1266" s="297"/>
      <c r="H1266" s="297"/>
      <c r="I1266" s="297"/>
      <c r="J1266" s="297"/>
    </row>
    <row r="1267" spans="1:10" ht="14.1" customHeight="1" x14ac:dyDescent="0.25">
      <c r="A1267" s="321" t="s">
        <v>704</v>
      </c>
      <c r="B1267" s="323">
        <v>0</v>
      </c>
      <c r="C1267" s="323">
        <v>0</v>
      </c>
      <c r="D1267" s="323">
        <v>0</v>
      </c>
      <c r="E1267" s="1769">
        <v>0</v>
      </c>
      <c r="F1267" s="1770"/>
      <c r="G1267" s="297"/>
      <c r="H1267" s="297"/>
      <c r="I1267" s="297"/>
      <c r="J1267" s="297"/>
    </row>
    <row r="1268" spans="1:10" ht="14.1" customHeight="1" x14ac:dyDescent="0.25">
      <c r="A1268" s="321" t="s">
        <v>705</v>
      </c>
      <c r="B1268" s="323">
        <v>0</v>
      </c>
      <c r="C1268" s="323">
        <v>0</v>
      </c>
      <c r="D1268" s="323">
        <v>0</v>
      </c>
      <c r="E1268" s="1769">
        <v>0</v>
      </c>
      <c r="F1268" s="1770"/>
      <c r="G1268" s="297"/>
      <c r="H1268" s="297"/>
      <c r="I1268" s="297"/>
      <c r="J1268" s="297"/>
    </row>
    <row r="1269" spans="1:10" ht="14.1" customHeight="1" x14ac:dyDescent="0.25">
      <c r="A1269" s="321" t="s">
        <v>706</v>
      </c>
      <c r="B1269" s="323">
        <v>0</v>
      </c>
      <c r="C1269" s="323">
        <v>0</v>
      </c>
      <c r="D1269" s="323">
        <v>0</v>
      </c>
      <c r="E1269" s="1769">
        <v>0</v>
      </c>
      <c r="F1269" s="1770"/>
      <c r="G1269" s="297"/>
      <c r="H1269" s="297"/>
      <c r="I1269" s="297"/>
      <c r="J1269" s="297"/>
    </row>
    <row r="1270" spans="1:10" ht="14.1" customHeight="1" x14ac:dyDescent="0.25">
      <c r="A1270" s="321" t="s">
        <v>707</v>
      </c>
      <c r="B1270" s="323">
        <v>0</v>
      </c>
      <c r="C1270" s="323">
        <v>0</v>
      </c>
      <c r="D1270" s="323">
        <v>0</v>
      </c>
      <c r="E1270" s="1769">
        <v>0</v>
      </c>
      <c r="F1270" s="1770"/>
      <c r="G1270" s="297"/>
      <c r="H1270" s="297"/>
      <c r="I1270" s="297"/>
      <c r="J1270" s="297"/>
    </row>
    <row r="1271" spans="1:10" ht="14.1" customHeight="1" x14ac:dyDescent="0.25">
      <c r="A1271" s="321" t="s">
        <v>708</v>
      </c>
      <c r="B1271" s="323">
        <v>0</v>
      </c>
      <c r="C1271" s="323">
        <v>0</v>
      </c>
      <c r="D1271" s="323">
        <v>0</v>
      </c>
      <c r="E1271" s="1769">
        <v>0</v>
      </c>
      <c r="F1271" s="1770"/>
      <c r="G1271" s="297"/>
      <c r="H1271" s="297"/>
      <c r="I1271" s="297"/>
      <c r="J1271" s="297"/>
    </row>
    <row r="1272" spans="1:10" ht="14.1" customHeight="1" x14ac:dyDescent="0.25">
      <c r="A1272" s="321" t="s">
        <v>709</v>
      </c>
      <c r="B1272" s="323">
        <v>0</v>
      </c>
      <c r="C1272" s="323">
        <v>0</v>
      </c>
      <c r="D1272" s="323">
        <v>0</v>
      </c>
      <c r="E1272" s="1769">
        <v>0</v>
      </c>
      <c r="F1272" s="1770"/>
      <c r="G1272" s="297"/>
      <c r="H1272" s="297"/>
      <c r="I1272" s="297"/>
      <c r="J1272" s="297"/>
    </row>
    <row r="1273" spans="1:10" ht="14.1" customHeight="1" x14ac:dyDescent="0.25">
      <c r="A1273" s="321" t="s">
        <v>710</v>
      </c>
      <c r="B1273" s="323">
        <v>0</v>
      </c>
      <c r="C1273" s="323">
        <v>0</v>
      </c>
      <c r="D1273" s="323">
        <v>0</v>
      </c>
      <c r="E1273" s="1769">
        <v>0</v>
      </c>
      <c r="F1273" s="1770"/>
      <c r="G1273" s="297"/>
      <c r="H1273" s="297"/>
      <c r="I1273" s="297"/>
      <c r="J1273" s="297"/>
    </row>
    <row r="1274" spans="1:10" ht="14.1" customHeight="1" x14ac:dyDescent="0.25">
      <c r="A1274" s="321" t="s">
        <v>711</v>
      </c>
      <c r="B1274" s="323">
        <v>0</v>
      </c>
      <c r="C1274" s="323">
        <v>0</v>
      </c>
      <c r="D1274" s="323">
        <v>0</v>
      </c>
      <c r="E1274" s="1769">
        <v>0</v>
      </c>
      <c r="F1274" s="1770"/>
      <c r="G1274" s="297"/>
      <c r="H1274" s="297"/>
      <c r="I1274" s="297"/>
      <c r="J1274" s="297"/>
    </row>
    <row r="1275" spans="1:10" ht="14.1" customHeight="1" x14ac:dyDescent="0.25">
      <c r="A1275" s="321" t="s">
        <v>712</v>
      </c>
      <c r="B1275" s="323">
        <v>0</v>
      </c>
      <c r="C1275" s="323">
        <v>0</v>
      </c>
      <c r="D1275" s="323">
        <v>0</v>
      </c>
      <c r="E1275" s="1769">
        <v>0</v>
      </c>
      <c r="F1275" s="1770"/>
      <c r="G1275" s="297"/>
      <c r="H1275" s="297"/>
      <c r="I1275" s="297"/>
      <c r="J1275" s="297"/>
    </row>
    <row r="1276" spans="1:10" ht="14.1" customHeight="1" x14ac:dyDescent="0.25">
      <c r="A1276" s="321" t="s">
        <v>713</v>
      </c>
      <c r="B1276" s="323">
        <v>0</v>
      </c>
      <c r="C1276" s="323">
        <v>0</v>
      </c>
      <c r="D1276" s="323">
        <v>0</v>
      </c>
      <c r="E1276" s="1769">
        <v>0</v>
      </c>
      <c r="F1276" s="1770"/>
      <c r="G1276" s="297"/>
      <c r="H1276" s="297"/>
      <c r="I1276" s="297"/>
      <c r="J1276" s="297"/>
    </row>
    <row r="1277" spans="1:10" ht="14.1" customHeight="1" x14ac:dyDescent="0.25">
      <c r="A1277" s="321" t="s">
        <v>714</v>
      </c>
      <c r="B1277" s="323">
        <v>0</v>
      </c>
      <c r="C1277" s="323">
        <v>94360000</v>
      </c>
      <c r="D1277" s="323">
        <v>11083000</v>
      </c>
      <c r="E1277" s="1769">
        <v>20000000</v>
      </c>
      <c r="F1277" s="1770"/>
      <c r="G1277" s="297"/>
      <c r="H1277" s="297"/>
      <c r="I1277" s="297"/>
      <c r="J1277" s="297"/>
    </row>
    <row r="1278" spans="1:10" ht="14.1" customHeight="1" x14ac:dyDescent="0.25">
      <c r="A1278" s="321" t="s">
        <v>715</v>
      </c>
      <c r="B1278" s="323">
        <v>0</v>
      </c>
      <c r="C1278" s="323">
        <v>0</v>
      </c>
      <c r="D1278" s="323">
        <v>0</v>
      </c>
      <c r="E1278" s="1769">
        <v>0</v>
      </c>
      <c r="F1278" s="1770"/>
      <c r="G1278" s="297"/>
      <c r="H1278" s="297"/>
      <c r="I1278" s="297"/>
      <c r="J1278" s="297"/>
    </row>
    <row r="1279" spans="1:10" ht="14.1" customHeight="1" x14ac:dyDescent="0.25">
      <c r="A1279" s="321" t="s">
        <v>716</v>
      </c>
      <c r="B1279" s="323">
        <v>0</v>
      </c>
      <c r="C1279" s="323">
        <v>0</v>
      </c>
      <c r="D1279" s="323">
        <v>0</v>
      </c>
      <c r="E1279" s="1769">
        <v>0</v>
      </c>
      <c r="F1279" s="1770"/>
      <c r="G1279" s="297"/>
      <c r="H1279" s="297"/>
      <c r="I1279" s="297"/>
      <c r="J1279" s="297"/>
    </row>
    <row r="1280" spans="1:10" ht="14.1" customHeight="1" x14ac:dyDescent="0.25">
      <c r="A1280" s="321" t="s">
        <v>717</v>
      </c>
      <c r="B1280" s="323">
        <v>0</v>
      </c>
      <c r="C1280" s="323">
        <v>0</v>
      </c>
      <c r="D1280" s="323">
        <v>0</v>
      </c>
      <c r="E1280" s="1769">
        <v>0</v>
      </c>
      <c r="F1280" s="1770"/>
      <c r="G1280" s="297"/>
      <c r="H1280" s="297"/>
      <c r="I1280" s="297"/>
      <c r="J1280" s="297"/>
    </row>
    <row r="1281" spans="1:10" ht="14.1" customHeight="1" x14ac:dyDescent="0.25">
      <c r="A1281" s="321" t="s">
        <v>718</v>
      </c>
      <c r="B1281" s="323">
        <v>0</v>
      </c>
      <c r="C1281" s="323">
        <v>0</v>
      </c>
      <c r="D1281" s="323">
        <v>0</v>
      </c>
      <c r="E1281" s="1769">
        <v>0</v>
      </c>
      <c r="F1281" s="1770"/>
      <c r="G1281" s="297"/>
      <c r="H1281" s="297"/>
      <c r="I1281" s="297"/>
      <c r="J1281" s="297"/>
    </row>
    <row r="1282" spans="1:10" ht="14.1" customHeight="1" x14ac:dyDescent="0.25">
      <c r="A1282" s="321" t="s">
        <v>719</v>
      </c>
      <c r="B1282" s="323">
        <v>0</v>
      </c>
      <c r="C1282" s="323">
        <v>0</v>
      </c>
      <c r="D1282" s="323">
        <v>0</v>
      </c>
      <c r="E1282" s="1769">
        <v>0</v>
      </c>
      <c r="F1282" s="1770"/>
      <c r="G1282" s="297"/>
      <c r="H1282" s="297"/>
      <c r="I1282" s="297"/>
      <c r="J1282" s="297"/>
    </row>
    <row r="1283" spans="1:10" ht="14.1" customHeight="1" x14ac:dyDescent="0.25">
      <c r="A1283" s="321" t="s">
        <v>720</v>
      </c>
      <c r="B1283" s="323">
        <v>0</v>
      </c>
      <c r="C1283" s="323">
        <v>0</v>
      </c>
      <c r="D1283" s="323">
        <v>0</v>
      </c>
      <c r="E1283" s="1769">
        <v>0</v>
      </c>
      <c r="F1283" s="1770"/>
      <c r="G1283" s="297"/>
      <c r="H1283" s="297"/>
      <c r="I1283" s="297"/>
      <c r="J1283" s="297"/>
    </row>
    <row r="1284" spans="1:10" ht="14.1" customHeight="1" x14ac:dyDescent="0.25">
      <c r="A1284" s="321" t="s">
        <v>721</v>
      </c>
      <c r="B1284" s="323">
        <v>0</v>
      </c>
      <c r="C1284" s="323">
        <v>0</v>
      </c>
      <c r="D1284" s="323">
        <v>0</v>
      </c>
      <c r="E1284" s="1769">
        <v>0</v>
      </c>
      <c r="F1284" s="1770"/>
      <c r="G1284" s="297"/>
      <c r="H1284" s="297"/>
      <c r="I1284" s="297"/>
      <c r="J1284" s="297"/>
    </row>
    <row r="1285" spans="1:10" ht="14.1" customHeight="1" x14ac:dyDescent="0.25">
      <c r="A1285" s="321" t="s">
        <v>722</v>
      </c>
      <c r="B1285" s="323">
        <v>0</v>
      </c>
      <c r="C1285" s="323">
        <v>0</v>
      </c>
      <c r="D1285" s="323">
        <v>0</v>
      </c>
      <c r="E1285" s="1769">
        <v>0</v>
      </c>
      <c r="F1285" s="1770"/>
      <c r="G1285" s="297"/>
      <c r="H1285" s="297"/>
      <c r="I1285" s="297"/>
      <c r="J1285" s="297"/>
    </row>
    <row r="1286" spans="1:10" ht="14.1" customHeight="1" x14ac:dyDescent="0.25">
      <c r="A1286" s="321" t="s">
        <v>723</v>
      </c>
      <c r="B1286" s="323">
        <v>0</v>
      </c>
      <c r="C1286" s="323">
        <v>0</v>
      </c>
      <c r="D1286" s="323">
        <v>0</v>
      </c>
      <c r="E1286" s="1769">
        <v>0</v>
      </c>
      <c r="F1286" s="1770"/>
      <c r="G1286" s="297"/>
      <c r="H1286" s="297"/>
      <c r="I1286" s="297"/>
      <c r="J1286" s="297"/>
    </row>
    <row r="1287" spans="1:10" ht="14.1" customHeight="1" x14ac:dyDescent="0.25">
      <c r="A1287" s="321" t="s">
        <v>724</v>
      </c>
      <c r="B1287" s="323">
        <v>0</v>
      </c>
      <c r="C1287" s="323">
        <v>0</v>
      </c>
      <c r="D1287" s="323">
        <v>0</v>
      </c>
      <c r="E1287" s="1769">
        <v>0</v>
      </c>
      <c r="F1287" s="1770"/>
      <c r="G1287" s="297"/>
      <c r="H1287" s="297"/>
      <c r="I1287" s="297"/>
      <c r="J1287" s="297"/>
    </row>
    <row r="1288" spans="1:10" ht="14.1" customHeight="1" x14ac:dyDescent="0.25">
      <c r="A1288" s="321" t="s">
        <v>725</v>
      </c>
      <c r="B1288" s="323">
        <v>0</v>
      </c>
      <c r="C1288" s="323">
        <v>0</v>
      </c>
      <c r="D1288" s="323">
        <v>0</v>
      </c>
      <c r="E1288" s="1769">
        <v>0</v>
      </c>
      <c r="F1288" s="1770"/>
      <c r="G1288" s="297"/>
      <c r="H1288" s="297"/>
      <c r="I1288" s="297"/>
      <c r="J1288" s="297"/>
    </row>
    <row r="1289" spans="1:10" ht="14.1" customHeight="1" x14ac:dyDescent="0.25">
      <c r="A1289" s="321" t="s">
        <v>726</v>
      </c>
      <c r="B1289" s="323">
        <v>0</v>
      </c>
      <c r="C1289" s="323">
        <v>0</v>
      </c>
      <c r="D1289" s="323">
        <v>0</v>
      </c>
      <c r="E1289" s="1769">
        <v>0</v>
      </c>
      <c r="F1289" s="1770"/>
      <c r="G1289" s="297"/>
      <c r="H1289" s="297"/>
      <c r="I1289" s="297"/>
      <c r="J1289" s="297"/>
    </row>
    <row r="1290" spans="1:10" ht="14.1" customHeight="1" x14ac:dyDescent="0.25">
      <c r="A1290" s="321" t="s">
        <v>727</v>
      </c>
      <c r="B1290" s="323">
        <v>0</v>
      </c>
      <c r="C1290" s="323">
        <v>0</v>
      </c>
      <c r="D1290" s="323">
        <v>0</v>
      </c>
      <c r="E1290" s="1769">
        <v>0</v>
      </c>
      <c r="F1290" s="1770"/>
      <c r="G1290" s="297"/>
      <c r="H1290" s="297"/>
      <c r="I1290" s="297"/>
      <c r="J1290" s="297"/>
    </row>
    <row r="1291" spans="1:10" ht="14.1" customHeight="1" x14ac:dyDescent="0.25">
      <c r="A1291" s="325" t="s">
        <v>192</v>
      </c>
      <c r="B1291" s="323">
        <v>0</v>
      </c>
      <c r="C1291" s="323">
        <v>94360000</v>
      </c>
      <c r="D1291" s="323">
        <v>11083000</v>
      </c>
      <c r="E1291" s="1769">
        <v>20000000</v>
      </c>
      <c r="F1291" s="1770"/>
      <c r="G1291" s="297"/>
      <c r="H1291" s="297"/>
      <c r="I1291" s="297"/>
      <c r="J1291" s="297"/>
    </row>
    <row r="1292" spans="1:10" ht="15" customHeight="1" x14ac:dyDescent="0.25">
      <c r="A1292" s="304"/>
      <c r="B1292" s="306">
        <v>2020</v>
      </c>
      <c r="C1292" s="306">
        <v>2021</v>
      </c>
      <c r="D1292" s="306">
        <v>2022</v>
      </c>
      <c r="E1292" s="1776">
        <v>2023</v>
      </c>
      <c r="F1292" s="1777"/>
      <c r="G1292" s="297"/>
      <c r="H1292" s="297"/>
      <c r="I1292" s="297"/>
      <c r="J1292" s="297"/>
    </row>
    <row r="1293" spans="1:10" ht="15" customHeight="1" x14ac:dyDescent="0.25">
      <c r="A1293" s="307"/>
      <c r="B1293" s="309" t="s">
        <v>7</v>
      </c>
      <c r="C1293" s="309" t="s">
        <v>8</v>
      </c>
      <c r="D1293" s="309" t="s">
        <v>8</v>
      </c>
      <c r="E1293" s="1778" t="s">
        <v>8</v>
      </c>
      <c r="F1293" s="1779"/>
      <c r="G1293" s="297"/>
      <c r="H1293" s="297"/>
      <c r="I1293" s="297"/>
      <c r="J1293" s="297"/>
    </row>
    <row r="1294" spans="1:10" ht="14.1" customHeight="1" x14ac:dyDescent="0.25">
      <c r="A1294" s="310" t="s">
        <v>16</v>
      </c>
      <c r="B1294" s="312">
        <v>0</v>
      </c>
      <c r="C1294" s="312">
        <v>2</v>
      </c>
      <c r="D1294" s="312">
        <v>1</v>
      </c>
      <c r="E1294" s="1763">
        <v>1</v>
      </c>
      <c r="F1294" s="1764"/>
      <c r="G1294" s="297"/>
      <c r="H1294" s="297"/>
      <c r="I1294" s="297"/>
      <c r="J1294" s="297"/>
    </row>
    <row r="1295" spans="1:10" ht="14.1" customHeight="1" x14ac:dyDescent="0.25">
      <c r="A1295" s="310" t="s">
        <v>17</v>
      </c>
      <c r="B1295" s="312">
        <v>0</v>
      </c>
      <c r="C1295" s="312">
        <v>94360000</v>
      </c>
      <c r="D1295" s="312">
        <v>11083000</v>
      </c>
      <c r="E1295" s="1763">
        <v>20000000</v>
      </c>
      <c r="F1295" s="1764"/>
      <c r="G1295" s="297"/>
      <c r="H1295" s="297"/>
      <c r="I1295" s="297"/>
      <c r="J1295" s="297"/>
    </row>
    <row r="1296" spans="1:10" ht="14.1" customHeight="1" x14ac:dyDescent="0.25">
      <c r="A1296" s="310" t="s">
        <v>18</v>
      </c>
      <c r="B1296" s="312">
        <v>0</v>
      </c>
      <c r="C1296" s="314">
        <v>47180000</v>
      </c>
      <c r="D1296" s="314">
        <v>11083000</v>
      </c>
      <c r="E1296" s="1780">
        <v>20000000</v>
      </c>
      <c r="F1296" s="1764"/>
      <c r="G1296" s="297"/>
      <c r="H1296" s="297"/>
      <c r="I1296" s="297"/>
      <c r="J1296" s="297"/>
    </row>
    <row r="1297" spans="1:10" ht="14.1" customHeight="1" x14ac:dyDescent="0.25">
      <c r="A1297" s="310" t="s">
        <v>696</v>
      </c>
      <c r="B1297" s="312"/>
      <c r="C1297" s="314"/>
      <c r="D1297" s="316">
        <v>-0.5</v>
      </c>
      <c r="E1297" s="1773">
        <v>0</v>
      </c>
      <c r="F1297" s="1764"/>
      <c r="G1297" s="297"/>
      <c r="H1297" s="297"/>
      <c r="I1297" s="297"/>
      <c r="J1297" s="297"/>
    </row>
    <row r="1298" spans="1:10" ht="14.1" customHeight="1" x14ac:dyDescent="0.25">
      <c r="A1298" s="310" t="s">
        <v>697</v>
      </c>
      <c r="B1298" s="312"/>
      <c r="C1298" s="314"/>
      <c r="D1298" s="316">
        <v>-0.88249999999999995</v>
      </c>
      <c r="E1298" s="1773">
        <v>0.80459999999999998</v>
      </c>
      <c r="F1298" s="1764"/>
      <c r="G1298" s="297"/>
      <c r="H1298" s="297"/>
      <c r="I1298" s="297"/>
      <c r="J1298" s="297"/>
    </row>
    <row r="1299" spans="1:10" ht="14.1" customHeight="1" x14ac:dyDescent="0.25">
      <c r="A1299" s="310" t="s">
        <v>22</v>
      </c>
      <c r="B1299" s="312"/>
      <c r="C1299" s="314"/>
      <c r="D1299" s="316">
        <v>-0.7651</v>
      </c>
      <c r="E1299" s="1773">
        <v>0.80459999999999998</v>
      </c>
      <c r="F1299" s="1764"/>
      <c r="G1299" s="297"/>
      <c r="H1299" s="297"/>
      <c r="I1299" s="297"/>
      <c r="J1299" s="297"/>
    </row>
    <row r="1300" spans="1:10" ht="14.1" customHeight="1" x14ac:dyDescent="0.25">
      <c r="A1300" s="1774" t="s">
        <v>690</v>
      </c>
      <c r="B1300" s="1775"/>
      <c r="C1300" s="1775"/>
      <c r="D1300" s="1775"/>
      <c r="E1300" s="1775"/>
      <c r="F1300" s="1775"/>
      <c r="G1300" s="297"/>
      <c r="H1300" s="297"/>
      <c r="I1300" s="297"/>
      <c r="J1300" s="297"/>
    </row>
    <row r="1301" spans="1:10" ht="14.1" customHeight="1" x14ac:dyDescent="0.25">
      <c r="A1301" s="304"/>
      <c r="B1301" s="306">
        <v>2020</v>
      </c>
      <c r="C1301" s="317">
        <v>2021</v>
      </c>
      <c r="D1301" s="306">
        <v>2022</v>
      </c>
      <c r="E1301" s="1776">
        <v>2023</v>
      </c>
      <c r="F1301" s="1777"/>
      <c r="G1301" s="297"/>
      <c r="H1301" s="297"/>
      <c r="I1301" s="297"/>
      <c r="J1301" s="297"/>
    </row>
    <row r="1302" spans="1:10" ht="14.1" customHeight="1" x14ac:dyDescent="0.25">
      <c r="A1302" s="318"/>
      <c r="B1302" s="309" t="s">
        <v>7</v>
      </c>
      <c r="C1302" s="309" t="s">
        <v>8</v>
      </c>
      <c r="D1302" s="309" t="s">
        <v>8</v>
      </c>
      <c r="E1302" s="1778" t="s">
        <v>8</v>
      </c>
      <c r="F1302" s="1779"/>
      <c r="G1302" s="297"/>
      <c r="H1302" s="297"/>
      <c r="I1302" s="297"/>
      <c r="J1302" s="297"/>
    </row>
    <row r="1303" spans="1:10" ht="15.95" customHeight="1" x14ac:dyDescent="0.25">
      <c r="A1303" s="307"/>
      <c r="B1303" s="319"/>
      <c r="C1303" s="319"/>
      <c r="D1303" s="319"/>
      <c r="E1303" s="319"/>
      <c r="F1303" s="319"/>
      <c r="G1303" s="320" t="s">
        <v>687</v>
      </c>
      <c r="H1303" s="297"/>
      <c r="I1303" s="297"/>
      <c r="J1303" s="297"/>
    </row>
    <row r="1304" spans="1:10" ht="14.1" customHeight="1" x14ac:dyDescent="0.25">
      <c r="A1304" s="321" t="s">
        <v>698</v>
      </c>
      <c r="B1304" s="323">
        <v>0</v>
      </c>
      <c r="C1304" s="323">
        <v>0</v>
      </c>
      <c r="D1304" s="323">
        <v>0</v>
      </c>
      <c r="E1304" s="1769">
        <v>0</v>
      </c>
      <c r="F1304" s="1770"/>
      <c r="G1304" s="324"/>
      <c r="H1304" s="297"/>
      <c r="I1304" s="297"/>
      <c r="J1304" s="297"/>
    </row>
    <row r="1305" spans="1:10" ht="14.1" customHeight="1" x14ac:dyDescent="0.25">
      <c r="A1305" s="321" t="s">
        <v>699</v>
      </c>
      <c r="B1305" s="323">
        <v>0</v>
      </c>
      <c r="C1305" s="323">
        <v>0</v>
      </c>
      <c r="D1305" s="323">
        <v>0</v>
      </c>
      <c r="E1305" s="1769">
        <v>0</v>
      </c>
      <c r="F1305" s="1770"/>
      <c r="G1305" s="297"/>
      <c r="H1305" s="297"/>
      <c r="I1305" s="297"/>
      <c r="J1305" s="297"/>
    </row>
    <row r="1306" spans="1:10" ht="14.1" customHeight="1" x14ac:dyDescent="0.25">
      <c r="A1306" s="321" t="s">
        <v>700</v>
      </c>
      <c r="B1306" s="323">
        <v>0</v>
      </c>
      <c r="C1306" s="323">
        <v>0</v>
      </c>
      <c r="D1306" s="323">
        <v>0</v>
      </c>
      <c r="E1306" s="1769">
        <v>0</v>
      </c>
      <c r="F1306" s="1770"/>
      <c r="G1306" s="297"/>
      <c r="H1306" s="297"/>
      <c r="I1306" s="297"/>
      <c r="J1306" s="297"/>
    </row>
    <row r="1307" spans="1:10" ht="14.1" customHeight="1" x14ac:dyDescent="0.25">
      <c r="A1307" s="321" t="s">
        <v>701</v>
      </c>
      <c r="B1307" s="323">
        <v>0</v>
      </c>
      <c r="C1307" s="323">
        <v>0</v>
      </c>
      <c r="D1307" s="323">
        <v>0</v>
      </c>
      <c r="E1307" s="1769">
        <v>0</v>
      </c>
      <c r="F1307" s="1770"/>
      <c r="G1307" s="297"/>
      <c r="H1307" s="297"/>
      <c r="I1307" s="297"/>
      <c r="J1307" s="297"/>
    </row>
    <row r="1308" spans="1:10" ht="14.1" customHeight="1" x14ac:dyDescent="0.25">
      <c r="A1308" s="321" t="s">
        <v>702</v>
      </c>
      <c r="B1308" s="323">
        <v>0</v>
      </c>
      <c r="C1308" s="323">
        <v>0</v>
      </c>
      <c r="D1308" s="323">
        <v>0</v>
      </c>
      <c r="E1308" s="1769">
        <v>0</v>
      </c>
      <c r="F1308" s="1770"/>
      <c r="G1308" s="297"/>
      <c r="H1308" s="297"/>
      <c r="I1308" s="297"/>
      <c r="J1308" s="297"/>
    </row>
    <row r="1309" spans="1:10" ht="14.1" customHeight="1" x14ac:dyDescent="0.25">
      <c r="A1309" s="321" t="s">
        <v>703</v>
      </c>
      <c r="B1309" s="323">
        <v>0</v>
      </c>
      <c r="C1309" s="323">
        <v>0</v>
      </c>
      <c r="D1309" s="323">
        <v>0</v>
      </c>
      <c r="E1309" s="1769">
        <v>0</v>
      </c>
      <c r="F1309" s="1770"/>
      <c r="G1309" s="297"/>
      <c r="H1309" s="297"/>
      <c r="I1309" s="297"/>
      <c r="J1309" s="297"/>
    </row>
    <row r="1310" spans="1:10" ht="14.1" customHeight="1" x14ac:dyDescent="0.25">
      <c r="A1310" s="321" t="s">
        <v>704</v>
      </c>
      <c r="B1310" s="323">
        <v>0</v>
      </c>
      <c r="C1310" s="323">
        <v>0</v>
      </c>
      <c r="D1310" s="323">
        <v>0</v>
      </c>
      <c r="E1310" s="1769">
        <v>0</v>
      </c>
      <c r="F1310" s="1770"/>
      <c r="G1310" s="297"/>
      <c r="H1310" s="297"/>
      <c r="I1310" s="297"/>
      <c r="J1310" s="297"/>
    </row>
    <row r="1311" spans="1:10" ht="14.1" customHeight="1" x14ac:dyDescent="0.25">
      <c r="A1311" s="321" t="s">
        <v>705</v>
      </c>
      <c r="B1311" s="323">
        <v>0</v>
      </c>
      <c r="C1311" s="323">
        <v>0</v>
      </c>
      <c r="D1311" s="323">
        <v>0</v>
      </c>
      <c r="E1311" s="1769">
        <v>0</v>
      </c>
      <c r="F1311" s="1770"/>
      <c r="G1311" s="297"/>
      <c r="H1311" s="297"/>
      <c r="I1311" s="297"/>
      <c r="J1311" s="297"/>
    </row>
    <row r="1312" spans="1:10" ht="14.1" customHeight="1" x14ac:dyDescent="0.25">
      <c r="A1312" s="321" t="s">
        <v>706</v>
      </c>
      <c r="B1312" s="323">
        <v>0</v>
      </c>
      <c r="C1312" s="323">
        <v>0</v>
      </c>
      <c r="D1312" s="323">
        <v>0</v>
      </c>
      <c r="E1312" s="1769">
        <v>0</v>
      </c>
      <c r="F1312" s="1770"/>
      <c r="G1312" s="297"/>
      <c r="H1312" s="297"/>
      <c r="I1312" s="297"/>
      <c r="J1312" s="297"/>
    </row>
    <row r="1313" spans="1:10" ht="14.1" customHeight="1" x14ac:dyDescent="0.25">
      <c r="A1313" s="321" t="s">
        <v>707</v>
      </c>
      <c r="B1313" s="323">
        <v>0</v>
      </c>
      <c r="C1313" s="323">
        <v>0</v>
      </c>
      <c r="D1313" s="323">
        <v>0</v>
      </c>
      <c r="E1313" s="1769">
        <v>0</v>
      </c>
      <c r="F1313" s="1770"/>
      <c r="G1313" s="297"/>
      <c r="H1313" s="297"/>
      <c r="I1313" s="297"/>
      <c r="J1313" s="297"/>
    </row>
    <row r="1314" spans="1:10" ht="14.1" customHeight="1" x14ac:dyDescent="0.25">
      <c r="A1314" s="321" t="s">
        <v>708</v>
      </c>
      <c r="B1314" s="323">
        <v>0</v>
      </c>
      <c r="C1314" s="323">
        <v>0</v>
      </c>
      <c r="D1314" s="323">
        <v>0</v>
      </c>
      <c r="E1314" s="1769">
        <v>0</v>
      </c>
      <c r="F1314" s="1770"/>
      <c r="G1314" s="297"/>
      <c r="H1314" s="297"/>
      <c r="I1314" s="297"/>
      <c r="J1314" s="297"/>
    </row>
    <row r="1315" spans="1:10" ht="14.1" customHeight="1" x14ac:dyDescent="0.25">
      <c r="A1315" s="321" t="s">
        <v>709</v>
      </c>
      <c r="B1315" s="323">
        <v>0</v>
      </c>
      <c r="C1315" s="323">
        <v>0</v>
      </c>
      <c r="D1315" s="323">
        <v>0</v>
      </c>
      <c r="E1315" s="1769">
        <v>0</v>
      </c>
      <c r="F1315" s="1770"/>
      <c r="G1315" s="297"/>
      <c r="H1315" s="297"/>
      <c r="I1315" s="297"/>
      <c r="J1315" s="297"/>
    </row>
    <row r="1316" spans="1:10" ht="14.1" customHeight="1" x14ac:dyDescent="0.25">
      <c r="A1316" s="321" t="s">
        <v>710</v>
      </c>
      <c r="B1316" s="323">
        <v>0</v>
      </c>
      <c r="C1316" s="323">
        <v>0</v>
      </c>
      <c r="D1316" s="323">
        <v>0</v>
      </c>
      <c r="E1316" s="1769">
        <v>0</v>
      </c>
      <c r="F1316" s="1770"/>
      <c r="G1316" s="297"/>
      <c r="H1316" s="297"/>
      <c r="I1316" s="297"/>
      <c r="J1316" s="297"/>
    </row>
    <row r="1317" spans="1:10" ht="14.1" customHeight="1" x14ac:dyDescent="0.25">
      <c r="A1317" s="321" t="s">
        <v>711</v>
      </c>
      <c r="B1317" s="323">
        <v>0</v>
      </c>
      <c r="C1317" s="323">
        <v>0</v>
      </c>
      <c r="D1317" s="323">
        <v>0</v>
      </c>
      <c r="E1317" s="1769">
        <v>0</v>
      </c>
      <c r="F1317" s="1770"/>
      <c r="G1317" s="297"/>
      <c r="H1317" s="297"/>
      <c r="I1317" s="297"/>
      <c r="J1317" s="297"/>
    </row>
    <row r="1318" spans="1:10" ht="14.1" customHeight="1" x14ac:dyDescent="0.25">
      <c r="A1318" s="321" t="s">
        <v>712</v>
      </c>
      <c r="B1318" s="323">
        <v>0</v>
      </c>
      <c r="C1318" s="323">
        <v>0</v>
      </c>
      <c r="D1318" s="323">
        <v>0</v>
      </c>
      <c r="E1318" s="1769">
        <v>0</v>
      </c>
      <c r="F1318" s="1770"/>
      <c r="G1318" s="297"/>
      <c r="H1318" s="297"/>
      <c r="I1318" s="297"/>
      <c r="J1318" s="297"/>
    </row>
    <row r="1319" spans="1:10" ht="14.1" customHeight="1" x14ac:dyDescent="0.25">
      <c r="A1319" s="321" t="s">
        <v>713</v>
      </c>
      <c r="B1319" s="323">
        <v>0</v>
      </c>
      <c r="C1319" s="323">
        <v>0</v>
      </c>
      <c r="D1319" s="323">
        <v>0</v>
      </c>
      <c r="E1319" s="1769">
        <v>0</v>
      </c>
      <c r="F1319" s="1770"/>
      <c r="G1319" s="297"/>
      <c r="H1319" s="297"/>
      <c r="I1319" s="297"/>
      <c r="J1319" s="297"/>
    </row>
    <row r="1320" spans="1:10" ht="14.1" customHeight="1" x14ac:dyDescent="0.25">
      <c r="A1320" s="321" t="s">
        <v>714</v>
      </c>
      <c r="B1320" s="323">
        <v>0</v>
      </c>
      <c r="C1320" s="323">
        <v>94360000</v>
      </c>
      <c r="D1320" s="323">
        <v>11083000</v>
      </c>
      <c r="E1320" s="1769">
        <v>20000000</v>
      </c>
      <c r="F1320" s="1770"/>
      <c r="G1320" s="297"/>
      <c r="H1320" s="297"/>
      <c r="I1320" s="297"/>
      <c r="J1320" s="297"/>
    </row>
    <row r="1321" spans="1:10" ht="14.1" customHeight="1" x14ac:dyDescent="0.25">
      <c r="A1321" s="321" t="s">
        <v>715</v>
      </c>
      <c r="B1321" s="323">
        <v>0</v>
      </c>
      <c r="C1321" s="323">
        <v>0</v>
      </c>
      <c r="D1321" s="323">
        <v>0</v>
      </c>
      <c r="E1321" s="1769">
        <v>0</v>
      </c>
      <c r="F1321" s="1770"/>
      <c r="G1321" s="297"/>
      <c r="H1321" s="297"/>
      <c r="I1321" s="297"/>
      <c r="J1321" s="297"/>
    </row>
    <row r="1322" spans="1:10" ht="14.1" customHeight="1" x14ac:dyDescent="0.25">
      <c r="A1322" s="321" t="s">
        <v>716</v>
      </c>
      <c r="B1322" s="323">
        <v>0</v>
      </c>
      <c r="C1322" s="323">
        <v>0</v>
      </c>
      <c r="D1322" s="323">
        <v>0</v>
      </c>
      <c r="E1322" s="1769">
        <v>0</v>
      </c>
      <c r="F1322" s="1770"/>
      <c r="G1322" s="297"/>
      <c r="H1322" s="297"/>
      <c r="I1322" s="297"/>
      <c r="J1322" s="297"/>
    </row>
    <row r="1323" spans="1:10" ht="14.1" customHeight="1" x14ac:dyDescent="0.25">
      <c r="A1323" s="321" t="s">
        <v>717</v>
      </c>
      <c r="B1323" s="323">
        <v>0</v>
      </c>
      <c r="C1323" s="323">
        <v>0</v>
      </c>
      <c r="D1323" s="323">
        <v>0</v>
      </c>
      <c r="E1323" s="1769">
        <v>0</v>
      </c>
      <c r="F1323" s="1770"/>
      <c r="G1323" s="297"/>
      <c r="H1323" s="297"/>
      <c r="I1323" s="297"/>
      <c r="J1323" s="297"/>
    </row>
    <row r="1324" spans="1:10" ht="14.1" customHeight="1" x14ac:dyDescent="0.25">
      <c r="A1324" s="321" t="s">
        <v>718</v>
      </c>
      <c r="B1324" s="323">
        <v>0</v>
      </c>
      <c r="C1324" s="323">
        <v>0</v>
      </c>
      <c r="D1324" s="323">
        <v>0</v>
      </c>
      <c r="E1324" s="1769">
        <v>0</v>
      </c>
      <c r="F1324" s="1770"/>
      <c r="G1324" s="297"/>
      <c r="H1324" s="297"/>
      <c r="I1324" s="297"/>
      <c r="J1324" s="297"/>
    </row>
    <row r="1325" spans="1:10" ht="14.1" customHeight="1" x14ac:dyDescent="0.25">
      <c r="A1325" s="321" t="s">
        <v>719</v>
      </c>
      <c r="B1325" s="323">
        <v>0</v>
      </c>
      <c r="C1325" s="323">
        <v>0</v>
      </c>
      <c r="D1325" s="323">
        <v>0</v>
      </c>
      <c r="E1325" s="1769">
        <v>0</v>
      </c>
      <c r="F1325" s="1770"/>
      <c r="G1325" s="297"/>
      <c r="H1325" s="297"/>
      <c r="I1325" s="297"/>
      <c r="J1325" s="297"/>
    </row>
    <row r="1326" spans="1:10" ht="14.1" customHeight="1" x14ac:dyDescent="0.25">
      <c r="A1326" s="321" t="s">
        <v>720</v>
      </c>
      <c r="B1326" s="323">
        <v>0</v>
      </c>
      <c r="C1326" s="323">
        <v>0</v>
      </c>
      <c r="D1326" s="323">
        <v>0</v>
      </c>
      <c r="E1326" s="1769">
        <v>0</v>
      </c>
      <c r="F1326" s="1770"/>
      <c r="G1326" s="297"/>
      <c r="H1326" s="297"/>
      <c r="I1326" s="297"/>
      <c r="J1326" s="297"/>
    </row>
    <row r="1327" spans="1:10" ht="14.1" customHeight="1" x14ac:dyDescent="0.25">
      <c r="A1327" s="321" t="s">
        <v>721</v>
      </c>
      <c r="B1327" s="323">
        <v>0</v>
      </c>
      <c r="C1327" s="323">
        <v>0</v>
      </c>
      <c r="D1327" s="323">
        <v>0</v>
      </c>
      <c r="E1327" s="1769">
        <v>0</v>
      </c>
      <c r="F1327" s="1770"/>
      <c r="G1327" s="297"/>
      <c r="H1327" s="297"/>
      <c r="I1327" s="297"/>
      <c r="J1327" s="297"/>
    </row>
    <row r="1328" spans="1:10" ht="14.1" customHeight="1" x14ac:dyDescent="0.25">
      <c r="A1328" s="321" t="s">
        <v>722</v>
      </c>
      <c r="B1328" s="323">
        <v>0</v>
      </c>
      <c r="C1328" s="323">
        <v>0</v>
      </c>
      <c r="D1328" s="323">
        <v>0</v>
      </c>
      <c r="E1328" s="1769">
        <v>0</v>
      </c>
      <c r="F1328" s="1770"/>
      <c r="G1328" s="297"/>
      <c r="H1328" s="297"/>
      <c r="I1328" s="297"/>
      <c r="J1328" s="297"/>
    </row>
    <row r="1329" spans="1:10" ht="14.1" customHeight="1" x14ac:dyDescent="0.25">
      <c r="A1329" s="321" t="s">
        <v>723</v>
      </c>
      <c r="B1329" s="323">
        <v>0</v>
      </c>
      <c r="C1329" s="323">
        <v>0</v>
      </c>
      <c r="D1329" s="323">
        <v>0</v>
      </c>
      <c r="E1329" s="1769">
        <v>0</v>
      </c>
      <c r="F1329" s="1770"/>
      <c r="G1329" s="297"/>
      <c r="H1329" s="297"/>
      <c r="I1329" s="297"/>
      <c r="J1329" s="297"/>
    </row>
    <row r="1330" spans="1:10" ht="14.1" customHeight="1" x14ac:dyDescent="0.25">
      <c r="A1330" s="321" t="s">
        <v>724</v>
      </c>
      <c r="B1330" s="323">
        <v>0</v>
      </c>
      <c r="C1330" s="323">
        <v>0</v>
      </c>
      <c r="D1330" s="323">
        <v>0</v>
      </c>
      <c r="E1330" s="1769">
        <v>0</v>
      </c>
      <c r="F1330" s="1770"/>
      <c r="G1330" s="297"/>
      <c r="H1330" s="297"/>
      <c r="I1330" s="297"/>
      <c r="J1330" s="297"/>
    </row>
    <row r="1331" spans="1:10" ht="14.1" customHeight="1" x14ac:dyDescent="0.25">
      <c r="A1331" s="321" t="s">
        <v>725</v>
      </c>
      <c r="B1331" s="323">
        <v>0</v>
      </c>
      <c r="C1331" s="323">
        <v>0</v>
      </c>
      <c r="D1331" s="323">
        <v>0</v>
      </c>
      <c r="E1331" s="1769">
        <v>0</v>
      </c>
      <c r="F1331" s="1770"/>
      <c r="G1331" s="297"/>
      <c r="H1331" s="297"/>
      <c r="I1331" s="297"/>
      <c r="J1331" s="297"/>
    </row>
    <row r="1332" spans="1:10" ht="14.1" customHeight="1" x14ac:dyDescent="0.25">
      <c r="A1332" s="321" t="s">
        <v>726</v>
      </c>
      <c r="B1332" s="323">
        <v>0</v>
      </c>
      <c r="C1332" s="323">
        <v>0</v>
      </c>
      <c r="D1332" s="323">
        <v>0</v>
      </c>
      <c r="E1332" s="1769">
        <v>0</v>
      </c>
      <c r="F1332" s="1770"/>
      <c r="G1332" s="297"/>
      <c r="H1332" s="297"/>
      <c r="I1332" s="297"/>
      <c r="J1332" s="297"/>
    </row>
    <row r="1333" spans="1:10" ht="14.1" customHeight="1" x14ac:dyDescent="0.25">
      <c r="A1333" s="321" t="s">
        <v>727</v>
      </c>
      <c r="B1333" s="323">
        <v>0</v>
      </c>
      <c r="C1333" s="323">
        <v>0</v>
      </c>
      <c r="D1333" s="323">
        <v>0</v>
      </c>
      <c r="E1333" s="1769">
        <v>0</v>
      </c>
      <c r="F1333" s="1770"/>
      <c r="G1333" s="297"/>
      <c r="H1333" s="297"/>
      <c r="I1333" s="297"/>
      <c r="J1333" s="297"/>
    </row>
    <row r="1334" spans="1:10" ht="14.1" customHeight="1" x14ac:dyDescent="0.25">
      <c r="A1334" s="325" t="s">
        <v>192</v>
      </c>
      <c r="B1334" s="323">
        <v>0</v>
      </c>
      <c r="C1334" s="323">
        <v>94360000</v>
      </c>
      <c r="D1334" s="323">
        <v>11083000</v>
      </c>
      <c r="E1334" s="1769">
        <v>20000000</v>
      </c>
      <c r="F1334" s="1770"/>
      <c r="G1334" s="297"/>
      <c r="H1334" s="297"/>
      <c r="I1334" s="297"/>
      <c r="J1334" s="297"/>
    </row>
    <row r="1335" spans="1:10" ht="15" customHeight="1" x14ac:dyDescent="0.25">
      <c r="A1335" s="304"/>
      <c r="B1335" s="306">
        <v>2020</v>
      </c>
      <c r="C1335" s="306">
        <v>2021</v>
      </c>
      <c r="D1335" s="306">
        <v>2022</v>
      </c>
      <c r="E1335" s="1776">
        <v>2023</v>
      </c>
      <c r="F1335" s="1777"/>
      <c r="G1335" s="297"/>
      <c r="H1335" s="297"/>
      <c r="I1335" s="297"/>
      <c r="J1335" s="297"/>
    </row>
    <row r="1336" spans="1:10" ht="15" customHeight="1" x14ac:dyDescent="0.25">
      <c r="A1336" s="307"/>
      <c r="B1336" s="309" t="s">
        <v>7</v>
      </c>
      <c r="C1336" s="309" t="s">
        <v>8</v>
      </c>
      <c r="D1336" s="309" t="s">
        <v>8</v>
      </c>
      <c r="E1336" s="1778" t="s">
        <v>8</v>
      </c>
      <c r="F1336" s="1779"/>
      <c r="G1336" s="297"/>
      <c r="H1336" s="297"/>
      <c r="I1336" s="297"/>
      <c r="J1336" s="297"/>
    </row>
    <row r="1337" spans="1:10" ht="14.1" customHeight="1" x14ac:dyDescent="0.25">
      <c r="A1337" s="310" t="s">
        <v>16</v>
      </c>
      <c r="B1337" s="312">
        <v>0</v>
      </c>
      <c r="C1337" s="312">
        <v>2</v>
      </c>
      <c r="D1337" s="312">
        <v>1</v>
      </c>
      <c r="E1337" s="1763">
        <v>1</v>
      </c>
      <c r="F1337" s="1764"/>
      <c r="G1337" s="297"/>
      <c r="H1337" s="297"/>
      <c r="I1337" s="297"/>
      <c r="J1337" s="297"/>
    </row>
    <row r="1338" spans="1:10" ht="14.1" customHeight="1" x14ac:dyDescent="0.25">
      <c r="A1338" s="310" t="s">
        <v>17</v>
      </c>
      <c r="B1338" s="312">
        <v>0</v>
      </c>
      <c r="C1338" s="312">
        <v>94360000</v>
      </c>
      <c r="D1338" s="312">
        <v>11083000</v>
      </c>
      <c r="E1338" s="1763">
        <v>20000000</v>
      </c>
      <c r="F1338" s="1764"/>
      <c r="G1338" s="297"/>
      <c r="H1338" s="297"/>
      <c r="I1338" s="297"/>
      <c r="J1338" s="297"/>
    </row>
    <row r="1339" spans="1:10" ht="14.1" customHeight="1" x14ac:dyDescent="0.25">
      <c r="A1339" s="310" t="s">
        <v>18</v>
      </c>
      <c r="B1339" s="312">
        <v>0</v>
      </c>
      <c r="C1339" s="314">
        <v>47180000</v>
      </c>
      <c r="D1339" s="314">
        <v>11083000</v>
      </c>
      <c r="E1339" s="1780">
        <v>20000000</v>
      </c>
      <c r="F1339" s="1764"/>
      <c r="G1339" s="297"/>
      <c r="H1339" s="297"/>
      <c r="I1339" s="297"/>
      <c r="J1339" s="297"/>
    </row>
    <row r="1340" spans="1:10" ht="14.1" customHeight="1" x14ac:dyDescent="0.25">
      <c r="A1340" s="310" t="s">
        <v>696</v>
      </c>
      <c r="B1340" s="312"/>
      <c r="C1340" s="314"/>
      <c r="D1340" s="316">
        <v>-0.5</v>
      </c>
      <c r="E1340" s="1773">
        <v>0</v>
      </c>
      <c r="F1340" s="1764"/>
      <c r="G1340" s="297"/>
      <c r="H1340" s="297"/>
      <c r="I1340" s="297"/>
      <c r="J1340" s="297"/>
    </row>
    <row r="1341" spans="1:10" ht="14.1" customHeight="1" x14ac:dyDescent="0.25">
      <c r="A1341" s="310" t="s">
        <v>697</v>
      </c>
      <c r="B1341" s="312"/>
      <c r="C1341" s="314"/>
      <c r="D1341" s="316">
        <v>-0.88249999999999995</v>
      </c>
      <c r="E1341" s="1773">
        <v>0.80459999999999998</v>
      </c>
      <c r="F1341" s="1764"/>
      <c r="G1341" s="297"/>
      <c r="H1341" s="297"/>
      <c r="I1341" s="297"/>
      <c r="J1341" s="297"/>
    </row>
    <row r="1342" spans="1:10" ht="14.1" customHeight="1" x14ac:dyDescent="0.25">
      <c r="A1342" s="310" t="s">
        <v>22</v>
      </c>
      <c r="B1342" s="312"/>
      <c r="C1342" s="314"/>
      <c r="D1342" s="316">
        <v>-0.7651</v>
      </c>
      <c r="E1342" s="1773">
        <v>0.80459999999999998</v>
      </c>
      <c r="F1342" s="1764"/>
      <c r="G1342" s="297"/>
      <c r="H1342" s="297"/>
      <c r="I1342" s="297"/>
      <c r="J1342" s="297"/>
    </row>
    <row r="1343" spans="1:10" ht="14.1" customHeight="1" x14ac:dyDescent="0.25">
      <c r="A1343" s="1774" t="s">
        <v>690</v>
      </c>
      <c r="B1343" s="1775"/>
      <c r="C1343" s="1775"/>
      <c r="D1343" s="1775"/>
      <c r="E1343" s="1775"/>
      <c r="F1343" s="1775"/>
      <c r="G1343" s="297"/>
      <c r="H1343" s="297"/>
      <c r="I1343" s="297"/>
      <c r="J1343" s="297"/>
    </row>
    <row r="1344" spans="1:10" ht="14.1" customHeight="1" x14ac:dyDescent="0.25">
      <c r="A1344" s="304"/>
      <c r="B1344" s="306">
        <v>2020</v>
      </c>
      <c r="C1344" s="317">
        <v>2021</v>
      </c>
      <c r="D1344" s="306">
        <v>2022</v>
      </c>
      <c r="E1344" s="1776">
        <v>2023</v>
      </c>
      <c r="F1344" s="1777"/>
      <c r="G1344" s="297"/>
      <c r="H1344" s="297"/>
      <c r="I1344" s="297"/>
      <c r="J1344" s="297"/>
    </row>
    <row r="1345" spans="1:10" ht="14.1" customHeight="1" x14ac:dyDescent="0.25">
      <c r="A1345" s="318"/>
      <c r="B1345" s="309" t="s">
        <v>7</v>
      </c>
      <c r="C1345" s="309" t="s">
        <v>8</v>
      </c>
      <c r="D1345" s="309" t="s">
        <v>8</v>
      </c>
      <c r="E1345" s="1778" t="s">
        <v>8</v>
      </c>
      <c r="F1345" s="1779"/>
      <c r="G1345" s="297"/>
      <c r="H1345" s="297"/>
      <c r="I1345" s="297"/>
      <c r="J1345" s="297"/>
    </row>
    <row r="1346" spans="1:10" ht="15.95" customHeight="1" x14ac:dyDescent="0.25">
      <c r="A1346" s="307"/>
      <c r="B1346" s="319"/>
      <c r="C1346" s="319"/>
      <c r="D1346" s="319"/>
      <c r="E1346" s="319"/>
      <c r="F1346" s="319"/>
      <c r="G1346" s="320" t="s">
        <v>687</v>
      </c>
      <c r="H1346" s="297"/>
      <c r="I1346" s="297"/>
      <c r="J1346" s="297"/>
    </row>
    <row r="1347" spans="1:10" ht="14.1" customHeight="1" x14ac:dyDescent="0.25">
      <c r="A1347" s="321" t="s">
        <v>698</v>
      </c>
      <c r="B1347" s="323">
        <v>0</v>
      </c>
      <c r="C1347" s="323">
        <v>0</v>
      </c>
      <c r="D1347" s="323">
        <v>0</v>
      </c>
      <c r="E1347" s="1769">
        <v>0</v>
      </c>
      <c r="F1347" s="1770"/>
      <c r="G1347" s="324"/>
      <c r="H1347" s="297"/>
      <c r="I1347" s="297"/>
      <c r="J1347" s="297"/>
    </row>
    <row r="1348" spans="1:10" ht="14.1" customHeight="1" x14ac:dyDescent="0.25">
      <c r="A1348" s="321" t="s">
        <v>699</v>
      </c>
      <c r="B1348" s="323">
        <v>0</v>
      </c>
      <c r="C1348" s="323">
        <v>0</v>
      </c>
      <c r="D1348" s="323">
        <v>0</v>
      </c>
      <c r="E1348" s="1769">
        <v>0</v>
      </c>
      <c r="F1348" s="1770"/>
      <c r="G1348" s="297"/>
      <c r="H1348" s="297"/>
      <c r="I1348" s="297"/>
      <c r="J1348" s="297"/>
    </row>
    <row r="1349" spans="1:10" ht="14.1" customHeight="1" x14ac:dyDescent="0.25">
      <c r="A1349" s="321" t="s">
        <v>700</v>
      </c>
      <c r="B1349" s="323">
        <v>0</v>
      </c>
      <c r="C1349" s="323">
        <v>0</v>
      </c>
      <c r="D1349" s="323">
        <v>0</v>
      </c>
      <c r="E1349" s="1769">
        <v>0</v>
      </c>
      <c r="F1349" s="1770"/>
      <c r="G1349" s="297"/>
      <c r="H1349" s="297"/>
      <c r="I1349" s="297"/>
      <c r="J1349" s="297"/>
    </row>
    <row r="1350" spans="1:10" ht="14.1" customHeight="1" x14ac:dyDescent="0.25">
      <c r="A1350" s="321" t="s">
        <v>701</v>
      </c>
      <c r="B1350" s="323">
        <v>0</v>
      </c>
      <c r="C1350" s="323">
        <v>0</v>
      </c>
      <c r="D1350" s="323">
        <v>0</v>
      </c>
      <c r="E1350" s="1769">
        <v>0</v>
      </c>
      <c r="F1350" s="1770"/>
      <c r="G1350" s="297"/>
      <c r="H1350" s="297"/>
      <c r="I1350" s="297"/>
      <c r="J1350" s="297"/>
    </row>
    <row r="1351" spans="1:10" ht="14.1" customHeight="1" x14ac:dyDescent="0.25">
      <c r="A1351" s="321" t="s">
        <v>702</v>
      </c>
      <c r="B1351" s="323">
        <v>0</v>
      </c>
      <c r="C1351" s="323">
        <v>0</v>
      </c>
      <c r="D1351" s="323">
        <v>0</v>
      </c>
      <c r="E1351" s="1769">
        <v>0</v>
      </c>
      <c r="F1351" s="1770"/>
      <c r="G1351" s="297"/>
      <c r="H1351" s="297"/>
      <c r="I1351" s="297"/>
      <c r="J1351" s="297"/>
    </row>
    <row r="1352" spans="1:10" ht="14.1" customHeight="1" x14ac:dyDescent="0.25">
      <c r="A1352" s="321" t="s">
        <v>703</v>
      </c>
      <c r="B1352" s="323">
        <v>0</v>
      </c>
      <c r="C1352" s="323">
        <v>0</v>
      </c>
      <c r="D1352" s="323">
        <v>0</v>
      </c>
      <c r="E1352" s="1769">
        <v>0</v>
      </c>
      <c r="F1352" s="1770"/>
      <c r="G1352" s="297"/>
      <c r="H1352" s="297"/>
      <c r="I1352" s="297"/>
      <c r="J1352" s="297"/>
    </row>
    <row r="1353" spans="1:10" ht="14.1" customHeight="1" x14ac:dyDescent="0.25">
      <c r="A1353" s="321" t="s">
        <v>704</v>
      </c>
      <c r="B1353" s="323">
        <v>0</v>
      </c>
      <c r="C1353" s="323">
        <v>0</v>
      </c>
      <c r="D1353" s="323">
        <v>0</v>
      </c>
      <c r="E1353" s="1769">
        <v>0</v>
      </c>
      <c r="F1353" s="1770"/>
      <c r="G1353" s="297"/>
      <c r="H1353" s="297"/>
      <c r="I1353" s="297"/>
      <c r="J1353" s="297"/>
    </row>
    <row r="1354" spans="1:10" ht="14.1" customHeight="1" x14ac:dyDescent="0.25">
      <c r="A1354" s="321" t="s">
        <v>705</v>
      </c>
      <c r="B1354" s="323">
        <v>0</v>
      </c>
      <c r="C1354" s="323">
        <v>0</v>
      </c>
      <c r="D1354" s="323">
        <v>0</v>
      </c>
      <c r="E1354" s="1769">
        <v>0</v>
      </c>
      <c r="F1354" s="1770"/>
      <c r="G1354" s="297"/>
      <c r="H1354" s="297"/>
      <c r="I1354" s="297"/>
      <c r="J1354" s="297"/>
    </row>
    <row r="1355" spans="1:10" ht="14.1" customHeight="1" x14ac:dyDescent="0.25">
      <c r="A1355" s="321" t="s">
        <v>706</v>
      </c>
      <c r="B1355" s="323">
        <v>0</v>
      </c>
      <c r="C1355" s="323">
        <v>0</v>
      </c>
      <c r="D1355" s="323">
        <v>0</v>
      </c>
      <c r="E1355" s="1769">
        <v>0</v>
      </c>
      <c r="F1355" s="1770"/>
      <c r="G1355" s="297"/>
      <c r="H1355" s="297"/>
      <c r="I1355" s="297"/>
      <c r="J1355" s="297"/>
    </row>
    <row r="1356" spans="1:10" ht="14.1" customHeight="1" x14ac:dyDescent="0.25">
      <c r="A1356" s="321" t="s">
        <v>707</v>
      </c>
      <c r="B1356" s="323">
        <v>0</v>
      </c>
      <c r="C1356" s="323">
        <v>0</v>
      </c>
      <c r="D1356" s="323">
        <v>0</v>
      </c>
      <c r="E1356" s="1769">
        <v>0</v>
      </c>
      <c r="F1356" s="1770"/>
      <c r="G1356" s="297"/>
      <c r="H1356" s="297"/>
      <c r="I1356" s="297"/>
      <c r="J1356" s="297"/>
    </row>
    <row r="1357" spans="1:10" ht="14.1" customHeight="1" x14ac:dyDescent="0.25">
      <c r="A1357" s="321" t="s">
        <v>708</v>
      </c>
      <c r="B1357" s="323">
        <v>0</v>
      </c>
      <c r="C1357" s="323">
        <v>0</v>
      </c>
      <c r="D1357" s="323">
        <v>0</v>
      </c>
      <c r="E1357" s="1769">
        <v>0</v>
      </c>
      <c r="F1357" s="1770"/>
      <c r="G1357" s="297"/>
      <c r="H1357" s="297"/>
      <c r="I1357" s="297"/>
      <c r="J1357" s="297"/>
    </row>
    <row r="1358" spans="1:10" ht="14.1" customHeight="1" x14ac:dyDescent="0.25">
      <c r="A1358" s="321" t="s">
        <v>709</v>
      </c>
      <c r="B1358" s="323">
        <v>0</v>
      </c>
      <c r="C1358" s="323">
        <v>0</v>
      </c>
      <c r="D1358" s="323">
        <v>0</v>
      </c>
      <c r="E1358" s="1769">
        <v>0</v>
      </c>
      <c r="F1358" s="1770"/>
      <c r="G1358" s="297"/>
      <c r="H1358" s="297"/>
      <c r="I1358" s="297"/>
      <c r="J1358" s="297"/>
    </row>
    <row r="1359" spans="1:10" ht="14.1" customHeight="1" x14ac:dyDescent="0.25">
      <c r="A1359" s="321" t="s">
        <v>710</v>
      </c>
      <c r="B1359" s="323">
        <v>0</v>
      </c>
      <c r="C1359" s="323">
        <v>0</v>
      </c>
      <c r="D1359" s="323">
        <v>0</v>
      </c>
      <c r="E1359" s="1769">
        <v>0</v>
      </c>
      <c r="F1359" s="1770"/>
      <c r="G1359" s="297"/>
      <c r="H1359" s="297"/>
      <c r="I1359" s="297"/>
      <c r="J1359" s="297"/>
    </row>
    <row r="1360" spans="1:10" ht="14.1" customHeight="1" x14ac:dyDescent="0.25">
      <c r="A1360" s="321" t="s">
        <v>711</v>
      </c>
      <c r="B1360" s="323">
        <v>0</v>
      </c>
      <c r="C1360" s="323">
        <v>0</v>
      </c>
      <c r="D1360" s="323">
        <v>0</v>
      </c>
      <c r="E1360" s="1769">
        <v>0</v>
      </c>
      <c r="F1360" s="1770"/>
      <c r="G1360" s="297"/>
      <c r="H1360" s="297"/>
      <c r="I1360" s="297"/>
      <c r="J1360" s="297"/>
    </row>
    <row r="1361" spans="1:10" ht="14.1" customHeight="1" x14ac:dyDescent="0.25">
      <c r="A1361" s="321" t="s">
        <v>712</v>
      </c>
      <c r="B1361" s="323">
        <v>0</v>
      </c>
      <c r="C1361" s="323">
        <v>0</v>
      </c>
      <c r="D1361" s="323">
        <v>0</v>
      </c>
      <c r="E1361" s="1769">
        <v>0</v>
      </c>
      <c r="F1361" s="1770"/>
      <c r="G1361" s="297"/>
      <c r="H1361" s="297"/>
      <c r="I1361" s="297"/>
      <c r="J1361" s="297"/>
    </row>
    <row r="1362" spans="1:10" ht="14.1" customHeight="1" x14ac:dyDescent="0.25">
      <c r="A1362" s="321" t="s">
        <v>713</v>
      </c>
      <c r="B1362" s="323">
        <v>0</v>
      </c>
      <c r="C1362" s="323">
        <v>0</v>
      </c>
      <c r="D1362" s="323">
        <v>0</v>
      </c>
      <c r="E1362" s="1769">
        <v>0</v>
      </c>
      <c r="F1362" s="1770"/>
      <c r="G1362" s="297"/>
      <c r="H1362" s="297"/>
      <c r="I1362" s="297"/>
      <c r="J1362" s="297"/>
    </row>
    <row r="1363" spans="1:10" ht="14.1" customHeight="1" x14ac:dyDescent="0.25">
      <c r="A1363" s="321" t="s">
        <v>714</v>
      </c>
      <c r="B1363" s="323">
        <v>0</v>
      </c>
      <c r="C1363" s="323">
        <v>94360000</v>
      </c>
      <c r="D1363" s="323">
        <v>11083000</v>
      </c>
      <c r="E1363" s="1769">
        <v>20000000</v>
      </c>
      <c r="F1363" s="1770"/>
      <c r="G1363" s="297"/>
      <c r="H1363" s="297"/>
      <c r="I1363" s="297"/>
      <c r="J1363" s="297"/>
    </row>
    <row r="1364" spans="1:10" ht="14.1" customHeight="1" x14ac:dyDescent="0.25">
      <c r="A1364" s="321" t="s">
        <v>715</v>
      </c>
      <c r="B1364" s="323">
        <v>0</v>
      </c>
      <c r="C1364" s="323">
        <v>0</v>
      </c>
      <c r="D1364" s="323">
        <v>0</v>
      </c>
      <c r="E1364" s="1769">
        <v>0</v>
      </c>
      <c r="F1364" s="1770"/>
      <c r="G1364" s="297"/>
      <c r="H1364" s="297"/>
      <c r="I1364" s="297"/>
      <c r="J1364" s="297"/>
    </row>
    <row r="1365" spans="1:10" ht="14.1" customHeight="1" x14ac:dyDescent="0.25">
      <c r="A1365" s="321" t="s">
        <v>716</v>
      </c>
      <c r="B1365" s="323">
        <v>0</v>
      </c>
      <c r="C1365" s="323">
        <v>0</v>
      </c>
      <c r="D1365" s="323">
        <v>0</v>
      </c>
      <c r="E1365" s="1769">
        <v>0</v>
      </c>
      <c r="F1365" s="1770"/>
      <c r="G1365" s="297"/>
      <c r="H1365" s="297"/>
      <c r="I1365" s="297"/>
      <c r="J1365" s="297"/>
    </row>
    <row r="1366" spans="1:10" ht="14.1" customHeight="1" x14ac:dyDescent="0.25">
      <c r="A1366" s="321" t="s">
        <v>717</v>
      </c>
      <c r="B1366" s="323">
        <v>0</v>
      </c>
      <c r="C1366" s="323">
        <v>0</v>
      </c>
      <c r="D1366" s="323">
        <v>0</v>
      </c>
      <c r="E1366" s="1769">
        <v>0</v>
      </c>
      <c r="F1366" s="1770"/>
      <c r="G1366" s="297"/>
      <c r="H1366" s="297"/>
      <c r="I1366" s="297"/>
      <c r="J1366" s="297"/>
    </row>
    <row r="1367" spans="1:10" ht="14.1" customHeight="1" x14ac:dyDescent="0.25">
      <c r="A1367" s="321" t="s">
        <v>718</v>
      </c>
      <c r="B1367" s="323">
        <v>0</v>
      </c>
      <c r="C1367" s="323">
        <v>0</v>
      </c>
      <c r="D1367" s="323">
        <v>0</v>
      </c>
      <c r="E1367" s="1769">
        <v>0</v>
      </c>
      <c r="F1367" s="1770"/>
      <c r="G1367" s="297"/>
      <c r="H1367" s="297"/>
      <c r="I1367" s="297"/>
      <c r="J1367" s="297"/>
    </row>
    <row r="1368" spans="1:10" ht="14.1" customHeight="1" x14ac:dyDescent="0.25">
      <c r="A1368" s="321" t="s">
        <v>719</v>
      </c>
      <c r="B1368" s="323">
        <v>0</v>
      </c>
      <c r="C1368" s="323">
        <v>0</v>
      </c>
      <c r="D1368" s="323">
        <v>0</v>
      </c>
      <c r="E1368" s="1769">
        <v>0</v>
      </c>
      <c r="F1368" s="1770"/>
      <c r="G1368" s="297"/>
      <c r="H1368" s="297"/>
      <c r="I1368" s="297"/>
      <c r="J1368" s="297"/>
    </row>
    <row r="1369" spans="1:10" ht="14.1" customHeight="1" x14ac:dyDescent="0.25">
      <c r="A1369" s="321" t="s">
        <v>720</v>
      </c>
      <c r="B1369" s="323">
        <v>0</v>
      </c>
      <c r="C1369" s="323">
        <v>0</v>
      </c>
      <c r="D1369" s="323">
        <v>0</v>
      </c>
      <c r="E1369" s="1769">
        <v>0</v>
      </c>
      <c r="F1369" s="1770"/>
      <c r="G1369" s="297"/>
      <c r="H1369" s="297"/>
      <c r="I1369" s="297"/>
      <c r="J1369" s="297"/>
    </row>
    <row r="1370" spans="1:10" ht="14.1" customHeight="1" x14ac:dyDescent="0.25">
      <c r="A1370" s="321" t="s">
        <v>721</v>
      </c>
      <c r="B1370" s="323">
        <v>0</v>
      </c>
      <c r="C1370" s="323">
        <v>0</v>
      </c>
      <c r="D1370" s="323">
        <v>0</v>
      </c>
      <c r="E1370" s="1769">
        <v>0</v>
      </c>
      <c r="F1370" s="1770"/>
      <c r="G1370" s="297"/>
      <c r="H1370" s="297"/>
      <c r="I1370" s="297"/>
      <c r="J1370" s="297"/>
    </row>
    <row r="1371" spans="1:10" ht="14.1" customHeight="1" x14ac:dyDescent="0.25">
      <c r="A1371" s="321" t="s">
        <v>722</v>
      </c>
      <c r="B1371" s="323">
        <v>0</v>
      </c>
      <c r="C1371" s="323">
        <v>0</v>
      </c>
      <c r="D1371" s="323">
        <v>0</v>
      </c>
      <c r="E1371" s="1769">
        <v>0</v>
      </c>
      <c r="F1371" s="1770"/>
      <c r="G1371" s="297"/>
      <c r="H1371" s="297"/>
      <c r="I1371" s="297"/>
      <c r="J1371" s="297"/>
    </row>
    <row r="1372" spans="1:10" ht="14.1" customHeight="1" x14ac:dyDescent="0.25">
      <c r="A1372" s="321" t="s">
        <v>723</v>
      </c>
      <c r="B1372" s="323">
        <v>0</v>
      </c>
      <c r="C1372" s="323">
        <v>0</v>
      </c>
      <c r="D1372" s="323">
        <v>0</v>
      </c>
      <c r="E1372" s="1769">
        <v>0</v>
      </c>
      <c r="F1372" s="1770"/>
      <c r="G1372" s="297"/>
      <c r="H1372" s="297"/>
      <c r="I1372" s="297"/>
      <c r="J1372" s="297"/>
    </row>
    <row r="1373" spans="1:10" ht="14.1" customHeight="1" x14ac:dyDescent="0.25">
      <c r="A1373" s="321" t="s">
        <v>724</v>
      </c>
      <c r="B1373" s="323">
        <v>0</v>
      </c>
      <c r="C1373" s="323">
        <v>0</v>
      </c>
      <c r="D1373" s="323">
        <v>0</v>
      </c>
      <c r="E1373" s="1769">
        <v>0</v>
      </c>
      <c r="F1373" s="1770"/>
      <c r="G1373" s="297"/>
      <c r="H1373" s="297"/>
      <c r="I1373" s="297"/>
      <c r="J1373" s="297"/>
    </row>
    <row r="1374" spans="1:10" ht="14.1" customHeight="1" x14ac:dyDescent="0.25">
      <c r="A1374" s="321" t="s">
        <v>725</v>
      </c>
      <c r="B1374" s="323">
        <v>0</v>
      </c>
      <c r="C1374" s="323">
        <v>0</v>
      </c>
      <c r="D1374" s="323">
        <v>0</v>
      </c>
      <c r="E1374" s="1769">
        <v>0</v>
      </c>
      <c r="F1374" s="1770"/>
      <c r="G1374" s="297"/>
      <c r="H1374" s="297"/>
      <c r="I1374" s="297"/>
      <c r="J1374" s="297"/>
    </row>
    <row r="1375" spans="1:10" ht="14.1" customHeight="1" x14ac:dyDescent="0.25">
      <c r="A1375" s="321" t="s">
        <v>726</v>
      </c>
      <c r="B1375" s="323">
        <v>0</v>
      </c>
      <c r="C1375" s="323">
        <v>0</v>
      </c>
      <c r="D1375" s="323">
        <v>0</v>
      </c>
      <c r="E1375" s="1769">
        <v>0</v>
      </c>
      <c r="F1375" s="1770"/>
      <c r="G1375" s="297"/>
      <c r="H1375" s="297"/>
      <c r="I1375" s="297"/>
      <c r="J1375" s="297"/>
    </row>
    <row r="1376" spans="1:10" ht="14.1" customHeight="1" x14ac:dyDescent="0.25">
      <c r="A1376" s="321" t="s">
        <v>727</v>
      </c>
      <c r="B1376" s="323">
        <v>0</v>
      </c>
      <c r="C1376" s="323">
        <v>0</v>
      </c>
      <c r="D1376" s="323">
        <v>0</v>
      </c>
      <c r="E1376" s="1769">
        <v>0</v>
      </c>
      <c r="F1376" s="1770"/>
      <c r="G1376" s="297"/>
      <c r="H1376" s="297"/>
      <c r="I1376" s="297"/>
      <c r="J1376" s="297"/>
    </row>
    <row r="1377" spans="1:10" ht="14.1" customHeight="1" x14ac:dyDescent="0.25">
      <c r="A1377" s="325" t="s">
        <v>192</v>
      </c>
      <c r="B1377" s="323">
        <v>0</v>
      </c>
      <c r="C1377" s="323">
        <v>94360000</v>
      </c>
      <c r="D1377" s="323">
        <v>11083000</v>
      </c>
      <c r="E1377" s="1769">
        <v>20000000</v>
      </c>
      <c r="F1377" s="1770"/>
      <c r="G1377" s="297"/>
      <c r="H1377" s="297"/>
      <c r="I1377" s="297"/>
      <c r="J1377" s="297"/>
    </row>
    <row r="1378" spans="1:10" ht="15" customHeight="1" x14ac:dyDescent="0.25">
      <c r="A1378" s="304"/>
      <c r="B1378" s="306">
        <v>2020</v>
      </c>
      <c r="C1378" s="306">
        <v>2021</v>
      </c>
      <c r="D1378" s="306">
        <v>2022</v>
      </c>
      <c r="E1378" s="1776">
        <v>2023</v>
      </c>
      <c r="F1378" s="1777"/>
      <c r="G1378" s="297"/>
      <c r="H1378" s="297"/>
      <c r="I1378" s="297"/>
      <c r="J1378" s="297"/>
    </row>
    <row r="1379" spans="1:10" ht="15" customHeight="1" x14ac:dyDescent="0.25">
      <c r="A1379" s="307"/>
      <c r="B1379" s="309" t="s">
        <v>7</v>
      </c>
      <c r="C1379" s="309" t="s">
        <v>8</v>
      </c>
      <c r="D1379" s="309" t="s">
        <v>8</v>
      </c>
      <c r="E1379" s="1778" t="s">
        <v>8</v>
      </c>
      <c r="F1379" s="1779"/>
      <c r="G1379" s="297"/>
      <c r="H1379" s="297"/>
      <c r="I1379" s="297"/>
      <c r="J1379" s="297"/>
    </row>
    <row r="1380" spans="1:10" ht="14.1" customHeight="1" x14ac:dyDescent="0.25">
      <c r="A1380" s="310" t="s">
        <v>16</v>
      </c>
      <c r="B1380" s="312">
        <v>0</v>
      </c>
      <c r="C1380" s="312">
        <v>2</v>
      </c>
      <c r="D1380" s="312">
        <v>1</v>
      </c>
      <c r="E1380" s="1763">
        <v>1</v>
      </c>
      <c r="F1380" s="1764"/>
      <c r="G1380" s="297"/>
      <c r="H1380" s="297"/>
      <c r="I1380" s="297"/>
      <c r="J1380" s="297"/>
    </row>
    <row r="1381" spans="1:10" ht="14.1" customHeight="1" x14ac:dyDescent="0.25">
      <c r="A1381" s="310" t="s">
        <v>17</v>
      </c>
      <c r="B1381" s="312">
        <v>0</v>
      </c>
      <c r="C1381" s="312">
        <v>94360000</v>
      </c>
      <c r="D1381" s="312">
        <v>11083000</v>
      </c>
      <c r="E1381" s="1763">
        <v>20000000</v>
      </c>
      <c r="F1381" s="1764"/>
      <c r="G1381" s="297"/>
      <c r="H1381" s="297"/>
      <c r="I1381" s="297"/>
      <c r="J1381" s="297"/>
    </row>
    <row r="1382" spans="1:10" ht="14.1" customHeight="1" x14ac:dyDescent="0.25">
      <c r="A1382" s="310" t="s">
        <v>18</v>
      </c>
      <c r="B1382" s="312">
        <v>0</v>
      </c>
      <c r="C1382" s="314">
        <v>47180000</v>
      </c>
      <c r="D1382" s="314">
        <v>11083000</v>
      </c>
      <c r="E1382" s="1780">
        <v>20000000</v>
      </c>
      <c r="F1382" s="1764"/>
      <c r="G1382" s="297"/>
      <c r="H1382" s="297"/>
      <c r="I1382" s="297"/>
      <c r="J1382" s="297"/>
    </row>
    <row r="1383" spans="1:10" ht="14.1" customHeight="1" x14ac:dyDescent="0.25">
      <c r="A1383" s="310" t="s">
        <v>696</v>
      </c>
      <c r="B1383" s="312"/>
      <c r="C1383" s="314"/>
      <c r="D1383" s="316">
        <v>-0.5</v>
      </c>
      <c r="E1383" s="1773">
        <v>0</v>
      </c>
      <c r="F1383" s="1764"/>
      <c r="G1383" s="297"/>
      <c r="H1383" s="297"/>
      <c r="I1383" s="297"/>
      <c r="J1383" s="297"/>
    </row>
    <row r="1384" spans="1:10" ht="14.1" customHeight="1" x14ac:dyDescent="0.25">
      <c r="A1384" s="310" t="s">
        <v>697</v>
      </c>
      <c r="B1384" s="312"/>
      <c r="C1384" s="314"/>
      <c r="D1384" s="316">
        <v>-0.88249999999999995</v>
      </c>
      <c r="E1384" s="1773">
        <v>0.80459999999999998</v>
      </c>
      <c r="F1384" s="1764"/>
      <c r="G1384" s="297"/>
      <c r="H1384" s="297"/>
      <c r="I1384" s="297"/>
      <c r="J1384" s="297"/>
    </row>
    <row r="1385" spans="1:10" ht="14.1" customHeight="1" x14ac:dyDescent="0.25">
      <c r="A1385" s="310" t="s">
        <v>22</v>
      </c>
      <c r="B1385" s="312"/>
      <c r="C1385" s="314"/>
      <c r="D1385" s="316">
        <v>-0.7651</v>
      </c>
      <c r="E1385" s="1773">
        <v>0.80459999999999998</v>
      </c>
      <c r="F1385" s="1764"/>
      <c r="G1385" s="297"/>
      <c r="H1385" s="297"/>
      <c r="I1385" s="297"/>
      <c r="J1385" s="297"/>
    </row>
    <row r="1386" spans="1:10" ht="14.1" customHeight="1" x14ac:dyDescent="0.25">
      <c r="A1386" s="1774" t="s">
        <v>690</v>
      </c>
      <c r="B1386" s="1775"/>
      <c r="C1386" s="1775"/>
      <c r="D1386" s="1775"/>
      <c r="E1386" s="1775"/>
      <c r="F1386" s="1775"/>
      <c r="G1386" s="297"/>
      <c r="H1386" s="297"/>
      <c r="I1386" s="297"/>
      <c r="J1386" s="297"/>
    </row>
    <row r="1387" spans="1:10" ht="14.1" customHeight="1" x14ac:dyDescent="0.25">
      <c r="A1387" s="304"/>
      <c r="B1387" s="306">
        <v>2020</v>
      </c>
      <c r="C1387" s="317">
        <v>2021</v>
      </c>
      <c r="D1387" s="306">
        <v>2022</v>
      </c>
      <c r="E1387" s="1776">
        <v>2023</v>
      </c>
      <c r="F1387" s="1777"/>
      <c r="G1387" s="297"/>
      <c r="H1387" s="297"/>
      <c r="I1387" s="297"/>
      <c r="J1387" s="297"/>
    </row>
    <row r="1388" spans="1:10" ht="14.1" customHeight="1" x14ac:dyDescent="0.25">
      <c r="A1388" s="318"/>
      <c r="B1388" s="309" t="s">
        <v>7</v>
      </c>
      <c r="C1388" s="309" t="s">
        <v>8</v>
      </c>
      <c r="D1388" s="309" t="s">
        <v>8</v>
      </c>
      <c r="E1388" s="1778" t="s">
        <v>8</v>
      </c>
      <c r="F1388" s="1779"/>
      <c r="G1388" s="297"/>
      <c r="H1388" s="297"/>
      <c r="I1388" s="297"/>
      <c r="J1388" s="297"/>
    </row>
    <row r="1389" spans="1:10" ht="15.95" customHeight="1" x14ac:dyDescent="0.25">
      <c r="A1389" s="307"/>
      <c r="B1389" s="319"/>
      <c r="C1389" s="319"/>
      <c r="D1389" s="319"/>
      <c r="E1389" s="319"/>
      <c r="F1389" s="319"/>
      <c r="G1389" s="320" t="s">
        <v>687</v>
      </c>
      <c r="H1389" s="297"/>
      <c r="I1389" s="297"/>
      <c r="J1389" s="297"/>
    </row>
    <row r="1390" spans="1:10" ht="14.1" customHeight="1" x14ac:dyDescent="0.25">
      <c r="A1390" s="321" t="s">
        <v>698</v>
      </c>
      <c r="B1390" s="323">
        <v>0</v>
      </c>
      <c r="C1390" s="323">
        <v>0</v>
      </c>
      <c r="D1390" s="323">
        <v>0</v>
      </c>
      <c r="E1390" s="1769">
        <v>0</v>
      </c>
      <c r="F1390" s="1770"/>
      <c r="G1390" s="324"/>
      <c r="H1390" s="297"/>
      <c r="I1390" s="297"/>
      <c r="J1390" s="297"/>
    </row>
    <row r="1391" spans="1:10" ht="14.1" customHeight="1" x14ac:dyDescent="0.25">
      <c r="A1391" s="321" t="s">
        <v>699</v>
      </c>
      <c r="B1391" s="323">
        <v>0</v>
      </c>
      <c r="C1391" s="323">
        <v>0</v>
      </c>
      <c r="D1391" s="323">
        <v>0</v>
      </c>
      <c r="E1391" s="1769">
        <v>0</v>
      </c>
      <c r="F1391" s="1770"/>
      <c r="G1391" s="297"/>
      <c r="H1391" s="297"/>
      <c r="I1391" s="297"/>
      <c r="J1391" s="297"/>
    </row>
    <row r="1392" spans="1:10" ht="14.1" customHeight="1" x14ac:dyDescent="0.25">
      <c r="A1392" s="321" t="s">
        <v>700</v>
      </c>
      <c r="B1392" s="323">
        <v>0</v>
      </c>
      <c r="C1392" s="323">
        <v>0</v>
      </c>
      <c r="D1392" s="323">
        <v>0</v>
      </c>
      <c r="E1392" s="1769">
        <v>0</v>
      </c>
      <c r="F1392" s="1770"/>
      <c r="G1392" s="297"/>
      <c r="H1392" s="297"/>
      <c r="I1392" s="297"/>
      <c r="J1392" s="297"/>
    </row>
    <row r="1393" spans="1:10" ht="14.1" customHeight="1" x14ac:dyDescent="0.25">
      <c r="A1393" s="321" t="s">
        <v>701</v>
      </c>
      <c r="B1393" s="323">
        <v>0</v>
      </c>
      <c r="C1393" s="323">
        <v>0</v>
      </c>
      <c r="D1393" s="323">
        <v>0</v>
      </c>
      <c r="E1393" s="1769">
        <v>0</v>
      </c>
      <c r="F1393" s="1770"/>
      <c r="G1393" s="297"/>
      <c r="H1393" s="297"/>
      <c r="I1393" s="297"/>
      <c r="J1393" s="297"/>
    </row>
    <row r="1394" spans="1:10" ht="14.1" customHeight="1" x14ac:dyDescent="0.25">
      <c r="A1394" s="321" t="s">
        <v>702</v>
      </c>
      <c r="B1394" s="323">
        <v>0</v>
      </c>
      <c r="C1394" s="323">
        <v>0</v>
      </c>
      <c r="D1394" s="323">
        <v>0</v>
      </c>
      <c r="E1394" s="1769">
        <v>0</v>
      </c>
      <c r="F1394" s="1770"/>
      <c r="G1394" s="297"/>
      <c r="H1394" s="297"/>
      <c r="I1394" s="297"/>
      <c r="J1394" s="297"/>
    </row>
    <row r="1395" spans="1:10" ht="14.1" customHeight="1" x14ac:dyDescent="0.25">
      <c r="A1395" s="321" t="s">
        <v>703</v>
      </c>
      <c r="B1395" s="323">
        <v>0</v>
      </c>
      <c r="C1395" s="323">
        <v>0</v>
      </c>
      <c r="D1395" s="323">
        <v>0</v>
      </c>
      <c r="E1395" s="1769">
        <v>0</v>
      </c>
      <c r="F1395" s="1770"/>
      <c r="G1395" s="297"/>
      <c r="H1395" s="297"/>
      <c r="I1395" s="297"/>
      <c r="J1395" s="297"/>
    </row>
    <row r="1396" spans="1:10" ht="14.1" customHeight="1" x14ac:dyDescent="0.25">
      <c r="A1396" s="321" t="s">
        <v>704</v>
      </c>
      <c r="B1396" s="323">
        <v>0</v>
      </c>
      <c r="C1396" s="323">
        <v>0</v>
      </c>
      <c r="D1396" s="323">
        <v>0</v>
      </c>
      <c r="E1396" s="1769">
        <v>0</v>
      </c>
      <c r="F1396" s="1770"/>
      <c r="G1396" s="297"/>
      <c r="H1396" s="297"/>
      <c r="I1396" s="297"/>
      <c r="J1396" s="297"/>
    </row>
    <row r="1397" spans="1:10" ht="14.1" customHeight="1" x14ac:dyDescent="0.25">
      <c r="A1397" s="321" t="s">
        <v>705</v>
      </c>
      <c r="B1397" s="323">
        <v>0</v>
      </c>
      <c r="C1397" s="323">
        <v>0</v>
      </c>
      <c r="D1397" s="323">
        <v>0</v>
      </c>
      <c r="E1397" s="1769">
        <v>0</v>
      </c>
      <c r="F1397" s="1770"/>
      <c r="G1397" s="297"/>
      <c r="H1397" s="297"/>
      <c r="I1397" s="297"/>
      <c r="J1397" s="297"/>
    </row>
    <row r="1398" spans="1:10" ht="14.1" customHeight="1" x14ac:dyDescent="0.25">
      <c r="A1398" s="321" t="s">
        <v>706</v>
      </c>
      <c r="B1398" s="323">
        <v>0</v>
      </c>
      <c r="C1398" s="323">
        <v>0</v>
      </c>
      <c r="D1398" s="323">
        <v>0</v>
      </c>
      <c r="E1398" s="1769">
        <v>0</v>
      </c>
      <c r="F1398" s="1770"/>
      <c r="G1398" s="297"/>
      <c r="H1398" s="297"/>
      <c r="I1398" s="297"/>
      <c r="J1398" s="297"/>
    </row>
    <row r="1399" spans="1:10" ht="14.1" customHeight="1" x14ac:dyDescent="0.25">
      <c r="A1399" s="321" t="s">
        <v>707</v>
      </c>
      <c r="B1399" s="323">
        <v>0</v>
      </c>
      <c r="C1399" s="323">
        <v>0</v>
      </c>
      <c r="D1399" s="323">
        <v>0</v>
      </c>
      <c r="E1399" s="1769">
        <v>0</v>
      </c>
      <c r="F1399" s="1770"/>
      <c r="G1399" s="297"/>
      <c r="H1399" s="297"/>
      <c r="I1399" s="297"/>
      <c r="J1399" s="297"/>
    </row>
    <row r="1400" spans="1:10" ht="14.1" customHeight="1" x14ac:dyDescent="0.25">
      <c r="A1400" s="321" t="s">
        <v>708</v>
      </c>
      <c r="B1400" s="323">
        <v>0</v>
      </c>
      <c r="C1400" s="323">
        <v>0</v>
      </c>
      <c r="D1400" s="323">
        <v>0</v>
      </c>
      <c r="E1400" s="1769">
        <v>0</v>
      </c>
      <c r="F1400" s="1770"/>
      <c r="G1400" s="297"/>
      <c r="H1400" s="297"/>
      <c r="I1400" s="297"/>
      <c r="J1400" s="297"/>
    </row>
    <row r="1401" spans="1:10" ht="14.1" customHeight="1" x14ac:dyDescent="0.25">
      <c r="A1401" s="321" t="s">
        <v>709</v>
      </c>
      <c r="B1401" s="323">
        <v>0</v>
      </c>
      <c r="C1401" s="323">
        <v>0</v>
      </c>
      <c r="D1401" s="323">
        <v>0</v>
      </c>
      <c r="E1401" s="1769">
        <v>0</v>
      </c>
      <c r="F1401" s="1770"/>
      <c r="G1401" s="297"/>
      <c r="H1401" s="297"/>
      <c r="I1401" s="297"/>
      <c r="J1401" s="297"/>
    </row>
    <row r="1402" spans="1:10" ht="14.1" customHeight="1" x14ac:dyDescent="0.25">
      <c r="A1402" s="321" t="s">
        <v>710</v>
      </c>
      <c r="B1402" s="323">
        <v>0</v>
      </c>
      <c r="C1402" s="323">
        <v>0</v>
      </c>
      <c r="D1402" s="323">
        <v>0</v>
      </c>
      <c r="E1402" s="1769">
        <v>0</v>
      </c>
      <c r="F1402" s="1770"/>
      <c r="G1402" s="297"/>
      <c r="H1402" s="297"/>
      <c r="I1402" s="297"/>
      <c r="J1402" s="297"/>
    </row>
    <row r="1403" spans="1:10" ht="14.1" customHeight="1" x14ac:dyDescent="0.25">
      <c r="A1403" s="321" t="s">
        <v>711</v>
      </c>
      <c r="B1403" s="323">
        <v>0</v>
      </c>
      <c r="C1403" s="323">
        <v>0</v>
      </c>
      <c r="D1403" s="323">
        <v>0</v>
      </c>
      <c r="E1403" s="1769">
        <v>0</v>
      </c>
      <c r="F1403" s="1770"/>
      <c r="G1403" s="297"/>
      <c r="H1403" s="297"/>
      <c r="I1403" s="297"/>
      <c r="J1403" s="297"/>
    </row>
    <row r="1404" spans="1:10" ht="14.1" customHeight="1" x14ac:dyDescent="0.25">
      <c r="A1404" s="321" t="s">
        <v>712</v>
      </c>
      <c r="B1404" s="323">
        <v>0</v>
      </c>
      <c r="C1404" s="323">
        <v>0</v>
      </c>
      <c r="D1404" s="323">
        <v>0</v>
      </c>
      <c r="E1404" s="1769">
        <v>0</v>
      </c>
      <c r="F1404" s="1770"/>
      <c r="G1404" s="297"/>
      <c r="H1404" s="297"/>
      <c r="I1404" s="297"/>
      <c r="J1404" s="297"/>
    </row>
    <row r="1405" spans="1:10" ht="14.1" customHeight="1" x14ac:dyDescent="0.25">
      <c r="A1405" s="321" t="s">
        <v>713</v>
      </c>
      <c r="B1405" s="323">
        <v>0</v>
      </c>
      <c r="C1405" s="323">
        <v>0</v>
      </c>
      <c r="D1405" s="323">
        <v>0</v>
      </c>
      <c r="E1405" s="1769">
        <v>0</v>
      </c>
      <c r="F1405" s="1770"/>
      <c r="G1405" s="297"/>
      <c r="H1405" s="297"/>
      <c r="I1405" s="297"/>
      <c r="J1405" s="297"/>
    </row>
    <row r="1406" spans="1:10" ht="14.1" customHeight="1" x14ac:dyDescent="0.25">
      <c r="A1406" s="321" t="s">
        <v>714</v>
      </c>
      <c r="B1406" s="323">
        <v>0</v>
      </c>
      <c r="C1406" s="323">
        <v>94360000</v>
      </c>
      <c r="D1406" s="323">
        <v>11083000</v>
      </c>
      <c r="E1406" s="1769">
        <v>20000000</v>
      </c>
      <c r="F1406" s="1770"/>
      <c r="G1406" s="297"/>
      <c r="H1406" s="297"/>
      <c r="I1406" s="297"/>
      <c r="J1406" s="297"/>
    </row>
    <row r="1407" spans="1:10" ht="14.1" customHeight="1" x14ac:dyDescent="0.25">
      <c r="A1407" s="321" t="s">
        <v>715</v>
      </c>
      <c r="B1407" s="323">
        <v>0</v>
      </c>
      <c r="C1407" s="323">
        <v>0</v>
      </c>
      <c r="D1407" s="323">
        <v>0</v>
      </c>
      <c r="E1407" s="1769">
        <v>0</v>
      </c>
      <c r="F1407" s="1770"/>
      <c r="G1407" s="297"/>
      <c r="H1407" s="297"/>
      <c r="I1407" s="297"/>
      <c r="J1407" s="297"/>
    </row>
    <row r="1408" spans="1:10" ht="14.1" customHeight="1" x14ac:dyDescent="0.25">
      <c r="A1408" s="321" t="s">
        <v>716</v>
      </c>
      <c r="B1408" s="323">
        <v>0</v>
      </c>
      <c r="C1408" s="323">
        <v>0</v>
      </c>
      <c r="D1408" s="323">
        <v>0</v>
      </c>
      <c r="E1408" s="1769">
        <v>0</v>
      </c>
      <c r="F1408" s="1770"/>
      <c r="G1408" s="297"/>
      <c r="H1408" s="297"/>
      <c r="I1408" s="297"/>
      <c r="J1408" s="297"/>
    </row>
    <row r="1409" spans="1:10" ht="14.1" customHeight="1" x14ac:dyDescent="0.25">
      <c r="A1409" s="321" t="s">
        <v>717</v>
      </c>
      <c r="B1409" s="323">
        <v>0</v>
      </c>
      <c r="C1409" s="323">
        <v>0</v>
      </c>
      <c r="D1409" s="323">
        <v>0</v>
      </c>
      <c r="E1409" s="1769">
        <v>0</v>
      </c>
      <c r="F1409" s="1770"/>
      <c r="G1409" s="297"/>
      <c r="H1409" s="297"/>
      <c r="I1409" s="297"/>
      <c r="J1409" s="297"/>
    </row>
    <row r="1410" spans="1:10" ht="14.1" customHeight="1" x14ac:dyDescent="0.25">
      <c r="A1410" s="321" t="s">
        <v>718</v>
      </c>
      <c r="B1410" s="323">
        <v>0</v>
      </c>
      <c r="C1410" s="323">
        <v>0</v>
      </c>
      <c r="D1410" s="323">
        <v>0</v>
      </c>
      <c r="E1410" s="1769">
        <v>0</v>
      </c>
      <c r="F1410" s="1770"/>
      <c r="G1410" s="297"/>
      <c r="H1410" s="297"/>
      <c r="I1410" s="297"/>
      <c r="J1410" s="297"/>
    </row>
    <row r="1411" spans="1:10" ht="14.1" customHeight="1" x14ac:dyDescent="0.25">
      <c r="A1411" s="321" t="s">
        <v>719</v>
      </c>
      <c r="B1411" s="323">
        <v>0</v>
      </c>
      <c r="C1411" s="323">
        <v>0</v>
      </c>
      <c r="D1411" s="323">
        <v>0</v>
      </c>
      <c r="E1411" s="1769">
        <v>0</v>
      </c>
      <c r="F1411" s="1770"/>
      <c r="G1411" s="297"/>
      <c r="H1411" s="297"/>
      <c r="I1411" s="297"/>
      <c r="J1411" s="297"/>
    </row>
    <row r="1412" spans="1:10" ht="14.1" customHeight="1" x14ac:dyDescent="0.25">
      <c r="A1412" s="321" t="s">
        <v>720</v>
      </c>
      <c r="B1412" s="323">
        <v>0</v>
      </c>
      <c r="C1412" s="323">
        <v>0</v>
      </c>
      <c r="D1412" s="323">
        <v>0</v>
      </c>
      <c r="E1412" s="1769">
        <v>0</v>
      </c>
      <c r="F1412" s="1770"/>
      <c r="G1412" s="297"/>
      <c r="H1412" s="297"/>
      <c r="I1412" s="297"/>
      <c r="J1412" s="297"/>
    </row>
    <row r="1413" spans="1:10" ht="14.1" customHeight="1" x14ac:dyDescent="0.25">
      <c r="A1413" s="321" t="s">
        <v>721</v>
      </c>
      <c r="B1413" s="323">
        <v>0</v>
      </c>
      <c r="C1413" s="323">
        <v>0</v>
      </c>
      <c r="D1413" s="323">
        <v>0</v>
      </c>
      <c r="E1413" s="1769">
        <v>0</v>
      </c>
      <c r="F1413" s="1770"/>
      <c r="G1413" s="297"/>
      <c r="H1413" s="297"/>
      <c r="I1413" s="297"/>
      <c r="J1413" s="297"/>
    </row>
    <row r="1414" spans="1:10" ht="14.1" customHeight="1" x14ac:dyDescent="0.25">
      <c r="A1414" s="321" t="s">
        <v>722</v>
      </c>
      <c r="B1414" s="323">
        <v>0</v>
      </c>
      <c r="C1414" s="323">
        <v>0</v>
      </c>
      <c r="D1414" s="323">
        <v>0</v>
      </c>
      <c r="E1414" s="1769">
        <v>0</v>
      </c>
      <c r="F1414" s="1770"/>
      <c r="G1414" s="297"/>
      <c r="H1414" s="297"/>
      <c r="I1414" s="297"/>
      <c r="J1414" s="297"/>
    </row>
    <row r="1415" spans="1:10" ht="14.1" customHeight="1" x14ac:dyDescent="0.25">
      <c r="A1415" s="321" t="s">
        <v>723</v>
      </c>
      <c r="B1415" s="323">
        <v>0</v>
      </c>
      <c r="C1415" s="323">
        <v>0</v>
      </c>
      <c r="D1415" s="323">
        <v>0</v>
      </c>
      <c r="E1415" s="1769">
        <v>0</v>
      </c>
      <c r="F1415" s="1770"/>
      <c r="G1415" s="297"/>
      <c r="H1415" s="297"/>
      <c r="I1415" s="297"/>
      <c r="J1415" s="297"/>
    </row>
    <row r="1416" spans="1:10" ht="14.1" customHeight="1" x14ac:dyDescent="0.25">
      <c r="A1416" s="321" t="s">
        <v>724</v>
      </c>
      <c r="B1416" s="323">
        <v>0</v>
      </c>
      <c r="C1416" s="323">
        <v>0</v>
      </c>
      <c r="D1416" s="323">
        <v>0</v>
      </c>
      <c r="E1416" s="1769">
        <v>0</v>
      </c>
      <c r="F1416" s="1770"/>
      <c r="G1416" s="297"/>
      <c r="H1416" s="297"/>
      <c r="I1416" s="297"/>
      <c r="J1416" s="297"/>
    </row>
    <row r="1417" spans="1:10" ht="14.1" customHeight="1" x14ac:dyDescent="0.25">
      <c r="A1417" s="321" t="s">
        <v>725</v>
      </c>
      <c r="B1417" s="323">
        <v>0</v>
      </c>
      <c r="C1417" s="323">
        <v>0</v>
      </c>
      <c r="D1417" s="323">
        <v>0</v>
      </c>
      <c r="E1417" s="1769">
        <v>0</v>
      </c>
      <c r="F1417" s="1770"/>
      <c r="G1417" s="297"/>
      <c r="H1417" s="297"/>
      <c r="I1417" s="297"/>
      <c r="J1417" s="297"/>
    </row>
    <row r="1418" spans="1:10" ht="14.1" customHeight="1" x14ac:dyDescent="0.25">
      <c r="A1418" s="321" t="s">
        <v>726</v>
      </c>
      <c r="B1418" s="323">
        <v>0</v>
      </c>
      <c r="C1418" s="323">
        <v>0</v>
      </c>
      <c r="D1418" s="323">
        <v>0</v>
      </c>
      <c r="E1418" s="1769">
        <v>0</v>
      </c>
      <c r="F1418" s="1770"/>
      <c r="G1418" s="297"/>
      <c r="H1418" s="297"/>
      <c r="I1418" s="297"/>
      <c r="J1418" s="297"/>
    </row>
    <row r="1419" spans="1:10" ht="14.1" customHeight="1" x14ac:dyDescent="0.25">
      <c r="A1419" s="321" t="s">
        <v>727</v>
      </c>
      <c r="B1419" s="323">
        <v>0</v>
      </c>
      <c r="C1419" s="323">
        <v>0</v>
      </c>
      <c r="D1419" s="323">
        <v>0</v>
      </c>
      <c r="E1419" s="1769">
        <v>0</v>
      </c>
      <c r="F1419" s="1770"/>
      <c r="G1419" s="297"/>
      <c r="H1419" s="297"/>
      <c r="I1419" s="297"/>
      <c r="J1419" s="297"/>
    </row>
    <row r="1420" spans="1:10" ht="14.1" customHeight="1" x14ac:dyDescent="0.25">
      <c r="A1420" s="325" t="s">
        <v>192</v>
      </c>
      <c r="B1420" s="323">
        <v>0</v>
      </c>
      <c r="C1420" s="323">
        <v>94360000</v>
      </c>
      <c r="D1420" s="323">
        <v>11083000</v>
      </c>
      <c r="E1420" s="1769">
        <v>20000000</v>
      </c>
      <c r="F1420" s="1770"/>
      <c r="G1420" s="297"/>
      <c r="H1420" s="297"/>
      <c r="I1420" s="297"/>
      <c r="J1420" s="297"/>
    </row>
    <row r="1421" spans="1:10" ht="14.1" customHeight="1" x14ac:dyDescent="0.25">
      <c r="A1421" s="302" t="s">
        <v>688</v>
      </c>
      <c r="B1421" s="1781" t="s">
        <v>973</v>
      </c>
      <c r="C1421" s="1782"/>
      <c r="D1421" s="1782"/>
      <c r="E1421" s="1782"/>
      <c r="F1421" s="1782"/>
      <c r="G1421" s="297"/>
      <c r="H1421" s="297"/>
      <c r="I1421" s="297"/>
      <c r="J1421" s="297"/>
    </row>
    <row r="1422" spans="1:10" ht="14.1" customHeight="1" x14ac:dyDescent="0.25">
      <c r="A1422" s="303" t="s">
        <v>689</v>
      </c>
      <c r="B1422" s="1783" t="s">
        <v>974</v>
      </c>
      <c r="C1422" s="1784"/>
      <c r="D1422" s="1784"/>
      <c r="E1422" s="1784"/>
      <c r="F1422" s="1784"/>
      <c r="G1422" s="297"/>
      <c r="H1422" s="297"/>
      <c r="I1422" s="297"/>
      <c r="J1422" s="297"/>
    </row>
    <row r="1423" spans="1:10" ht="14.1" customHeight="1" x14ac:dyDescent="0.25">
      <c r="A1423" s="303" t="s">
        <v>15</v>
      </c>
      <c r="B1423" s="1783" t="s">
        <v>972</v>
      </c>
      <c r="C1423" s="1784"/>
      <c r="D1423" s="1784"/>
      <c r="E1423" s="1784"/>
      <c r="F1423" s="1784"/>
      <c r="G1423" s="297"/>
      <c r="H1423" s="297"/>
      <c r="I1423" s="297"/>
      <c r="J1423" s="297"/>
    </row>
    <row r="1424" spans="1:10" ht="15" customHeight="1" x14ac:dyDescent="0.25">
      <c r="A1424" s="304"/>
      <c r="B1424" s="306">
        <v>2020</v>
      </c>
      <c r="C1424" s="306">
        <v>2021</v>
      </c>
      <c r="D1424" s="306">
        <v>2022</v>
      </c>
      <c r="E1424" s="1776">
        <v>2023</v>
      </c>
      <c r="F1424" s="1777"/>
      <c r="G1424" s="297"/>
      <c r="H1424" s="297"/>
      <c r="I1424" s="297"/>
      <c r="J1424" s="297"/>
    </row>
    <row r="1425" spans="1:10" ht="15" customHeight="1" x14ac:dyDescent="0.25">
      <c r="A1425" s="307"/>
      <c r="B1425" s="309" t="s">
        <v>7</v>
      </c>
      <c r="C1425" s="309" t="s">
        <v>8</v>
      </c>
      <c r="D1425" s="309" t="s">
        <v>8</v>
      </c>
      <c r="E1425" s="1778" t="s">
        <v>8</v>
      </c>
      <c r="F1425" s="1779"/>
      <c r="G1425" s="297"/>
      <c r="H1425" s="297"/>
      <c r="I1425" s="297"/>
      <c r="J1425" s="297"/>
    </row>
    <row r="1426" spans="1:10" ht="14.1" customHeight="1" x14ac:dyDescent="0.25">
      <c r="A1426" s="310" t="s">
        <v>16</v>
      </c>
      <c r="B1426" s="312">
        <v>0</v>
      </c>
      <c r="C1426" s="312">
        <v>0</v>
      </c>
      <c r="D1426" s="312">
        <v>1</v>
      </c>
      <c r="E1426" s="1763">
        <v>0</v>
      </c>
      <c r="F1426" s="1764"/>
      <c r="G1426" s="297"/>
      <c r="H1426" s="297"/>
      <c r="I1426" s="297"/>
      <c r="J1426" s="297"/>
    </row>
    <row r="1427" spans="1:10" ht="14.1" customHeight="1" x14ac:dyDescent="0.25">
      <c r="A1427" s="310" t="s">
        <v>17</v>
      </c>
      <c r="B1427" s="312">
        <v>0</v>
      </c>
      <c r="C1427" s="312">
        <v>0</v>
      </c>
      <c r="D1427" s="312">
        <v>40663000</v>
      </c>
      <c r="E1427" s="1763">
        <v>0</v>
      </c>
      <c r="F1427" s="1764"/>
      <c r="G1427" s="297"/>
      <c r="H1427" s="297"/>
      <c r="I1427" s="297"/>
      <c r="J1427" s="297"/>
    </row>
    <row r="1428" spans="1:10" ht="14.1" customHeight="1" x14ac:dyDescent="0.25">
      <c r="A1428" s="310" t="s">
        <v>18</v>
      </c>
      <c r="B1428" s="312">
        <v>0</v>
      </c>
      <c r="C1428" s="314">
        <v>0</v>
      </c>
      <c r="D1428" s="314">
        <v>40663000</v>
      </c>
      <c r="E1428" s="1780">
        <v>0</v>
      </c>
      <c r="F1428" s="1764"/>
      <c r="G1428" s="297"/>
      <c r="H1428" s="297"/>
      <c r="I1428" s="297"/>
      <c r="J1428" s="297"/>
    </row>
    <row r="1429" spans="1:10" ht="14.1" customHeight="1" x14ac:dyDescent="0.25">
      <c r="A1429" s="310" t="s">
        <v>696</v>
      </c>
      <c r="B1429" s="312"/>
      <c r="C1429" s="314"/>
      <c r="D1429" s="314"/>
      <c r="E1429" s="1773">
        <v>-1</v>
      </c>
      <c r="F1429" s="1764"/>
      <c r="G1429" s="297"/>
      <c r="H1429" s="297"/>
      <c r="I1429" s="297"/>
      <c r="J1429" s="297"/>
    </row>
    <row r="1430" spans="1:10" ht="14.1" customHeight="1" x14ac:dyDescent="0.25">
      <c r="A1430" s="310" t="s">
        <v>697</v>
      </c>
      <c r="B1430" s="312"/>
      <c r="C1430" s="314"/>
      <c r="D1430" s="314"/>
      <c r="E1430" s="1773">
        <v>-1</v>
      </c>
      <c r="F1430" s="1764"/>
      <c r="G1430" s="297"/>
      <c r="H1430" s="297"/>
      <c r="I1430" s="297"/>
      <c r="J1430" s="297"/>
    </row>
    <row r="1431" spans="1:10" ht="14.1" customHeight="1" x14ac:dyDescent="0.25">
      <c r="A1431" s="310" t="s">
        <v>22</v>
      </c>
      <c r="B1431" s="312"/>
      <c r="C1431" s="314"/>
      <c r="D1431" s="314"/>
      <c r="E1431" s="1773">
        <v>-1</v>
      </c>
      <c r="F1431" s="1764"/>
      <c r="G1431" s="297"/>
      <c r="H1431" s="297"/>
      <c r="I1431" s="297"/>
      <c r="J1431" s="297"/>
    </row>
    <row r="1432" spans="1:10" ht="14.1" customHeight="1" x14ac:dyDescent="0.25">
      <c r="A1432" s="1774" t="s">
        <v>690</v>
      </c>
      <c r="B1432" s="1775"/>
      <c r="C1432" s="1775"/>
      <c r="D1432" s="1775"/>
      <c r="E1432" s="1775"/>
      <c r="F1432" s="1775"/>
      <c r="G1432" s="297"/>
      <c r="H1432" s="297"/>
      <c r="I1432" s="297"/>
      <c r="J1432" s="297"/>
    </row>
    <row r="1433" spans="1:10" ht="14.1" customHeight="1" x14ac:dyDescent="0.25">
      <c r="A1433" s="304"/>
      <c r="B1433" s="306">
        <v>2020</v>
      </c>
      <c r="C1433" s="317">
        <v>2021</v>
      </c>
      <c r="D1433" s="306">
        <v>2022</v>
      </c>
      <c r="E1433" s="1776">
        <v>2023</v>
      </c>
      <c r="F1433" s="1777"/>
      <c r="G1433" s="297"/>
      <c r="H1433" s="297"/>
      <c r="I1433" s="297"/>
      <c r="J1433" s="297"/>
    </row>
    <row r="1434" spans="1:10" ht="14.1" customHeight="1" x14ac:dyDescent="0.25">
      <c r="A1434" s="318"/>
      <c r="B1434" s="309" t="s">
        <v>7</v>
      </c>
      <c r="C1434" s="309" t="s">
        <v>8</v>
      </c>
      <c r="D1434" s="309" t="s">
        <v>8</v>
      </c>
      <c r="E1434" s="1778" t="s">
        <v>8</v>
      </c>
      <c r="F1434" s="1779"/>
      <c r="G1434" s="297"/>
      <c r="H1434" s="297"/>
      <c r="I1434" s="297"/>
      <c r="J1434" s="297"/>
    </row>
    <row r="1435" spans="1:10" ht="15.95" customHeight="1" x14ac:dyDescent="0.25">
      <c r="A1435" s="307"/>
      <c r="B1435" s="319"/>
      <c r="C1435" s="319"/>
      <c r="D1435" s="319"/>
      <c r="E1435" s="319"/>
      <c r="F1435" s="319"/>
      <c r="G1435" s="320" t="s">
        <v>687</v>
      </c>
      <c r="H1435" s="297"/>
      <c r="I1435" s="297"/>
      <c r="J1435" s="297"/>
    </row>
    <row r="1436" spans="1:10" ht="14.1" customHeight="1" x14ac:dyDescent="0.25">
      <c r="A1436" s="321" t="s">
        <v>698</v>
      </c>
      <c r="B1436" s="323">
        <v>0</v>
      </c>
      <c r="C1436" s="323">
        <v>0</v>
      </c>
      <c r="D1436" s="323">
        <v>0</v>
      </c>
      <c r="E1436" s="1769">
        <v>0</v>
      </c>
      <c r="F1436" s="1770"/>
      <c r="G1436" s="324"/>
      <c r="H1436" s="297"/>
      <c r="I1436" s="297"/>
      <c r="J1436" s="297"/>
    </row>
    <row r="1437" spans="1:10" ht="14.1" customHeight="1" x14ac:dyDescent="0.25">
      <c r="A1437" s="321" t="s">
        <v>699</v>
      </c>
      <c r="B1437" s="323">
        <v>0</v>
      </c>
      <c r="C1437" s="323">
        <v>0</v>
      </c>
      <c r="D1437" s="323">
        <v>0</v>
      </c>
      <c r="E1437" s="1769">
        <v>0</v>
      </c>
      <c r="F1437" s="1770"/>
      <c r="G1437" s="297"/>
      <c r="H1437" s="297"/>
      <c r="I1437" s="297"/>
      <c r="J1437" s="297"/>
    </row>
    <row r="1438" spans="1:10" ht="14.1" customHeight="1" x14ac:dyDescent="0.25">
      <c r="A1438" s="321" t="s">
        <v>700</v>
      </c>
      <c r="B1438" s="323">
        <v>0</v>
      </c>
      <c r="C1438" s="323">
        <v>0</v>
      </c>
      <c r="D1438" s="323">
        <v>0</v>
      </c>
      <c r="E1438" s="1769">
        <v>0</v>
      </c>
      <c r="F1438" s="1770"/>
      <c r="G1438" s="297"/>
      <c r="H1438" s="297"/>
      <c r="I1438" s="297"/>
      <c r="J1438" s="297"/>
    </row>
    <row r="1439" spans="1:10" ht="14.1" customHeight="1" x14ac:dyDescent="0.25">
      <c r="A1439" s="321" t="s">
        <v>701</v>
      </c>
      <c r="B1439" s="323">
        <v>0</v>
      </c>
      <c r="C1439" s="323">
        <v>0</v>
      </c>
      <c r="D1439" s="323">
        <v>0</v>
      </c>
      <c r="E1439" s="1769">
        <v>0</v>
      </c>
      <c r="F1439" s="1770"/>
      <c r="G1439" s="297"/>
      <c r="H1439" s="297"/>
      <c r="I1439" s="297"/>
      <c r="J1439" s="297"/>
    </row>
    <row r="1440" spans="1:10" ht="14.1" customHeight="1" x14ac:dyDescent="0.25">
      <c r="A1440" s="321" t="s">
        <v>702</v>
      </c>
      <c r="B1440" s="323">
        <v>0</v>
      </c>
      <c r="C1440" s="323">
        <v>0</v>
      </c>
      <c r="D1440" s="323">
        <v>0</v>
      </c>
      <c r="E1440" s="1769">
        <v>0</v>
      </c>
      <c r="F1440" s="1770"/>
      <c r="G1440" s="297"/>
      <c r="H1440" s="297"/>
      <c r="I1440" s="297"/>
      <c r="J1440" s="297"/>
    </row>
    <row r="1441" spans="1:10" ht="14.1" customHeight="1" x14ac:dyDescent="0.25">
      <c r="A1441" s="321" t="s">
        <v>703</v>
      </c>
      <c r="B1441" s="323">
        <v>0</v>
      </c>
      <c r="C1441" s="323">
        <v>0</v>
      </c>
      <c r="D1441" s="323">
        <v>0</v>
      </c>
      <c r="E1441" s="1769">
        <v>0</v>
      </c>
      <c r="F1441" s="1770"/>
      <c r="G1441" s="297"/>
      <c r="H1441" s="297"/>
      <c r="I1441" s="297"/>
      <c r="J1441" s="297"/>
    </row>
    <row r="1442" spans="1:10" ht="14.1" customHeight="1" x14ac:dyDescent="0.25">
      <c r="A1442" s="321" t="s">
        <v>704</v>
      </c>
      <c r="B1442" s="323">
        <v>0</v>
      </c>
      <c r="C1442" s="323">
        <v>0</v>
      </c>
      <c r="D1442" s="323">
        <v>0</v>
      </c>
      <c r="E1442" s="1769">
        <v>0</v>
      </c>
      <c r="F1442" s="1770"/>
      <c r="G1442" s="297"/>
      <c r="H1442" s="297"/>
      <c r="I1442" s="297"/>
      <c r="J1442" s="297"/>
    </row>
    <row r="1443" spans="1:10" ht="14.1" customHeight="1" x14ac:dyDescent="0.25">
      <c r="A1443" s="321" t="s">
        <v>705</v>
      </c>
      <c r="B1443" s="323">
        <v>0</v>
      </c>
      <c r="C1443" s="323">
        <v>0</v>
      </c>
      <c r="D1443" s="323">
        <v>0</v>
      </c>
      <c r="E1443" s="1769">
        <v>0</v>
      </c>
      <c r="F1443" s="1770"/>
      <c r="G1443" s="297"/>
      <c r="H1443" s="297"/>
      <c r="I1443" s="297"/>
      <c r="J1443" s="297"/>
    </row>
    <row r="1444" spans="1:10" ht="14.1" customHeight="1" x14ac:dyDescent="0.25">
      <c r="A1444" s="321" t="s">
        <v>706</v>
      </c>
      <c r="B1444" s="323">
        <v>0</v>
      </c>
      <c r="C1444" s="323">
        <v>0</v>
      </c>
      <c r="D1444" s="323">
        <v>0</v>
      </c>
      <c r="E1444" s="1769">
        <v>0</v>
      </c>
      <c r="F1444" s="1770"/>
      <c r="G1444" s="297"/>
      <c r="H1444" s="297"/>
      <c r="I1444" s="297"/>
      <c r="J1444" s="297"/>
    </row>
    <row r="1445" spans="1:10" ht="14.1" customHeight="1" x14ac:dyDescent="0.25">
      <c r="A1445" s="321" t="s">
        <v>707</v>
      </c>
      <c r="B1445" s="323">
        <v>0</v>
      </c>
      <c r="C1445" s="323">
        <v>0</v>
      </c>
      <c r="D1445" s="323">
        <v>0</v>
      </c>
      <c r="E1445" s="1769">
        <v>0</v>
      </c>
      <c r="F1445" s="1770"/>
      <c r="G1445" s="297"/>
      <c r="H1445" s="297"/>
      <c r="I1445" s="297"/>
      <c r="J1445" s="297"/>
    </row>
    <row r="1446" spans="1:10" ht="14.1" customHeight="1" x14ac:dyDescent="0.25">
      <c r="A1446" s="321" t="s">
        <v>708</v>
      </c>
      <c r="B1446" s="323">
        <v>0</v>
      </c>
      <c r="C1446" s="323">
        <v>0</v>
      </c>
      <c r="D1446" s="323">
        <v>0</v>
      </c>
      <c r="E1446" s="1769">
        <v>0</v>
      </c>
      <c r="F1446" s="1770"/>
      <c r="G1446" s="297"/>
      <c r="H1446" s="297"/>
      <c r="I1446" s="297"/>
      <c r="J1446" s="297"/>
    </row>
    <row r="1447" spans="1:10" ht="14.1" customHeight="1" x14ac:dyDescent="0.25">
      <c r="A1447" s="321" t="s">
        <v>709</v>
      </c>
      <c r="B1447" s="323">
        <v>0</v>
      </c>
      <c r="C1447" s="323">
        <v>0</v>
      </c>
      <c r="D1447" s="323">
        <v>0</v>
      </c>
      <c r="E1447" s="1769">
        <v>0</v>
      </c>
      <c r="F1447" s="1770"/>
      <c r="G1447" s="297"/>
      <c r="H1447" s="297"/>
      <c r="I1447" s="297"/>
      <c r="J1447" s="297"/>
    </row>
    <row r="1448" spans="1:10" ht="14.1" customHeight="1" x14ac:dyDescent="0.25">
      <c r="A1448" s="321" t="s">
        <v>710</v>
      </c>
      <c r="B1448" s="323">
        <v>0</v>
      </c>
      <c r="C1448" s="323">
        <v>0</v>
      </c>
      <c r="D1448" s="323">
        <v>0</v>
      </c>
      <c r="E1448" s="1769">
        <v>0</v>
      </c>
      <c r="F1448" s="1770"/>
      <c r="G1448" s="297"/>
      <c r="H1448" s="297"/>
      <c r="I1448" s="297"/>
      <c r="J1448" s="297"/>
    </row>
    <row r="1449" spans="1:10" ht="14.1" customHeight="1" x14ac:dyDescent="0.25">
      <c r="A1449" s="321" t="s">
        <v>711</v>
      </c>
      <c r="B1449" s="323">
        <v>0</v>
      </c>
      <c r="C1449" s="323">
        <v>0</v>
      </c>
      <c r="D1449" s="323">
        <v>0</v>
      </c>
      <c r="E1449" s="1769">
        <v>0</v>
      </c>
      <c r="F1449" s="1770"/>
      <c r="G1449" s="297"/>
      <c r="H1449" s="297"/>
      <c r="I1449" s="297"/>
      <c r="J1449" s="297"/>
    </row>
    <row r="1450" spans="1:10" ht="14.1" customHeight="1" x14ac:dyDescent="0.25">
      <c r="A1450" s="321" t="s">
        <v>712</v>
      </c>
      <c r="B1450" s="323">
        <v>0</v>
      </c>
      <c r="C1450" s="323">
        <v>0</v>
      </c>
      <c r="D1450" s="323">
        <v>0</v>
      </c>
      <c r="E1450" s="1769">
        <v>0</v>
      </c>
      <c r="F1450" s="1770"/>
      <c r="G1450" s="297"/>
      <c r="H1450" s="297"/>
      <c r="I1450" s="297"/>
      <c r="J1450" s="297"/>
    </row>
    <row r="1451" spans="1:10" ht="14.1" customHeight="1" x14ac:dyDescent="0.25">
      <c r="A1451" s="321" t="s">
        <v>713</v>
      </c>
      <c r="B1451" s="323">
        <v>0</v>
      </c>
      <c r="C1451" s="323">
        <v>0</v>
      </c>
      <c r="D1451" s="323">
        <v>0</v>
      </c>
      <c r="E1451" s="1769">
        <v>0</v>
      </c>
      <c r="F1451" s="1770"/>
      <c r="G1451" s="297"/>
      <c r="H1451" s="297"/>
      <c r="I1451" s="297"/>
      <c r="J1451" s="297"/>
    </row>
    <row r="1452" spans="1:10" ht="14.1" customHeight="1" x14ac:dyDescent="0.25">
      <c r="A1452" s="321" t="s">
        <v>714</v>
      </c>
      <c r="B1452" s="323">
        <v>0</v>
      </c>
      <c r="C1452" s="323">
        <v>0</v>
      </c>
      <c r="D1452" s="323">
        <v>40663000</v>
      </c>
      <c r="E1452" s="1769">
        <v>0</v>
      </c>
      <c r="F1452" s="1770"/>
      <c r="G1452" s="297"/>
      <c r="H1452" s="297"/>
      <c r="I1452" s="297"/>
      <c r="J1452" s="297"/>
    </row>
    <row r="1453" spans="1:10" ht="14.1" customHeight="1" x14ac:dyDescent="0.25">
      <c r="A1453" s="321" t="s">
        <v>715</v>
      </c>
      <c r="B1453" s="323">
        <v>0</v>
      </c>
      <c r="C1453" s="323">
        <v>0</v>
      </c>
      <c r="D1453" s="323">
        <v>0</v>
      </c>
      <c r="E1453" s="1769">
        <v>0</v>
      </c>
      <c r="F1453" s="1770"/>
      <c r="G1453" s="297"/>
      <c r="H1453" s="297"/>
      <c r="I1453" s="297"/>
      <c r="J1453" s="297"/>
    </row>
    <row r="1454" spans="1:10" ht="14.1" customHeight="1" x14ac:dyDescent="0.25">
      <c r="A1454" s="321" t="s">
        <v>716</v>
      </c>
      <c r="B1454" s="323">
        <v>0</v>
      </c>
      <c r="C1454" s="323">
        <v>0</v>
      </c>
      <c r="D1454" s="323">
        <v>0</v>
      </c>
      <c r="E1454" s="1769">
        <v>0</v>
      </c>
      <c r="F1454" s="1770"/>
      <c r="G1454" s="297"/>
      <c r="H1454" s="297"/>
      <c r="I1454" s="297"/>
      <c r="J1454" s="297"/>
    </row>
    <row r="1455" spans="1:10" ht="14.1" customHeight="1" x14ac:dyDescent="0.25">
      <c r="A1455" s="321" t="s">
        <v>717</v>
      </c>
      <c r="B1455" s="323">
        <v>0</v>
      </c>
      <c r="C1455" s="323">
        <v>0</v>
      </c>
      <c r="D1455" s="323">
        <v>0</v>
      </c>
      <c r="E1455" s="1769">
        <v>0</v>
      </c>
      <c r="F1455" s="1770"/>
      <c r="G1455" s="297"/>
      <c r="H1455" s="297"/>
      <c r="I1455" s="297"/>
      <c r="J1455" s="297"/>
    </row>
    <row r="1456" spans="1:10" ht="14.1" customHeight="1" x14ac:dyDescent="0.25">
      <c r="A1456" s="321" t="s">
        <v>718</v>
      </c>
      <c r="B1456" s="323">
        <v>0</v>
      </c>
      <c r="C1456" s="323">
        <v>0</v>
      </c>
      <c r="D1456" s="323">
        <v>0</v>
      </c>
      <c r="E1456" s="1769">
        <v>0</v>
      </c>
      <c r="F1456" s="1770"/>
      <c r="G1456" s="297"/>
      <c r="H1456" s="297"/>
      <c r="I1456" s="297"/>
      <c r="J1456" s="297"/>
    </row>
    <row r="1457" spans="1:10" ht="14.1" customHeight="1" x14ac:dyDescent="0.25">
      <c r="A1457" s="321" t="s">
        <v>719</v>
      </c>
      <c r="B1457" s="323">
        <v>0</v>
      </c>
      <c r="C1457" s="323">
        <v>0</v>
      </c>
      <c r="D1457" s="323">
        <v>0</v>
      </c>
      <c r="E1457" s="1769">
        <v>0</v>
      </c>
      <c r="F1457" s="1770"/>
      <c r="G1457" s="297"/>
      <c r="H1457" s="297"/>
      <c r="I1457" s="297"/>
      <c r="J1457" s="297"/>
    </row>
    <row r="1458" spans="1:10" ht="14.1" customHeight="1" x14ac:dyDescent="0.25">
      <c r="A1458" s="321" t="s">
        <v>720</v>
      </c>
      <c r="B1458" s="323">
        <v>0</v>
      </c>
      <c r="C1458" s="323">
        <v>0</v>
      </c>
      <c r="D1458" s="323">
        <v>0</v>
      </c>
      <c r="E1458" s="1769">
        <v>0</v>
      </c>
      <c r="F1458" s="1770"/>
      <c r="G1458" s="297"/>
      <c r="H1458" s="297"/>
      <c r="I1458" s="297"/>
      <c r="J1458" s="297"/>
    </row>
    <row r="1459" spans="1:10" ht="14.1" customHeight="1" x14ac:dyDescent="0.25">
      <c r="A1459" s="321" t="s">
        <v>721</v>
      </c>
      <c r="B1459" s="323">
        <v>0</v>
      </c>
      <c r="C1459" s="323">
        <v>0</v>
      </c>
      <c r="D1459" s="323">
        <v>0</v>
      </c>
      <c r="E1459" s="1769">
        <v>0</v>
      </c>
      <c r="F1459" s="1770"/>
      <c r="G1459" s="297"/>
      <c r="H1459" s="297"/>
      <c r="I1459" s="297"/>
      <c r="J1459" s="297"/>
    </row>
    <row r="1460" spans="1:10" ht="14.1" customHeight="1" x14ac:dyDescent="0.25">
      <c r="A1460" s="321" t="s">
        <v>722</v>
      </c>
      <c r="B1460" s="323">
        <v>0</v>
      </c>
      <c r="C1460" s="323">
        <v>0</v>
      </c>
      <c r="D1460" s="323">
        <v>0</v>
      </c>
      <c r="E1460" s="1769">
        <v>0</v>
      </c>
      <c r="F1460" s="1770"/>
      <c r="G1460" s="297"/>
      <c r="H1460" s="297"/>
      <c r="I1460" s="297"/>
      <c r="J1460" s="297"/>
    </row>
    <row r="1461" spans="1:10" ht="14.1" customHeight="1" x14ac:dyDescent="0.25">
      <c r="A1461" s="321" t="s">
        <v>723</v>
      </c>
      <c r="B1461" s="323">
        <v>0</v>
      </c>
      <c r="C1461" s="323">
        <v>0</v>
      </c>
      <c r="D1461" s="323">
        <v>0</v>
      </c>
      <c r="E1461" s="1769">
        <v>0</v>
      </c>
      <c r="F1461" s="1770"/>
      <c r="G1461" s="297"/>
      <c r="H1461" s="297"/>
      <c r="I1461" s="297"/>
      <c r="J1461" s="297"/>
    </row>
    <row r="1462" spans="1:10" ht="14.1" customHeight="1" x14ac:dyDescent="0.25">
      <c r="A1462" s="321" t="s">
        <v>724</v>
      </c>
      <c r="B1462" s="323">
        <v>0</v>
      </c>
      <c r="C1462" s="323">
        <v>0</v>
      </c>
      <c r="D1462" s="323">
        <v>0</v>
      </c>
      <c r="E1462" s="1769">
        <v>0</v>
      </c>
      <c r="F1462" s="1770"/>
      <c r="G1462" s="297"/>
      <c r="H1462" s="297"/>
      <c r="I1462" s="297"/>
      <c r="J1462" s="297"/>
    </row>
    <row r="1463" spans="1:10" ht="14.1" customHeight="1" x14ac:dyDescent="0.25">
      <c r="A1463" s="321" t="s">
        <v>725</v>
      </c>
      <c r="B1463" s="323">
        <v>0</v>
      </c>
      <c r="C1463" s="323">
        <v>0</v>
      </c>
      <c r="D1463" s="323">
        <v>0</v>
      </c>
      <c r="E1463" s="1769">
        <v>0</v>
      </c>
      <c r="F1463" s="1770"/>
      <c r="G1463" s="297"/>
      <c r="H1463" s="297"/>
      <c r="I1463" s="297"/>
      <c r="J1463" s="297"/>
    </row>
    <row r="1464" spans="1:10" ht="14.1" customHeight="1" x14ac:dyDescent="0.25">
      <c r="A1464" s="321" t="s">
        <v>726</v>
      </c>
      <c r="B1464" s="323">
        <v>0</v>
      </c>
      <c r="C1464" s="323">
        <v>0</v>
      </c>
      <c r="D1464" s="323">
        <v>0</v>
      </c>
      <c r="E1464" s="1769">
        <v>0</v>
      </c>
      <c r="F1464" s="1770"/>
      <c r="G1464" s="297"/>
      <c r="H1464" s="297"/>
      <c r="I1464" s="297"/>
      <c r="J1464" s="297"/>
    </row>
    <row r="1465" spans="1:10" ht="14.1" customHeight="1" x14ac:dyDescent="0.25">
      <c r="A1465" s="321" t="s">
        <v>727</v>
      </c>
      <c r="B1465" s="323">
        <v>0</v>
      </c>
      <c r="C1465" s="323">
        <v>0</v>
      </c>
      <c r="D1465" s="323">
        <v>0</v>
      </c>
      <c r="E1465" s="1769">
        <v>0</v>
      </c>
      <c r="F1465" s="1770"/>
      <c r="G1465" s="297"/>
      <c r="H1465" s="297"/>
      <c r="I1465" s="297"/>
      <c r="J1465" s="297"/>
    </row>
    <row r="1466" spans="1:10" ht="14.1" customHeight="1" x14ac:dyDescent="0.25">
      <c r="A1466" s="325" t="s">
        <v>192</v>
      </c>
      <c r="B1466" s="323">
        <v>0</v>
      </c>
      <c r="C1466" s="323">
        <v>0</v>
      </c>
      <c r="D1466" s="323">
        <v>40663000</v>
      </c>
      <c r="E1466" s="1769">
        <v>0</v>
      </c>
      <c r="F1466" s="1770"/>
      <c r="G1466" s="297"/>
      <c r="H1466" s="297"/>
      <c r="I1466" s="297"/>
      <c r="J1466" s="297"/>
    </row>
    <row r="1467" spans="1:10" ht="15" customHeight="1" x14ac:dyDescent="0.25">
      <c r="A1467" s="304"/>
      <c r="B1467" s="306">
        <v>2020</v>
      </c>
      <c r="C1467" s="306">
        <v>2021</v>
      </c>
      <c r="D1467" s="306">
        <v>2022</v>
      </c>
      <c r="E1467" s="1776">
        <v>2023</v>
      </c>
      <c r="F1467" s="1777"/>
      <c r="G1467" s="297"/>
      <c r="H1467" s="297"/>
      <c r="I1467" s="297"/>
      <c r="J1467" s="297"/>
    </row>
    <row r="1468" spans="1:10" ht="15" customHeight="1" x14ac:dyDescent="0.25">
      <c r="A1468" s="307"/>
      <c r="B1468" s="309" t="s">
        <v>7</v>
      </c>
      <c r="C1468" s="309" t="s">
        <v>8</v>
      </c>
      <c r="D1468" s="309" t="s">
        <v>8</v>
      </c>
      <c r="E1468" s="1778" t="s">
        <v>8</v>
      </c>
      <c r="F1468" s="1779"/>
      <c r="G1468" s="297"/>
      <c r="H1468" s="297"/>
      <c r="I1468" s="297"/>
      <c r="J1468" s="297"/>
    </row>
    <row r="1469" spans="1:10" ht="14.1" customHeight="1" x14ac:dyDescent="0.25">
      <c r="A1469" s="310" t="s">
        <v>16</v>
      </c>
      <c r="B1469" s="312">
        <v>0</v>
      </c>
      <c r="C1469" s="312">
        <v>0</v>
      </c>
      <c r="D1469" s="312">
        <v>1</v>
      </c>
      <c r="E1469" s="1763">
        <v>0</v>
      </c>
      <c r="F1469" s="1764"/>
      <c r="G1469" s="297"/>
      <c r="H1469" s="297"/>
      <c r="I1469" s="297"/>
      <c r="J1469" s="297"/>
    </row>
    <row r="1470" spans="1:10" ht="14.1" customHeight="1" x14ac:dyDescent="0.25">
      <c r="A1470" s="310" t="s">
        <v>17</v>
      </c>
      <c r="B1470" s="312">
        <v>0</v>
      </c>
      <c r="C1470" s="312">
        <v>0</v>
      </c>
      <c r="D1470" s="312">
        <v>40663000</v>
      </c>
      <c r="E1470" s="1763">
        <v>0</v>
      </c>
      <c r="F1470" s="1764"/>
      <c r="G1470" s="297"/>
      <c r="H1470" s="297"/>
      <c r="I1470" s="297"/>
      <c r="J1470" s="297"/>
    </row>
    <row r="1471" spans="1:10" ht="14.1" customHeight="1" x14ac:dyDescent="0.25">
      <c r="A1471" s="310" t="s">
        <v>18</v>
      </c>
      <c r="B1471" s="312">
        <v>0</v>
      </c>
      <c r="C1471" s="314">
        <v>0</v>
      </c>
      <c r="D1471" s="314">
        <v>40663000</v>
      </c>
      <c r="E1471" s="1780">
        <v>0</v>
      </c>
      <c r="F1471" s="1764"/>
      <c r="G1471" s="297"/>
      <c r="H1471" s="297"/>
      <c r="I1471" s="297"/>
      <c r="J1471" s="297"/>
    </row>
    <row r="1472" spans="1:10" ht="14.1" customHeight="1" x14ac:dyDescent="0.25">
      <c r="A1472" s="310" t="s">
        <v>696</v>
      </c>
      <c r="B1472" s="312"/>
      <c r="C1472" s="314"/>
      <c r="D1472" s="314"/>
      <c r="E1472" s="1773">
        <v>-1</v>
      </c>
      <c r="F1472" s="1764"/>
      <c r="G1472" s="297"/>
      <c r="H1472" s="297"/>
      <c r="I1472" s="297"/>
      <c r="J1472" s="297"/>
    </row>
    <row r="1473" spans="1:10" ht="14.1" customHeight="1" x14ac:dyDescent="0.25">
      <c r="A1473" s="310" t="s">
        <v>697</v>
      </c>
      <c r="B1473" s="312"/>
      <c r="C1473" s="314"/>
      <c r="D1473" s="314"/>
      <c r="E1473" s="1773">
        <v>-1</v>
      </c>
      <c r="F1473" s="1764"/>
      <c r="G1473" s="297"/>
      <c r="H1473" s="297"/>
      <c r="I1473" s="297"/>
      <c r="J1473" s="297"/>
    </row>
    <row r="1474" spans="1:10" ht="14.1" customHeight="1" x14ac:dyDescent="0.25">
      <c r="A1474" s="310" t="s">
        <v>22</v>
      </c>
      <c r="B1474" s="312"/>
      <c r="C1474" s="314"/>
      <c r="D1474" s="314"/>
      <c r="E1474" s="1773">
        <v>-1</v>
      </c>
      <c r="F1474" s="1764"/>
      <c r="G1474" s="297"/>
      <c r="H1474" s="297"/>
      <c r="I1474" s="297"/>
      <c r="J1474" s="297"/>
    </row>
    <row r="1475" spans="1:10" ht="14.1" customHeight="1" x14ac:dyDescent="0.25">
      <c r="A1475" s="1774" t="s">
        <v>690</v>
      </c>
      <c r="B1475" s="1775"/>
      <c r="C1475" s="1775"/>
      <c r="D1475" s="1775"/>
      <c r="E1475" s="1775"/>
      <c r="F1475" s="1775"/>
      <c r="G1475" s="297"/>
      <c r="H1475" s="297"/>
      <c r="I1475" s="297"/>
      <c r="J1475" s="297"/>
    </row>
    <row r="1476" spans="1:10" ht="14.1" customHeight="1" x14ac:dyDescent="0.25">
      <c r="A1476" s="304"/>
      <c r="B1476" s="306">
        <v>2020</v>
      </c>
      <c r="C1476" s="317">
        <v>2021</v>
      </c>
      <c r="D1476" s="306">
        <v>2022</v>
      </c>
      <c r="E1476" s="1776">
        <v>2023</v>
      </c>
      <c r="F1476" s="1777"/>
      <c r="G1476" s="297"/>
      <c r="H1476" s="297"/>
      <c r="I1476" s="297"/>
      <c r="J1476" s="297"/>
    </row>
    <row r="1477" spans="1:10" ht="14.1" customHeight="1" x14ac:dyDescent="0.25">
      <c r="A1477" s="318"/>
      <c r="B1477" s="309" t="s">
        <v>7</v>
      </c>
      <c r="C1477" s="309" t="s">
        <v>8</v>
      </c>
      <c r="D1477" s="309" t="s">
        <v>8</v>
      </c>
      <c r="E1477" s="1778" t="s">
        <v>8</v>
      </c>
      <c r="F1477" s="1779"/>
      <c r="G1477" s="297"/>
      <c r="H1477" s="297"/>
      <c r="I1477" s="297"/>
      <c r="J1477" s="297"/>
    </row>
    <row r="1478" spans="1:10" ht="15.95" customHeight="1" x14ac:dyDescent="0.25">
      <c r="A1478" s="307"/>
      <c r="B1478" s="319"/>
      <c r="C1478" s="319"/>
      <c r="D1478" s="319"/>
      <c r="E1478" s="319"/>
      <c r="F1478" s="319"/>
      <c r="G1478" s="320" t="s">
        <v>687</v>
      </c>
      <c r="H1478" s="297"/>
      <c r="I1478" s="297"/>
      <c r="J1478" s="297"/>
    </row>
    <row r="1479" spans="1:10" ht="14.1" customHeight="1" x14ac:dyDescent="0.25">
      <c r="A1479" s="321" t="s">
        <v>698</v>
      </c>
      <c r="B1479" s="323">
        <v>0</v>
      </c>
      <c r="C1479" s="323">
        <v>0</v>
      </c>
      <c r="D1479" s="323">
        <v>0</v>
      </c>
      <c r="E1479" s="1769">
        <v>0</v>
      </c>
      <c r="F1479" s="1770"/>
      <c r="G1479" s="324"/>
      <c r="H1479" s="297"/>
      <c r="I1479" s="297"/>
      <c r="J1479" s="297"/>
    </row>
    <row r="1480" spans="1:10" ht="14.1" customHeight="1" x14ac:dyDescent="0.25">
      <c r="A1480" s="321" t="s">
        <v>699</v>
      </c>
      <c r="B1480" s="323">
        <v>0</v>
      </c>
      <c r="C1480" s="323">
        <v>0</v>
      </c>
      <c r="D1480" s="323">
        <v>0</v>
      </c>
      <c r="E1480" s="1769">
        <v>0</v>
      </c>
      <c r="F1480" s="1770"/>
      <c r="G1480" s="297"/>
      <c r="H1480" s="297"/>
      <c r="I1480" s="297"/>
      <c r="J1480" s="297"/>
    </row>
    <row r="1481" spans="1:10" ht="14.1" customHeight="1" x14ac:dyDescent="0.25">
      <c r="A1481" s="321" t="s">
        <v>700</v>
      </c>
      <c r="B1481" s="323">
        <v>0</v>
      </c>
      <c r="C1481" s="323">
        <v>0</v>
      </c>
      <c r="D1481" s="323">
        <v>0</v>
      </c>
      <c r="E1481" s="1769">
        <v>0</v>
      </c>
      <c r="F1481" s="1770"/>
      <c r="G1481" s="297"/>
      <c r="H1481" s="297"/>
      <c r="I1481" s="297"/>
      <c r="J1481" s="297"/>
    </row>
    <row r="1482" spans="1:10" ht="14.1" customHeight="1" x14ac:dyDescent="0.25">
      <c r="A1482" s="321" t="s">
        <v>701</v>
      </c>
      <c r="B1482" s="323">
        <v>0</v>
      </c>
      <c r="C1482" s="323">
        <v>0</v>
      </c>
      <c r="D1482" s="323">
        <v>0</v>
      </c>
      <c r="E1482" s="1769">
        <v>0</v>
      </c>
      <c r="F1482" s="1770"/>
      <c r="G1482" s="297"/>
      <c r="H1482" s="297"/>
      <c r="I1482" s="297"/>
      <c r="J1482" s="297"/>
    </row>
    <row r="1483" spans="1:10" ht="14.1" customHeight="1" x14ac:dyDescent="0.25">
      <c r="A1483" s="321" t="s">
        <v>702</v>
      </c>
      <c r="B1483" s="323">
        <v>0</v>
      </c>
      <c r="C1483" s="323">
        <v>0</v>
      </c>
      <c r="D1483" s="323">
        <v>0</v>
      </c>
      <c r="E1483" s="1769">
        <v>0</v>
      </c>
      <c r="F1483" s="1770"/>
      <c r="G1483" s="297"/>
      <c r="H1483" s="297"/>
      <c r="I1483" s="297"/>
      <c r="J1483" s="297"/>
    </row>
    <row r="1484" spans="1:10" ht="14.1" customHeight="1" x14ac:dyDescent="0.25">
      <c r="A1484" s="321" t="s">
        <v>703</v>
      </c>
      <c r="B1484" s="323">
        <v>0</v>
      </c>
      <c r="C1484" s="323">
        <v>0</v>
      </c>
      <c r="D1484" s="323">
        <v>0</v>
      </c>
      <c r="E1484" s="1769">
        <v>0</v>
      </c>
      <c r="F1484" s="1770"/>
      <c r="G1484" s="297"/>
      <c r="H1484" s="297"/>
      <c r="I1484" s="297"/>
      <c r="J1484" s="297"/>
    </row>
    <row r="1485" spans="1:10" ht="14.1" customHeight="1" x14ac:dyDescent="0.25">
      <c r="A1485" s="321" t="s">
        <v>704</v>
      </c>
      <c r="B1485" s="323">
        <v>0</v>
      </c>
      <c r="C1485" s="323">
        <v>0</v>
      </c>
      <c r="D1485" s="323">
        <v>0</v>
      </c>
      <c r="E1485" s="1769">
        <v>0</v>
      </c>
      <c r="F1485" s="1770"/>
      <c r="G1485" s="297"/>
      <c r="H1485" s="297"/>
      <c r="I1485" s="297"/>
      <c r="J1485" s="297"/>
    </row>
    <row r="1486" spans="1:10" ht="14.1" customHeight="1" x14ac:dyDescent="0.25">
      <c r="A1486" s="321" t="s">
        <v>705</v>
      </c>
      <c r="B1486" s="323">
        <v>0</v>
      </c>
      <c r="C1486" s="323">
        <v>0</v>
      </c>
      <c r="D1486" s="323">
        <v>0</v>
      </c>
      <c r="E1486" s="1769">
        <v>0</v>
      </c>
      <c r="F1486" s="1770"/>
      <c r="G1486" s="297"/>
      <c r="H1486" s="297"/>
      <c r="I1486" s="297"/>
      <c r="J1486" s="297"/>
    </row>
    <row r="1487" spans="1:10" ht="14.1" customHeight="1" x14ac:dyDescent="0.25">
      <c r="A1487" s="321" t="s">
        <v>706</v>
      </c>
      <c r="B1487" s="323">
        <v>0</v>
      </c>
      <c r="C1487" s="323">
        <v>0</v>
      </c>
      <c r="D1487" s="323">
        <v>0</v>
      </c>
      <c r="E1487" s="1769">
        <v>0</v>
      </c>
      <c r="F1487" s="1770"/>
      <c r="G1487" s="297"/>
      <c r="H1487" s="297"/>
      <c r="I1487" s="297"/>
      <c r="J1487" s="297"/>
    </row>
    <row r="1488" spans="1:10" ht="14.1" customHeight="1" x14ac:dyDescent="0.25">
      <c r="A1488" s="321" t="s">
        <v>707</v>
      </c>
      <c r="B1488" s="323">
        <v>0</v>
      </c>
      <c r="C1488" s="323">
        <v>0</v>
      </c>
      <c r="D1488" s="323">
        <v>0</v>
      </c>
      <c r="E1488" s="1769">
        <v>0</v>
      </c>
      <c r="F1488" s="1770"/>
      <c r="G1488" s="297"/>
      <c r="H1488" s="297"/>
      <c r="I1488" s="297"/>
      <c r="J1488" s="297"/>
    </row>
    <row r="1489" spans="1:10" ht="14.1" customHeight="1" x14ac:dyDescent="0.25">
      <c r="A1489" s="321" t="s">
        <v>708</v>
      </c>
      <c r="B1489" s="323">
        <v>0</v>
      </c>
      <c r="C1489" s="323">
        <v>0</v>
      </c>
      <c r="D1489" s="323">
        <v>0</v>
      </c>
      <c r="E1489" s="1769">
        <v>0</v>
      </c>
      <c r="F1489" s="1770"/>
      <c r="G1489" s="297"/>
      <c r="H1489" s="297"/>
      <c r="I1489" s="297"/>
      <c r="J1489" s="297"/>
    </row>
    <row r="1490" spans="1:10" ht="14.1" customHeight="1" x14ac:dyDescent="0.25">
      <c r="A1490" s="321" t="s">
        <v>709</v>
      </c>
      <c r="B1490" s="323">
        <v>0</v>
      </c>
      <c r="C1490" s="323">
        <v>0</v>
      </c>
      <c r="D1490" s="323">
        <v>0</v>
      </c>
      <c r="E1490" s="1769">
        <v>0</v>
      </c>
      <c r="F1490" s="1770"/>
      <c r="G1490" s="297"/>
      <c r="H1490" s="297"/>
      <c r="I1490" s="297"/>
      <c r="J1490" s="297"/>
    </row>
    <row r="1491" spans="1:10" ht="14.1" customHeight="1" x14ac:dyDescent="0.25">
      <c r="A1491" s="321" t="s">
        <v>710</v>
      </c>
      <c r="B1491" s="323">
        <v>0</v>
      </c>
      <c r="C1491" s="323">
        <v>0</v>
      </c>
      <c r="D1491" s="323">
        <v>0</v>
      </c>
      <c r="E1491" s="1769">
        <v>0</v>
      </c>
      <c r="F1491" s="1770"/>
      <c r="G1491" s="297"/>
      <c r="H1491" s="297"/>
      <c r="I1491" s="297"/>
      <c r="J1491" s="297"/>
    </row>
    <row r="1492" spans="1:10" ht="14.1" customHeight="1" x14ac:dyDescent="0.25">
      <c r="A1492" s="321" t="s">
        <v>711</v>
      </c>
      <c r="B1492" s="323">
        <v>0</v>
      </c>
      <c r="C1492" s="323">
        <v>0</v>
      </c>
      <c r="D1492" s="323">
        <v>0</v>
      </c>
      <c r="E1492" s="1769">
        <v>0</v>
      </c>
      <c r="F1492" s="1770"/>
      <c r="G1492" s="297"/>
      <c r="H1492" s="297"/>
      <c r="I1492" s="297"/>
      <c r="J1492" s="297"/>
    </row>
    <row r="1493" spans="1:10" ht="14.1" customHeight="1" x14ac:dyDescent="0.25">
      <c r="A1493" s="321" t="s">
        <v>712</v>
      </c>
      <c r="B1493" s="323">
        <v>0</v>
      </c>
      <c r="C1493" s="323">
        <v>0</v>
      </c>
      <c r="D1493" s="323">
        <v>0</v>
      </c>
      <c r="E1493" s="1769">
        <v>0</v>
      </c>
      <c r="F1493" s="1770"/>
      <c r="G1493" s="297"/>
      <c r="H1493" s="297"/>
      <c r="I1493" s="297"/>
      <c r="J1493" s="297"/>
    </row>
    <row r="1494" spans="1:10" ht="14.1" customHeight="1" x14ac:dyDescent="0.25">
      <c r="A1494" s="321" t="s">
        <v>713</v>
      </c>
      <c r="B1494" s="323">
        <v>0</v>
      </c>
      <c r="C1494" s="323">
        <v>0</v>
      </c>
      <c r="D1494" s="323">
        <v>0</v>
      </c>
      <c r="E1494" s="1769">
        <v>0</v>
      </c>
      <c r="F1494" s="1770"/>
      <c r="G1494" s="297"/>
      <c r="H1494" s="297"/>
      <c r="I1494" s="297"/>
      <c r="J1494" s="297"/>
    </row>
    <row r="1495" spans="1:10" ht="14.1" customHeight="1" x14ac:dyDescent="0.25">
      <c r="A1495" s="321" t="s">
        <v>714</v>
      </c>
      <c r="B1495" s="323">
        <v>0</v>
      </c>
      <c r="C1495" s="323">
        <v>0</v>
      </c>
      <c r="D1495" s="323">
        <v>40663000</v>
      </c>
      <c r="E1495" s="1769">
        <v>0</v>
      </c>
      <c r="F1495" s="1770"/>
      <c r="G1495" s="297"/>
      <c r="H1495" s="297"/>
      <c r="I1495" s="297"/>
      <c r="J1495" s="297"/>
    </row>
    <row r="1496" spans="1:10" ht="14.1" customHeight="1" x14ac:dyDescent="0.25">
      <c r="A1496" s="321" t="s">
        <v>715</v>
      </c>
      <c r="B1496" s="323">
        <v>0</v>
      </c>
      <c r="C1496" s="323">
        <v>0</v>
      </c>
      <c r="D1496" s="323">
        <v>0</v>
      </c>
      <c r="E1496" s="1769">
        <v>0</v>
      </c>
      <c r="F1496" s="1770"/>
      <c r="G1496" s="297"/>
      <c r="H1496" s="297"/>
      <c r="I1496" s="297"/>
      <c r="J1496" s="297"/>
    </row>
    <row r="1497" spans="1:10" ht="14.1" customHeight="1" x14ac:dyDescent="0.25">
      <c r="A1497" s="321" t="s">
        <v>716</v>
      </c>
      <c r="B1497" s="323">
        <v>0</v>
      </c>
      <c r="C1497" s="323">
        <v>0</v>
      </c>
      <c r="D1497" s="323">
        <v>0</v>
      </c>
      <c r="E1497" s="1769">
        <v>0</v>
      </c>
      <c r="F1497" s="1770"/>
      <c r="G1497" s="297"/>
      <c r="H1497" s="297"/>
      <c r="I1497" s="297"/>
      <c r="J1497" s="297"/>
    </row>
    <row r="1498" spans="1:10" ht="14.1" customHeight="1" x14ac:dyDescent="0.25">
      <c r="A1498" s="321" t="s">
        <v>717</v>
      </c>
      <c r="B1498" s="323">
        <v>0</v>
      </c>
      <c r="C1498" s="323">
        <v>0</v>
      </c>
      <c r="D1498" s="323">
        <v>0</v>
      </c>
      <c r="E1498" s="1769">
        <v>0</v>
      </c>
      <c r="F1498" s="1770"/>
      <c r="G1498" s="297"/>
      <c r="H1498" s="297"/>
      <c r="I1498" s="297"/>
      <c r="J1498" s="297"/>
    </row>
    <row r="1499" spans="1:10" ht="14.1" customHeight="1" x14ac:dyDescent="0.25">
      <c r="A1499" s="321" t="s">
        <v>718</v>
      </c>
      <c r="B1499" s="323">
        <v>0</v>
      </c>
      <c r="C1499" s="323">
        <v>0</v>
      </c>
      <c r="D1499" s="323">
        <v>0</v>
      </c>
      <c r="E1499" s="1769">
        <v>0</v>
      </c>
      <c r="F1499" s="1770"/>
      <c r="G1499" s="297"/>
      <c r="H1499" s="297"/>
      <c r="I1499" s="297"/>
      <c r="J1499" s="297"/>
    </row>
    <row r="1500" spans="1:10" ht="14.1" customHeight="1" x14ac:dyDescent="0.25">
      <c r="A1500" s="321" t="s">
        <v>719</v>
      </c>
      <c r="B1500" s="323">
        <v>0</v>
      </c>
      <c r="C1500" s="323">
        <v>0</v>
      </c>
      <c r="D1500" s="323">
        <v>0</v>
      </c>
      <c r="E1500" s="1769">
        <v>0</v>
      </c>
      <c r="F1500" s="1770"/>
      <c r="G1500" s="297"/>
      <c r="H1500" s="297"/>
      <c r="I1500" s="297"/>
      <c r="J1500" s="297"/>
    </row>
    <row r="1501" spans="1:10" ht="14.1" customHeight="1" x14ac:dyDescent="0.25">
      <c r="A1501" s="321" t="s">
        <v>720</v>
      </c>
      <c r="B1501" s="323">
        <v>0</v>
      </c>
      <c r="C1501" s="323">
        <v>0</v>
      </c>
      <c r="D1501" s="323">
        <v>0</v>
      </c>
      <c r="E1501" s="1769">
        <v>0</v>
      </c>
      <c r="F1501" s="1770"/>
      <c r="G1501" s="297"/>
      <c r="H1501" s="297"/>
      <c r="I1501" s="297"/>
      <c r="J1501" s="297"/>
    </row>
    <row r="1502" spans="1:10" ht="14.1" customHeight="1" x14ac:dyDescent="0.25">
      <c r="A1502" s="321" t="s">
        <v>721</v>
      </c>
      <c r="B1502" s="323">
        <v>0</v>
      </c>
      <c r="C1502" s="323">
        <v>0</v>
      </c>
      <c r="D1502" s="323">
        <v>0</v>
      </c>
      <c r="E1502" s="1769">
        <v>0</v>
      </c>
      <c r="F1502" s="1770"/>
      <c r="G1502" s="297"/>
      <c r="H1502" s="297"/>
      <c r="I1502" s="297"/>
      <c r="J1502" s="297"/>
    </row>
    <row r="1503" spans="1:10" ht="14.1" customHeight="1" x14ac:dyDescent="0.25">
      <c r="A1503" s="321" t="s">
        <v>722</v>
      </c>
      <c r="B1503" s="323">
        <v>0</v>
      </c>
      <c r="C1503" s="323">
        <v>0</v>
      </c>
      <c r="D1503" s="323">
        <v>0</v>
      </c>
      <c r="E1503" s="1769">
        <v>0</v>
      </c>
      <c r="F1503" s="1770"/>
      <c r="G1503" s="297"/>
      <c r="H1503" s="297"/>
      <c r="I1503" s="297"/>
      <c r="J1503" s="297"/>
    </row>
    <row r="1504" spans="1:10" ht="14.1" customHeight="1" x14ac:dyDescent="0.25">
      <c r="A1504" s="321" t="s">
        <v>723</v>
      </c>
      <c r="B1504" s="323">
        <v>0</v>
      </c>
      <c r="C1504" s="323">
        <v>0</v>
      </c>
      <c r="D1504" s="323">
        <v>0</v>
      </c>
      <c r="E1504" s="1769">
        <v>0</v>
      </c>
      <c r="F1504" s="1770"/>
      <c r="G1504" s="297"/>
      <c r="H1504" s="297"/>
      <c r="I1504" s="297"/>
      <c r="J1504" s="297"/>
    </row>
    <row r="1505" spans="1:10" ht="14.1" customHeight="1" x14ac:dyDescent="0.25">
      <c r="A1505" s="321" t="s">
        <v>724</v>
      </c>
      <c r="B1505" s="323">
        <v>0</v>
      </c>
      <c r="C1505" s="323">
        <v>0</v>
      </c>
      <c r="D1505" s="323">
        <v>0</v>
      </c>
      <c r="E1505" s="1769">
        <v>0</v>
      </c>
      <c r="F1505" s="1770"/>
      <c r="G1505" s="297"/>
      <c r="H1505" s="297"/>
      <c r="I1505" s="297"/>
      <c r="J1505" s="297"/>
    </row>
    <row r="1506" spans="1:10" ht="14.1" customHeight="1" x14ac:dyDescent="0.25">
      <c r="A1506" s="321" t="s">
        <v>725</v>
      </c>
      <c r="B1506" s="323">
        <v>0</v>
      </c>
      <c r="C1506" s="323">
        <v>0</v>
      </c>
      <c r="D1506" s="323">
        <v>0</v>
      </c>
      <c r="E1506" s="1769">
        <v>0</v>
      </c>
      <c r="F1506" s="1770"/>
      <c r="G1506" s="297"/>
      <c r="H1506" s="297"/>
      <c r="I1506" s="297"/>
      <c r="J1506" s="297"/>
    </row>
    <row r="1507" spans="1:10" ht="14.1" customHeight="1" x14ac:dyDescent="0.25">
      <c r="A1507" s="321" t="s">
        <v>726</v>
      </c>
      <c r="B1507" s="323">
        <v>0</v>
      </c>
      <c r="C1507" s="323">
        <v>0</v>
      </c>
      <c r="D1507" s="323">
        <v>0</v>
      </c>
      <c r="E1507" s="1769">
        <v>0</v>
      </c>
      <c r="F1507" s="1770"/>
      <c r="G1507" s="297"/>
      <c r="H1507" s="297"/>
      <c r="I1507" s="297"/>
      <c r="J1507" s="297"/>
    </row>
    <row r="1508" spans="1:10" ht="14.1" customHeight="1" x14ac:dyDescent="0.25">
      <c r="A1508" s="321" t="s">
        <v>727</v>
      </c>
      <c r="B1508" s="323">
        <v>0</v>
      </c>
      <c r="C1508" s="323">
        <v>0</v>
      </c>
      <c r="D1508" s="323">
        <v>0</v>
      </c>
      <c r="E1508" s="1769">
        <v>0</v>
      </c>
      <c r="F1508" s="1770"/>
      <c r="G1508" s="297"/>
      <c r="H1508" s="297"/>
      <c r="I1508" s="297"/>
      <c r="J1508" s="297"/>
    </row>
    <row r="1509" spans="1:10" ht="14.1" customHeight="1" x14ac:dyDescent="0.25">
      <c r="A1509" s="325" t="s">
        <v>192</v>
      </c>
      <c r="B1509" s="323">
        <v>0</v>
      </c>
      <c r="C1509" s="323">
        <v>0</v>
      </c>
      <c r="D1509" s="323">
        <v>40663000</v>
      </c>
      <c r="E1509" s="1769">
        <v>0</v>
      </c>
      <c r="F1509" s="1770"/>
      <c r="G1509" s="297"/>
      <c r="H1509" s="297"/>
      <c r="I1509" s="297"/>
      <c r="J1509" s="297"/>
    </row>
    <row r="1510" spans="1:10" ht="15" customHeight="1" x14ac:dyDescent="0.25">
      <c r="A1510" s="304"/>
      <c r="B1510" s="306">
        <v>2020</v>
      </c>
      <c r="C1510" s="306">
        <v>2021</v>
      </c>
      <c r="D1510" s="306">
        <v>2022</v>
      </c>
      <c r="E1510" s="1776">
        <v>2023</v>
      </c>
      <c r="F1510" s="1777"/>
      <c r="G1510" s="297"/>
      <c r="H1510" s="297"/>
      <c r="I1510" s="297"/>
      <c r="J1510" s="297"/>
    </row>
    <row r="1511" spans="1:10" ht="15" customHeight="1" x14ac:dyDescent="0.25">
      <c r="A1511" s="307"/>
      <c r="B1511" s="309" t="s">
        <v>7</v>
      </c>
      <c r="C1511" s="309" t="s">
        <v>8</v>
      </c>
      <c r="D1511" s="309" t="s">
        <v>8</v>
      </c>
      <c r="E1511" s="1778" t="s">
        <v>8</v>
      </c>
      <c r="F1511" s="1779"/>
      <c r="G1511" s="297"/>
      <c r="H1511" s="297"/>
      <c r="I1511" s="297"/>
      <c r="J1511" s="297"/>
    </row>
    <row r="1512" spans="1:10" ht="14.1" customHeight="1" x14ac:dyDescent="0.25">
      <c r="A1512" s="310" t="s">
        <v>16</v>
      </c>
      <c r="B1512" s="312">
        <v>0</v>
      </c>
      <c r="C1512" s="312">
        <v>0</v>
      </c>
      <c r="D1512" s="312">
        <v>1</v>
      </c>
      <c r="E1512" s="1763">
        <v>0</v>
      </c>
      <c r="F1512" s="1764"/>
      <c r="G1512" s="297"/>
      <c r="H1512" s="297"/>
      <c r="I1512" s="297"/>
      <c r="J1512" s="297"/>
    </row>
    <row r="1513" spans="1:10" ht="14.1" customHeight="1" x14ac:dyDescent="0.25">
      <c r="A1513" s="310" t="s">
        <v>17</v>
      </c>
      <c r="B1513" s="312">
        <v>0</v>
      </c>
      <c r="C1513" s="312">
        <v>0</v>
      </c>
      <c r="D1513" s="312">
        <v>40663000</v>
      </c>
      <c r="E1513" s="1763">
        <v>0</v>
      </c>
      <c r="F1513" s="1764"/>
      <c r="G1513" s="297"/>
      <c r="H1513" s="297"/>
      <c r="I1513" s="297"/>
      <c r="J1513" s="297"/>
    </row>
    <row r="1514" spans="1:10" ht="14.1" customHeight="1" x14ac:dyDescent="0.25">
      <c r="A1514" s="310" t="s">
        <v>18</v>
      </c>
      <c r="B1514" s="312">
        <v>0</v>
      </c>
      <c r="C1514" s="314">
        <v>0</v>
      </c>
      <c r="D1514" s="314">
        <v>40663000</v>
      </c>
      <c r="E1514" s="1780">
        <v>0</v>
      </c>
      <c r="F1514" s="1764"/>
      <c r="G1514" s="297"/>
      <c r="H1514" s="297"/>
      <c r="I1514" s="297"/>
      <c r="J1514" s="297"/>
    </row>
    <row r="1515" spans="1:10" ht="14.1" customHeight="1" x14ac:dyDescent="0.25">
      <c r="A1515" s="310" t="s">
        <v>696</v>
      </c>
      <c r="B1515" s="312"/>
      <c r="C1515" s="314"/>
      <c r="D1515" s="314"/>
      <c r="E1515" s="1773">
        <v>-1</v>
      </c>
      <c r="F1515" s="1764"/>
      <c r="G1515" s="297"/>
      <c r="H1515" s="297"/>
      <c r="I1515" s="297"/>
      <c r="J1515" s="297"/>
    </row>
    <row r="1516" spans="1:10" ht="14.1" customHeight="1" x14ac:dyDescent="0.25">
      <c r="A1516" s="310" t="s">
        <v>697</v>
      </c>
      <c r="B1516" s="312"/>
      <c r="C1516" s="314"/>
      <c r="D1516" s="314"/>
      <c r="E1516" s="1773">
        <v>-1</v>
      </c>
      <c r="F1516" s="1764"/>
      <c r="G1516" s="297"/>
      <c r="H1516" s="297"/>
      <c r="I1516" s="297"/>
      <c r="J1516" s="297"/>
    </row>
    <row r="1517" spans="1:10" ht="14.1" customHeight="1" x14ac:dyDescent="0.25">
      <c r="A1517" s="310" t="s">
        <v>22</v>
      </c>
      <c r="B1517" s="312"/>
      <c r="C1517" s="314"/>
      <c r="D1517" s="314"/>
      <c r="E1517" s="1773">
        <v>-1</v>
      </c>
      <c r="F1517" s="1764"/>
      <c r="G1517" s="297"/>
      <c r="H1517" s="297"/>
      <c r="I1517" s="297"/>
      <c r="J1517" s="297"/>
    </row>
    <row r="1518" spans="1:10" ht="14.1" customHeight="1" x14ac:dyDescent="0.25">
      <c r="A1518" s="1774" t="s">
        <v>690</v>
      </c>
      <c r="B1518" s="1775"/>
      <c r="C1518" s="1775"/>
      <c r="D1518" s="1775"/>
      <c r="E1518" s="1775"/>
      <c r="F1518" s="1775"/>
      <c r="G1518" s="297"/>
      <c r="H1518" s="297"/>
      <c r="I1518" s="297"/>
      <c r="J1518" s="297"/>
    </row>
    <row r="1519" spans="1:10" ht="14.1" customHeight="1" x14ac:dyDescent="0.25">
      <c r="A1519" s="304"/>
      <c r="B1519" s="306">
        <v>2020</v>
      </c>
      <c r="C1519" s="317">
        <v>2021</v>
      </c>
      <c r="D1519" s="306">
        <v>2022</v>
      </c>
      <c r="E1519" s="1776">
        <v>2023</v>
      </c>
      <c r="F1519" s="1777"/>
      <c r="G1519" s="297"/>
      <c r="H1519" s="297"/>
      <c r="I1519" s="297"/>
      <c r="J1519" s="297"/>
    </row>
    <row r="1520" spans="1:10" ht="14.1" customHeight="1" x14ac:dyDescent="0.25">
      <c r="A1520" s="318"/>
      <c r="B1520" s="309" t="s">
        <v>7</v>
      </c>
      <c r="C1520" s="309" t="s">
        <v>8</v>
      </c>
      <c r="D1520" s="309" t="s">
        <v>8</v>
      </c>
      <c r="E1520" s="1778" t="s">
        <v>8</v>
      </c>
      <c r="F1520" s="1779"/>
      <c r="G1520" s="297"/>
      <c r="H1520" s="297"/>
      <c r="I1520" s="297"/>
      <c r="J1520" s="297"/>
    </row>
    <row r="1521" spans="1:10" ht="15.95" customHeight="1" x14ac:dyDescent="0.25">
      <c r="A1521" s="307"/>
      <c r="B1521" s="319"/>
      <c r="C1521" s="319"/>
      <c r="D1521" s="319"/>
      <c r="E1521" s="319"/>
      <c r="F1521" s="319"/>
      <c r="G1521" s="320" t="s">
        <v>687</v>
      </c>
      <c r="H1521" s="297"/>
      <c r="I1521" s="297"/>
      <c r="J1521" s="297"/>
    </row>
    <row r="1522" spans="1:10" ht="14.1" customHeight="1" x14ac:dyDescent="0.25">
      <c r="A1522" s="321" t="s">
        <v>698</v>
      </c>
      <c r="B1522" s="323">
        <v>0</v>
      </c>
      <c r="C1522" s="323">
        <v>0</v>
      </c>
      <c r="D1522" s="323">
        <v>0</v>
      </c>
      <c r="E1522" s="1769">
        <v>0</v>
      </c>
      <c r="F1522" s="1770"/>
      <c r="G1522" s="324"/>
      <c r="H1522" s="297"/>
      <c r="I1522" s="297"/>
      <c r="J1522" s="297"/>
    </row>
    <row r="1523" spans="1:10" ht="14.1" customHeight="1" x14ac:dyDescent="0.25">
      <c r="A1523" s="321" t="s">
        <v>699</v>
      </c>
      <c r="B1523" s="323">
        <v>0</v>
      </c>
      <c r="C1523" s="323">
        <v>0</v>
      </c>
      <c r="D1523" s="323">
        <v>0</v>
      </c>
      <c r="E1523" s="1769">
        <v>0</v>
      </c>
      <c r="F1523" s="1770"/>
      <c r="G1523" s="297"/>
      <c r="H1523" s="297"/>
      <c r="I1523" s="297"/>
      <c r="J1523" s="297"/>
    </row>
    <row r="1524" spans="1:10" ht="14.1" customHeight="1" x14ac:dyDescent="0.25">
      <c r="A1524" s="321" t="s">
        <v>700</v>
      </c>
      <c r="B1524" s="323">
        <v>0</v>
      </c>
      <c r="C1524" s="323">
        <v>0</v>
      </c>
      <c r="D1524" s="323">
        <v>0</v>
      </c>
      <c r="E1524" s="1769">
        <v>0</v>
      </c>
      <c r="F1524" s="1770"/>
      <c r="G1524" s="297"/>
      <c r="H1524" s="297"/>
      <c r="I1524" s="297"/>
      <c r="J1524" s="297"/>
    </row>
    <row r="1525" spans="1:10" ht="14.1" customHeight="1" x14ac:dyDescent="0.25">
      <c r="A1525" s="321" t="s">
        <v>701</v>
      </c>
      <c r="B1525" s="323">
        <v>0</v>
      </c>
      <c r="C1525" s="323">
        <v>0</v>
      </c>
      <c r="D1525" s="323">
        <v>0</v>
      </c>
      <c r="E1525" s="1769">
        <v>0</v>
      </c>
      <c r="F1525" s="1770"/>
      <c r="G1525" s="297"/>
      <c r="H1525" s="297"/>
      <c r="I1525" s="297"/>
      <c r="J1525" s="297"/>
    </row>
    <row r="1526" spans="1:10" ht="14.1" customHeight="1" x14ac:dyDescent="0.25">
      <c r="A1526" s="321" t="s">
        <v>702</v>
      </c>
      <c r="B1526" s="323">
        <v>0</v>
      </c>
      <c r="C1526" s="323">
        <v>0</v>
      </c>
      <c r="D1526" s="323">
        <v>0</v>
      </c>
      <c r="E1526" s="1769">
        <v>0</v>
      </c>
      <c r="F1526" s="1770"/>
      <c r="G1526" s="297"/>
      <c r="H1526" s="297"/>
      <c r="I1526" s="297"/>
      <c r="J1526" s="297"/>
    </row>
    <row r="1527" spans="1:10" ht="14.1" customHeight="1" x14ac:dyDescent="0.25">
      <c r="A1527" s="321" t="s">
        <v>703</v>
      </c>
      <c r="B1527" s="323">
        <v>0</v>
      </c>
      <c r="C1527" s="323">
        <v>0</v>
      </c>
      <c r="D1527" s="323">
        <v>0</v>
      </c>
      <c r="E1527" s="1769">
        <v>0</v>
      </c>
      <c r="F1527" s="1770"/>
      <c r="G1527" s="297"/>
      <c r="H1527" s="297"/>
      <c r="I1527" s="297"/>
      <c r="J1527" s="297"/>
    </row>
    <row r="1528" spans="1:10" ht="14.1" customHeight="1" x14ac:dyDescent="0.25">
      <c r="A1528" s="321" t="s">
        <v>704</v>
      </c>
      <c r="B1528" s="323">
        <v>0</v>
      </c>
      <c r="C1528" s="323">
        <v>0</v>
      </c>
      <c r="D1528" s="323">
        <v>0</v>
      </c>
      <c r="E1528" s="1769">
        <v>0</v>
      </c>
      <c r="F1528" s="1770"/>
      <c r="G1528" s="297"/>
      <c r="H1528" s="297"/>
      <c r="I1528" s="297"/>
      <c r="J1528" s="297"/>
    </row>
    <row r="1529" spans="1:10" ht="14.1" customHeight="1" x14ac:dyDescent="0.25">
      <c r="A1529" s="321" t="s">
        <v>705</v>
      </c>
      <c r="B1529" s="323">
        <v>0</v>
      </c>
      <c r="C1529" s="323">
        <v>0</v>
      </c>
      <c r="D1529" s="323">
        <v>0</v>
      </c>
      <c r="E1529" s="1769">
        <v>0</v>
      </c>
      <c r="F1529" s="1770"/>
      <c r="G1529" s="297"/>
      <c r="H1529" s="297"/>
      <c r="I1529" s="297"/>
      <c r="J1529" s="297"/>
    </row>
    <row r="1530" spans="1:10" ht="14.1" customHeight="1" x14ac:dyDescent="0.25">
      <c r="A1530" s="321" t="s">
        <v>706</v>
      </c>
      <c r="B1530" s="323">
        <v>0</v>
      </c>
      <c r="C1530" s="323">
        <v>0</v>
      </c>
      <c r="D1530" s="323">
        <v>0</v>
      </c>
      <c r="E1530" s="1769">
        <v>0</v>
      </c>
      <c r="F1530" s="1770"/>
      <c r="G1530" s="297"/>
      <c r="H1530" s="297"/>
      <c r="I1530" s="297"/>
      <c r="J1530" s="297"/>
    </row>
    <row r="1531" spans="1:10" ht="14.1" customHeight="1" x14ac:dyDescent="0.25">
      <c r="A1531" s="321" t="s">
        <v>707</v>
      </c>
      <c r="B1531" s="323">
        <v>0</v>
      </c>
      <c r="C1531" s="323">
        <v>0</v>
      </c>
      <c r="D1531" s="323">
        <v>0</v>
      </c>
      <c r="E1531" s="1769">
        <v>0</v>
      </c>
      <c r="F1531" s="1770"/>
      <c r="G1531" s="297"/>
      <c r="H1531" s="297"/>
      <c r="I1531" s="297"/>
      <c r="J1531" s="297"/>
    </row>
    <row r="1532" spans="1:10" ht="14.1" customHeight="1" x14ac:dyDescent="0.25">
      <c r="A1532" s="321" t="s">
        <v>708</v>
      </c>
      <c r="B1532" s="323">
        <v>0</v>
      </c>
      <c r="C1532" s="323">
        <v>0</v>
      </c>
      <c r="D1532" s="323">
        <v>0</v>
      </c>
      <c r="E1532" s="1769">
        <v>0</v>
      </c>
      <c r="F1532" s="1770"/>
      <c r="G1532" s="297"/>
      <c r="H1532" s="297"/>
      <c r="I1532" s="297"/>
      <c r="J1532" s="297"/>
    </row>
    <row r="1533" spans="1:10" ht="14.1" customHeight="1" x14ac:dyDescent="0.25">
      <c r="A1533" s="321" t="s">
        <v>709</v>
      </c>
      <c r="B1533" s="323">
        <v>0</v>
      </c>
      <c r="C1533" s="323">
        <v>0</v>
      </c>
      <c r="D1533" s="323">
        <v>0</v>
      </c>
      <c r="E1533" s="1769">
        <v>0</v>
      </c>
      <c r="F1533" s="1770"/>
      <c r="G1533" s="297"/>
      <c r="H1533" s="297"/>
      <c r="I1533" s="297"/>
      <c r="J1533" s="297"/>
    </row>
    <row r="1534" spans="1:10" ht="14.1" customHeight="1" x14ac:dyDescent="0.25">
      <c r="A1534" s="321" t="s">
        <v>710</v>
      </c>
      <c r="B1534" s="323">
        <v>0</v>
      </c>
      <c r="C1534" s="323">
        <v>0</v>
      </c>
      <c r="D1534" s="323">
        <v>0</v>
      </c>
      <c r="E1534" s="1769">
        <v>0</v>
      </c>
      <c r="F1534" s="1770"/>
      <c r="G1534" s="297"/>
      <c r="H1534" s="297"/>
      <c r="I1534" s="297"/>
      <c r="J1534" s="297"/>
    </row>
    <row r="1535" spans="1:10" ht="14.1" customHeight="1" x14ac:dyDescent="0.25">
      <c r="A1535" s="321" t="s">
        <v>711</v>
      </c>
      <c r="B1535" s="323">
        <v>0</v>
      </c>
      <c r="C1535" s="323">
        <v>0</v>
      </c>
      <c r="D1535" s="323">
        <v>0</v>
      </c>
      <c r="E1535" s="1769">
        <v>0</v>
      </c>
      <c r="F1535" s="1770"/>
      <c r="G1535" s="297"/>
      <c r="H1535" s="297"/>
      <c r="I1535" s="297"/>
      <c r="J1535" s="297"/>
    </row>
    <row r="1536" spans="1:10" ht="14.1" customHeight="1" x14ac:dyDescent="0.25">
      <c r="A1536" s="321" t="s">
        <v>712</v>
      </c>
      <c r="B1536" s="323">
        <v>0</v>
      </c>
      <c r="C1536" s="323">
        <v>0</v>
      </c>
      <c r="D1536" s="323">
        <v>0</v>
      </c>
      <c r="E1536" s="1769">
        <v>0</v>
      </c>
      <c r="F1536" s="1770"/>
      <c r="G1536" s="297"/>
      <c r="H1536" s="297"/>
      <c r="I1536" s="297"/>
      <c r="J1536" s="297"/>
    </row>
    <row r="1537" spans="1:10" ht="14.1" customHeight="1" x14ac:dyDescent="0.25">
      <c r="A1537" s="321" t="s">
        <v>713</v>
      </c>
      <c r="B1537" s="323">
        <v>0</v>
      </c>
      <c r="C1537" s="323">
        <v>0</v>
      </c>
      <c r="D1537" s="323">
        <v>0</v>
      </c>
      <c r="E1537" s="1769">
        <v>0</v>
      </c>
      <c r="F1537" s="1770"/>
      <c r="G1537" s="297"/>
      <c r="H1537" s="297"/>
      <c r="I1537" s="297"/>
      <c r="J1537" s="297"/>
    </row>
    <row r="1538" spans="1:10" ht="14.1" customHeight="1" x14ac:dyDescent="0.25">
      <c r="A1538" s="321" t="s">
        <v>714</v>
      </c>
      <c r="B1538" s="323">
        <v>0</v>
      </c>
      <c r="C1538" s="323">
        <v>0</v>
      </c>
      <c r="D1538" s="323">
        <v>40663000</v>
      </c>
      <c r="E1538" s="1769">
        <v>0</v>
      </c>
      <c r="F1538" s="1770"/>
      <c r="G1538" s="297"/>
      <c r="H1538" s="297"/>
      <c r="I1538" s="297"/>
      <c r="J1538" s="297"/>
    </row>
    <row r="1539" spans="1:10" ht="14.1" customHeight="1" x14ac:dyDescent="0.25">
      <c r="A1539" s="321" t="s">
        <v>715</v>
      </c>
      <c r="B1539" s="323">
        <v>0</v>
      </c>
      <c r="C1539" s="323">
        <v>0</v>
      </c>
      <c r="D1539" s="323">
        <v>0</v>
      </c>
      <c r="E1539" s="1769">
        <v>0</v>
      </c>
      <c r="F1539" s="1770"/>
      <c r="G1539" s="297"/>
      <c r="H1539" s="297"/>
      <c r="I1539" s="297"/>
      <c r="J1539" s="297"/>
    </row>
    <row r="1540" spans="1:10" ht="14.1" customHeight="1" x14ac:dyDescent="0.25">
      <c r="A1540" s="321" t="s">
        <v>716</v>
      </c>
      <c r="B1540" s="323">
        <v>0</v>
      </c>
      <c r="C1540" s="323">
        <v>0</v>
      </c>
      <c r="D1540" s="323">
        <v>0</v>
      </c>
      <c r="E1540" s="1769">
        <v>0</v>
      </c>
      <c r="F1540" s="1770"/>
      <c r="G1540" s="297"/>
      <c r="H1540" s="297"/>
      <c r="I1540" s="297"/>
      <c r="J1540" s="297"/>
    </row>
    <row r="1541" spans="1:10" ht="14.1" customHeight="1" x14ac:dyDescent="0.25">
      <c r="A1541" s="321" t="s">
        <v>717</v>
      </c>
      <c r="B1541" s="323">
        <v>0</v>
      </c>
      <c r="C1541" s="323">
        <v>0</v>
      </c>
      <c r="D1541" s="323">
        <v>0</v>
      </c>
      <c r="E1541" s="1769">
        <v>0</v>
      </c>
      <c r="F1541" s="1770"/>
      <c r="G1541" s="297"/>
      <c r="H1541" s="297"/>
      <c r="I1541" s="297"/>
      <c r="J1541" s="297"/>
    </row>
    <row r="1542" spans="1:10" ht="14.1" customHeight="1" x14ac:dyDescent="0.25">
      <c r="A1542" s="321" t="s">
        <v>718</v>
      </c>
      <c r="B1542" s="323">
        <v>0</v>
      </c>
      <c r="C1542" s="323">
        <v>0</v>
      </c>
      <c r="D1542" s="323">
        <v>0</v>
      </c>
      <c r="E1542" s="1769">
        <v>0</v>
      </c>
      <c r="F1542" s="1770"/>
      <c r="G1542" s="297"/>
      <c r="H1542" s="297"/>
      <c r="I1542" s="297"/>
      <c r="J1542" s="297"/>
    </row>
    <row r="1543" spans="1:10" ht="14.1" customHeight="1" x14ac:dyDescent="0.25">
      <c r="A1543" s="321" t="s">
        <v>719</v>
      </c>
      <c r="B1543" s="323">
        <v>0</v>
      </c>
      <c r="C1543" s="323">
        <v>0</v>
      </c>
      <c r="D1543" s="323">
        <v>0</v>
      </c>
      <c r="E1543" s="1769">
        <v>0</v>
      </c>
      <c r="F1543" s="1770"/>
      <c r="G1543" s="297"/>
      <c r="H1543" s="297"/>
      <c r="I1543" s="297"/>
      <c r="J1543" s="297"/>
    </row>
    <row r="1544" spans="1:10" ht="14.1" customHeight="1" x14ac:dyDescent="0.25">
      <c r="A1544" s="321" t="s">
        <v>720</v>
      </c>
      <c r="B1544" s="323">
        <v>0</v>
      </c>
      <c r="C1544" s="323">
        <v>0</v>
      </c>
      <c r="D1544" s="323">
        <v>0</v>
      </c>
      <c r="E1544" s="1769">
        <v>0</v>
      </c>
      <c r="F1544" s="1770"/>
      <c r="G1544" s="297"/>
      <c r="H1544" s="297"/>
      <c r="I1544" s="297"/>
      <c r="J1544" s="297"/>
    </row>
    <row r="1545" spans="1:10" ht="14.1" customHeight="1" x14ac:dyDescent="0.25">
      <c r="A1545" s="321" t="s">
        <v>721</v>
      </c>
      <c r="B1545" s="323">
        <v>0</v>
      </c>
      <c r="C1545" s="323">
        <v>0</v>
      </c>
      <c r="D1545" s="323">
        <v>0</v>
      </c>
      <c r="E1545" s="1769">
        <v>0</v>
      </c>
      <c r="F1545" s="1770"/>
      <c r="G1545" s="297"/>
      <c r="H1545" s="297"/>
      <c r="I1545" s="297"/>
      <c r="J1545" s="297"/>
    </row>
    <row r="1546" spans="1:10" ht="14.1" customHeight="1" x14ac:dyDescent="0.25">
      <c r="A1546" s="321" t="s">
        <v>722</v>
      </c>
      <c r="B1546" s="323">
        <v>0</v>
      </c>
      <c r="C1546" s="323">
        <v>0</v>
      </c>
      <c r="D1546" s="323">
        <v>0</v>
      </c>
      <c r="E1546" s="1769">
        <v>0</v>
      </c>
      <c r="F1546" s="1770"/>
      <c r="G1546" s="297"/>
      <c r="H1546" s="297"/>
      <c r="I1546" s="297"/>
      <c r="J1546" s="297"/>
    </row>
    <row r="1547" spans="1:10" ht="14.1" customHeight="1" x14ac:dyDescent="0.25">
      <c r="A1547" s="321" t="s">
        <v>723</v>
      </c>
      <c r="B1547" s="323">
        <v>0</v>
      </c>
      <c r="C1547" s="323">
        <v>0</v>
      </c>
      <c r="D1547" s="323">
        <v>0</v>
      </c>
      <c r="E1547" s="1769">
        <v>0</v>
      </c>
      <c r="F1547" s="1770"/>
      <c r="G1547" s="297"/>
      <c r="H1547" s="297"/>
      <c r="I1547" s="297"/>
      <c r="J1547" s="297"/>
    </row>
    <row r="1548" spans="1:10" ht="14.1" customHeight="1" x14ac:dyDescent="0.25">
      <c r="A1548" s="321" t="s">
        <v>724</v>
      </c>
      <c r="B1548" s="323">
        <v>0</v>
      </c>
      <c r="C1548" s="323">
        <v>0</v>
      </c>
      <c r="D1548" s="323">
        <v>0</v>
      </c>
      <c r="E1548" s="1769">
        <v>0</v>
      </c>
      <c r="F1548" s="1770"/>
      <c r="G1548" s="297"/>
      <c r="H1548" s="297"/>
      <c r="I1548" s="297"/>
      <c r="J1548" s="297"/>
    </row>
    <row r="1549" spans="1:10" ht="14.1" customHeight="1" x14ac:dyDescent="0.25">
      <c r="A1549" s="321" t="s">
        <v>725</v>
      </c>
      <c r="B1549" s="323">
        <v>0</v>
      </c>
      <c r="C1549" s="323">
        <v>0</v>
      </c>
      <c r="D1549" s="323">
        <v>0</v>
      </c>
      <c r="E1549" s="1769">
        <v>0</v>
      </c>
      <c r="F1549" s="1770"/>
      <c r="G1549" s="297"/>
      <c r="H1549" s="297"/>
      <c r="I1549" s="297"/>
      <c r="J1549" s="297"/>
    </row>
    <row r="1550" spans="1:10" ht="14.1" customHeight="1" x14ac:dyDescent="0.25">
      <c r="A1550" s="321" t="s">
        <v>726</v>
      </c>
      <c r="B1550" s="323">
        <v>0</v>
      </c>
      <c r="C1550" s="323">
        <v>0</v>
      </c>
      <c r="D1550" s="323">
        <v>0</v>
      </c>
      <c r="E1550" s="1769">
        <v>0</v>
      </c>
      <c r="F1550" s="1770"/>
      <c r="G1550" s="297"/>
      <c r="H1550" s="297"/>
      <c r="I1550" s="297"/>
      <c r="J1550" s="297"/>
    </row>
    <row r="1551" spans="1:10" ht="14.1" customHeight="1" x14ac:dyDescent="0.25">
      <c r="A1551" s="321" t="s">
        <v>727</v>
      </c>
      <c r="B1551" s="323">
        <v>0</v>
      </c>
      <c r="C1551" s="323">
        <v>0</v>
      </c>
      <c r="D1551" s="323">
        <v>0</v>
      </c>
      <c r="E1551" s="1769">
        <v>0</v>
      </c>
      <c r="F1551" s="1770"/>
      <c r="G1551" s="297"/>
      <c r="H1551" s="297"/>
      <c r="I1551" s="297"/>
      <c r="J1551" s="297"/>
    </row>
    <row r="1552" spans="1:10" ht="14.1" customHeight="1" x14ac:dyDescent="0.25">
      <c r="A1552" s="325" t="s">
        <v>192</v>
      </c>
      <c r="B1552" s="323">
        <v>0</v>
      </c>
      <c r="C1552" s="323">
        <v>0</v>
      </c>
      <c r="D1552" s="323">
        <v>40663000</v>
      </c>
      <c r="E1552" s="1769">
        <v>0</v>
      </c>
      <c r="F1552" s="1770"/>
      <c r="G1552" s="297"/>
      <c r="H1552" s="297"/>
      <c r="I1552" s="297"/>
      <c r="J1552" s="297"/>
    </row>
    <row r="1553" spans="1:10" ht="15" customHeight="1" x14ac:dyDescent="0.25">
      <c r="A1553" s="304"/>
      <c r="B1553" s="306">
        <v>2020</v>
      </c>
      <c r="C1553" s="306">
        <v>2021</v>
      </c>
      <c r="D1553" s="306">
        <v>2022</v>
      </c>
      <c r="E1553" s="1776">
        <v>2023</v>
      </c>
      <c r="F1553" s="1777"/>
      <c r="G1553" s="297"/>
      <c r="H1553" s="297"/>
      <c r="I1553" s="297"/>
      <c r="J1553" s="297"/>
    </row>
    <row r="1554" spans="1:10" ht="15" customHeight="1" x14ac:dyDescent="0.25">
      <c r="A1554" s="307"/>
      <c r="B1554" s="309" t="s">
        <v>7</v>
      </c>
      <c r="C1554" s="309" t="s">
        <v>8</v>
      </c>
      <c r="D1554" s="309" t="s">
        <v>8</v>
      </c>
      <c r="E1554" s="1778" t="s">
        <v>8</v>
      </c>
      <c r="F1554" s="1779"/>
      <c r="G1554" s="297"/>
      <c r="H1554" s="297"/>
      <c r="I1554" s="297"/>
      <c r="J1554" s="297"/>
    </row>
    <row r="1555" spans="1:10" ht="14.1" customHeight="1" x14ac:dyDescent="0.25">
      <c r="A1555" s="310" t="s">
        <v>16</v>
      </c>
      <c r="B1555" s="312">
        <v>0</v>
      </c>
      <c r="C1555" s="312">
        <v>0</v>
      </c>
      <c r="D1555" s="312">
        <v>1</v>
      </c>
      <c r="E1555" s="1763">
        <v>0</v>
      </c>
      <c r="F1555" s="1764"/>
      <c r="G1555" s="297"/>
      <c r="H1555" s="297"/>
      <c r="I1555" s="297"/>
      <c r="J1555" s="297"/>
    </row>
    <row r="1556" spans="1:10" ht="14.1" customHeight="1" x14ac:dyDescent="0.25">
      <c r="A1556" s="310" t="s">
        <v>17</v>
      </c>
      <c r="B1556" s="312">
        <v>0</v>
      </c>
      <c r="C1556" s="312">
        <v>0</v>
      </c>
      <c r="D1556" s="312">
        <v>40663000</v>
      </c>
      <c r="E1556" s="1763">
        <v>0</v>
      </c>
      <c r="F1556" s="1764"/>
      <c r="G1556" s="297"/>
      <c r="H1556" s="297"/>
      <c r="I1556" s="297"/>
      <c r="J1556" s="297"/>
    </row>
    <row r="1557" spans="1:10" ht="14.1" customHeight="1" x14ac:dyDescent="0.25">
      <c r="A1557" s="310" t="s">
        <v>18</v>
      </c>
      <c r="B1557" s="312">
        <v>0</v>
      </c>
      <c r="C1557" s="314">
        <v>0</v>
      </c>
      <c r="D1557" s="314">
        <v>40663000</v>
      </c>
      <c r="E1557" s="1780">
        <v>0</v>
      </c>
      <c r="F1557" s="1764"/>
      <c r="G1557" s="297"/>
      <c r="H1557" s="297"/>
      <c r="I1557" s="297"/>
      <c r="J1557" s="297"/>
    </row>
    <row r="1558" spans="1:10" ht="14.1" customHeight="1" x14ac:dyDescent="0.25">
      <c r="A1558" s="310" t="s">
        <v>696</v>
      </c>
      <c r="B1558" s="312"/>
      <c r="C1558" s="314"/>
      <c r="D1558" s="314"/>
      <c r="E1558" s="1773">
        <v>-1</v>
      </c>
      <c r="F1558" s="1764"/>
      <c r="G1558" s="297"/>
      <c r="H1558" s="297"/>
      <c r="I1558" s="297"/>
      <c r="J1558" s="297"/>
    </row>
    <row r="1559" spans="1:10" ht="14.1" customHeight="1" x14ac:dyDescent="0.25">
      <c r="A1559" s="310" t="s">
        <v>697</v>
      </c>
      <c r="B1559" s="312"/>
      <c r="C1559" s="314"/>
      <c r="D1559" s="314"/>
      <c r="E1559" s="1773">
        <v>-1</v>
      </c>
      <c r="F1559" s="1764"/>
      <c r="G1559" s="297"/>
      <c r="H1559" s="297"/>
      <c r="I1559" s="297"/>
      <c r="J1559" s="297"/>
    </row>
    <row r="1560" spans="1:10" ht="14.1" customHeight="1" x14ac:dyDescent="0.25">
      <c r="A1560" s="310" t="s">
        <v>22</v>
      </c>
      <c r="B1560" s="312"/>
      <c r="C1560" s="314"/>
      <c r="D1560" s="314"/>
      <c r="E1560" s="1773">
        <v>-1</v>
      </c>
      <c r="F1560" s="1764"/>
      <c r="G1560" s="297"/>
      <c r="H1560" s="297"/>
      <c r="I1560" s="297"/>
      <c r="J1560" s="297"/>
    </row>
    <row r="1561" spans="1:10" ht="14.1" customHeight="1" x14ac:dyDescent="0.25">
      <c r="A1561" s="1774" t="s">
        <v>690</v>
      </c>
      <c r="B1561" s="1775"/>
      <c r="C1561" s="1775"/>
      <c r="D1561" s="1775"/>
      <c r="E1561" s="1775"/>
      <c r="F1561" s="1775"/>
      <c r="G1561" s="297"/>
      <c r="H1561" s="297"/>
      <c r="I1561" s="297"/>
      <c r="J1561" s="297"/>
    </row>
    <row r="1562" spans="1:10" ht="14.1" customHeight="1" x14ac:dyDescent="0.25">
      <c r="A1562" s="304"/>
      <c r="B1562" s="306">
        <v>2020</v>
      </c>
      <c r="C1562" s="317">
        <v>2021</v>
      </c>
      <c r="D1562" s="306">
        <v>2022</v>
      </c>
      <c r="E1562" s="1776">
        <v>2023</v>
      </c>
      <c r="F1562" s="1777"/>
      <c r="G1562" s="297"/>
      <c r="H1562" s="297"/>
      <c r="I1562" s="297"/>
      <c r="J1562" s="297"/>
    </row>
    <row r="1563" spans="1:10" ht="14.1" customHeight="1" x14ac:dyDescent="0.25">
      <c r="A1563" s="318"/>
      <c r="B1563" s="309" t="s">
        <v>7</v>
      </c>
      <c r="C1563" s="309" t="s">
        <v>8</v>
      </c>
      <c r="D1563" s="309" t="s">
        <v>8</v>
      </c>
      <c r="E1563" s="1778" t="s">
        <v>8</v>
      </c>
      <c r="F1563" s="1779"/>
      <c r="G1563" s="297"/>
      <c r="H1563" s="297"/>
      <c r="I1563" s="297"/>
      <c r="J1563" s="297"/>
    </row>
    <row r="1564" spans="1:10" ht="15.95" customHeight="1" x14ac:dyDescent="0.25">
      <c r="A1564" s="307"/>
      <c r="B1564" s="319"/>
      <c r="C1564" s="319"/>
      <c r="D1564" s="319"/>
      <c r="E1564" s="319"/>
      <c r="F1564" s="319"/>
      <c r="G1564" s="320" t="s">
        <v>687</v>
      </c>
      <c r="H1564" s="297"/>
      <c r="I1564" s="297"/>
      <c r="J1564" s="297"/>
    </row>
    <row r="1565" spans="1:10" ht="14.1" customHeight="1" x14ac:dyDescent="0.25">
      <c r="A1565" s="321" t="s">
        <v>698</v>
      </c>
      <c r="B1565" s="323">
        <v>0</v>
      </c>
      <c r="C1565" s="323">
        <v>0</v>
      </c>
      <c r="D1565" s="323">
        <v>0</v>
      </c>
      <c r="E1565" s="1769">
        <v>0</v>
      </c>
      <c r="F1565" s="1770"/>
      <c r="G1565" s="324"/>
      <c r="H1565" s="297"/>
      <c r="I1565" s="297"/>
      <c r="J1565" s="297"/>
    </row>
    <row r="1566" spans="1:10" ht="14.1" customHeight="1" x14ac:dyDescent="0.25">
      <c r="A1566" s="321" t="s">
        <v>699</v>
      </c>
      <c r="B1566" s="323">
        <v>0</v>
      </c>
      <c r="C1566" s="323">
        <v>0</v>
      </c>
      <c r="D1566" s="323">
        <v>0</v>
      </c>
      <c r="E1566" s="1769">
        <v>0</v>
      </c>
      <c r="F1566" s="1770"/>
      <c r="G1566" s="297"/>
      <c r="H1566" s="297"/>
      <c r="I1566" s="297"/>
      <c r="J1566" s="297"/>
    </row>
    <row r="1567" spans="1:10" ht="14.1" customHeight="1" x14ac:dyDescent="0.25">
      <c r="A1567" s="321" t="s">
        <v>700</v>
      </c>
      <c r="B1567" s="323">
        <v>0</v>
      </c>
      <c r="C1567" s="323">
        <v>0</v>
      </c>
      <c r="D1567" s="323">
        <v>0</v>
      </c>
      <c r="E1567" s="1769">
        <v>0</v>
      </c>
      <c r="F1567" s="1770"/>
      <c r="G1567" s="297"/>
      <c r="H1567" s="297"/>
      <c r="I1567" s="297"/>
      <c r="J1567" s="297"/>
    </row>
    <row r="1568" spans="1:10" ht="14.1" customHeight="1" x14ac:dyDescent="0.25">
      <c r="A1568" s="321" t="s">
        <v>701</v>
      </c>
      <c r="B1568" s="323">
        <v>0</v>
      </c>
      <c r="C1568" s="323">
        <v>0</v>
      </c>
      <c r="D1568" s="323">
        <v>0</v>
      </c>
      <c r="E1568" s="1769">
        <v>0</v>
      </c>
      <c r="F1568" s="1770"/>
      <c r="G1568" s="297"/>
      <c r="H1568" s="297"/>
      <c r="I1568" s="297"/>
      <c r="J1568" s="297"/>
    </row>
    <row r="1569" spans="1:10" ht="14.1" customHeight="1" x14ac:dyDescent="0.25">
      <c r="A1569" s="321" t="s">
        <v>702</v>
      </c>
      <c r="B1569" s="323">
        <v>0</v>
      </c>
      <c r="C1569" s="323">
        <v>0</v>
      </c>
      <c r="D1569" s="323">
        <v>0</v>
      </c>
      <c r="E1569" s="1769">
        <v>0</v>
      </c>
      <c r="F1569" s="1770"/>
      <c r="G1569" s="297"/>
      <c r="H1569" s="297"/>
      <c r="I1569" s="297"/>
      <c r="J1569" s="297"/>
    </row>
    <row r="1570" spans="1:10" ht="14.1" customHeight="1" x14ac:dyDescent="0.25">
      <c r="A1570" s="321" t="s">
        <v>703</v>
      </c>
      <c r="B1570" s="323">
        <v>0</v>
      </c>
      <c r="C1570" s="323">
        <v>0</v>
      </c>
      <c r="D1570" s="323">
        <v>0</v>
      </c>
      <c r="E1570" s="1769">
        <v>0</v>
      </c>
      <c r="F1570" s="1770"/>
      <c r="G1570" s="297"/>
      <c r="H1570" s="297"/>
      <c r="I1570" s="297"/>
      <c r="J1570" s="297"/>
    </row>
    <row r="1571" spans="1:10" ht="14.1" customHeight="1" x14ac:dyDescent="0.25">
      <c r="A1571" s="321" t="s">
        <v>704</v>
      </c>
      <c r="B1571" s="323">
        <v>0</v>
      </c>
      <c r="C1571" s="323">
        <v>0</v>
      </c>
      <c r="D1571" s="323">
        <v>0</v>
      </c>
      <c r="E1571" s="1769">
        <v>0</v>
      </c>
      <c r="F1571" s="1770"/>
      <c r="G1571" s="297"/>
      <c r="H1571" s="297"/>
      <c r="I1571" s="297"/>
      <c r="J1571" s="297"/>
    </row>
    <row r="1572" spans="1:10" ht="14.1" customHeight="1" x14ac:dyDescent="0.25">
      <c r="A1572" s="321" t="s">
        <v>705</v>
      </c>
      <c r="B1572" s="323">
        <v>0</v>
      </c>
      <c r="C1572" s="323">
        <v>0</v>
      </c>
      <c r="D1572" s="323">
        <v>0</v>
      </c>
      <c r="E1572" s="1769">
        <v>0</v>
      </c>
      <c r="F1572" s="1770"/>
      <c r="G1572" s="297"/>
      <c r="H1572" s="297"/>
      <c r="I1572" s="297"/>
      <c r="J1572" s="297"/>
    </row>
    <row r="1573" spans="1:10" ht="14.1" customHeight="1" x14ac:dyDescent="0.25">
      <c r="A1573" s="321" t="s">
        <v>706</v>
      </c>
      <c r="B1573" s="323">
        <v>0</v>
      </c>
      <c r="C1573" s="323">
        <v>0</v>
      </c>
      <c r="D1573" s="323">
        <v>0</v>
      </c>
      <c r="E1573" s="1769">
        <v>0</v>
      </c>
      <c r="F1573" s="1770"/>
      <c r="G1573" s="297"/>
      <c r="H1573" s="297"/>
      <c r="I1573" s="297"/>
      <c r="J1573" s="297"/>
    </row>
    <row r="1574" spans="1:10" ht="14.1" customHeight="1" x14ac:dyDescent="0.25">
      <c r="A1574" s="321" t="s">
        <v>707</v>
      </c>
      <c r="B1574" s="323">
        <v>0</v>
      </c>
      <c r="C1574" s="323">
        <v>0</v>
      </c>
      <c r="D1574" s="323">
        <v>0</v>
      </c>
      <c r="E1574" s="1769">
        <v>0</v>
      </c>
      <c r="F1574" s="1770"/>
      <c r="G1574" s="297"/>
      <c r="H1574" s="297"/>
      <c r="I1574" s="297"/>
      <c r="J1574" s="297"/>
    </row>
    <row r="1575" spans="1:10" ht="14.1" customHeight="1" x14ac:dyDescent="0.25">
      <c r="A1575" s="321" t="s">
        <v>708</v>
      </c>
      <c r="B1575" s="323">
        <v>0</v>
      </c>
      <c r="C1575" s="323">
        <v>0</v>
      </c>
      <c r="D1575" s="323">
        <v>0</v>
      </c>
      <c r="E1575" s="1769">
        <v>0</v>
      </c>
      <c r="F1575" s="1770"/>
      <c r="G1575" s="297"/>
      <c r="H1575" s="297"/>
      <c r="I1575" s="297"/>
      <c r="J1575" s="297"/>
    </row>
    <row r="1576" spans="1:10" ht="14.1" customHeight="1" x14ac:dyDescent="0.25">
      <c r="A1576" s="321" t="s">
        <v>709</v>
      </c>
      <c r="B1576" s="323">
        <v>0</v>
      </c>
      <c r="C1576" s="323">
        <v>0</v>
      </c>
      <c r="D1576" s="323">
        <v>0</v>
      </c>
      <c r="E1576" s="1769">
        <v>0</v>
      </c>
      <c r="F1576" s="1770"/>
      <c r="G1576" s="297"/>
      <c r="H1576" s="297"/>
      <c r="I1576" s="297"/>
      <c r="J1576" s="297"/>
    </row>
    <row r="1577" spans="1:10" ht="14.1" customHeight="1" x14ac:dyDescent="0.25">
      <c r="A1577" s="321" t="s">
        <v>710</v>
      </c>
      <c r="B1577" s="323">
        <v>0</v>
      </c>
      <c r="C1577" s="323">
        <v>0</v>
      </c>
      <c r="D1577" s="323">
        <v>0</v>
      </c>
      <c r="E1577" s="1769">
        <v>0</v>
      </c>
      <c r="F1577" s="1770"/>
      <c r="G1577" s="297"/>
      <c r="H1577" s="297"/>
      <c r="I1577" s="297"/>
      <c r="J1577" s="297"/>
    </row>
    <row r="1578" spans="1:10" ht="14.1" customHeight="1" x14ac:dyDescent="0.25">
      <c r="A1578" s="321" t="s">
        <v>711</v>
      </c>
      <c r="B1578" s="323">
        <v>0</v>
      </c>
      <c r="C1578" s="323">
        <v>0</v>
      </c>
      <c r="D1578" s="323">
        <v>0</v>
      </c>
      <c r="E1578" s="1769">
        <v>0</v>
      </c>
      <c r="F1578" s="1770"/>
      <c r="G1578" s="297"/>
      <c r="H1578" s="297"/>
      <c r="I1578" s="297"/>
      <c r="J1578" s="297"/>
    </row>
    <row r="1579" spans="1:10" ht="14.1" customHeight="1" x14ac:dyDescent="0.25">
      <c r="A1579" s="321" t="s">
        <v>712</v>
      </c>
      <c r="B1579" s="323">
        <v>0</v>
      </c>
      <c r="C1579" s="323">
        <v>0</v>
      </c>
      <c r="D1579" s="323">
        <v>0</v>
      </c>
      <c r="E1579" s="1769">
        <v>0</v>
      </c>
      <c r="F1579" s="1770"/>
      <c r="G1579" s="297"/>
      <c r="H1579" s="297"/>
      <c r="I1579" s="297"/>
      <c r="J1579" s="297"/>
    </row>
    <row r="1580" spans="1:10" ht="14.1" customHeight="1" x14ac:dyDescent="0.25">
      <c r="A1580" s="321" t="s">
        <v>713</v>
      </c>
      <c r="B1580" s="323">
        <v>0</v>
      </c>
      <c r="C1580" s="323">
        <v>0</v>
      </c>
      <c r="D1580" s="323">
        <v>0</v>
      </c>
      <c r="E1580" s="1769">
        <v>0</v>
      </c>
      <c r="F1580" s="1770"/>
      <c r="G1580" s="297"/>
      <c r="H1580" s="297"/>
      <c r="I1580" s="297"/>
      <c r="J1580" s="297"/>
    </row>
    <row r="1581" spans="1:10" ht="14.1" customHeight="1" x14ac:dyDescent="0.25">
      <c r="A1581" s="321" t="s">
        <v>714</v>
      </c>
      <c r="B1581" s="323">
        <v>0</v>
      </c>
      <c r="C1581" s="323">
        <v>0</v>
      </c>
      <c r="D1581" s="323">
        <v>40663000</v>
      </c>
      <c r="E1581" s="1769">
        <v>0</v>
      </c>
      <c r="F1581" s="1770"/>
      <c r="G1581" s="297"/>
      <c r="H1581" s="297"/>
      <c r="I1581" s="297"/>
      <c r="J1581" s="297"/>
    </row>
    <row r="1582" spans="1:10" ht="14.1" customHeight="1" x14ac:dyDescent="0.25">
      <c r="A1582" s="321" t="s">
        <v>715</v>
      </c>
      <c r="B1582" s="323">
        <v>0</v>
      </c>
      <c r="C1582" s="323">
        <v>0</v>
      </c>
      <c r="D1582" s="323">
        <v>0</v>
      </c>
      <c r="E1582" s="1769">
        <v>0</v>
      </c>
      <c r="F1582" s="1770"/>
      <c r="G1582" s="297"/>
      <c r="H1582" s="297"/>
      <c r="I1582" s="297"/>
      <c r="J1582" s="297"/>
    </row>
    <row r="1583" spans="1:10" ht="14.1" customHeight="1" x14ac:dyDescent="0.25">
      <c r="A1583" s="321" t="s">
        <v>716</v>
      </c>
      <c r="B1583" s="323">
        <v>0</v>
      </c>
      <c r="C1583" s="323">
        <v>0</v>
      </c>
      <c r="D1583" s="323">
        <v>0</v>
      </c>
      <c r="E1583" s="1769">
        <v>0</v>
      </c>
      <c r="F1583" s="1770"/>
      <c r="G1583" s="297"/>
      <c r="H1583" s="297"/>
      <c r="I1583" s="297"/>
      <c r="J1583" s="297"/>
    </row>
    <row r="1584" spans="1:10" ht="14.1" customHeight="1" x14ac:dyDescent="0.25">
      <c r="A1584" s="321" t="s">
        <v>717</v>
      </c>
      <c r="B1584" s="323">
        <v>0</v>
      </c>
      <c r="C1584" s="323">
        <v>0</v>
      </c>
      <c r="D1584" s="323">
        <v>0</v>
      </c>
      <c r="E1584" s="1769">
        <v>0</v>
      </c>
      <c r="F1584" s="1770"/>
      <c r="G1584" s="297"/>
      <c r="H1584" s="297"/>
      <c r="I1584" s="297"/>
      <c r="J1584" s="297"/>
    </row>
    <row r="1585" spans="1:10" ht="14.1" customHeight="1" x14ac:dyDescent="0.25">
      <c r="A1585" s="321" t="s">
        <v>718</v>
      </c>
      <c r="B1585" s="323">
        <v>0</v>
      </c>
      <c r="C1585" s="323">
        <v>0</v>
      </c>
      <c r="D1585" s="323">
        <v>0</v>
      </c>
      <c r="E1585" s="1769">
        <v>0</v>
      </c>
      <c r="F1585" s="1770"/>
      <c r="G1585" s="297"/>
      <c r="H1585" s="297"/>
      <c r="I1585" s="297"/>
      <c r="J1585" s="297"/>
    </row>
    <row r="1586" spans="1:10" ht="14.1" customHeight="1" x14ac:dyDescent="0.25">
      <c r="A1586" s="321" t="s">
        <v>719</v>
      </c>
      <c r="B1586" s="323">
        <v>0</v>
      </c>
      <c r="C1586" s="323">
        <v>0</v>
      </c>
      <c r="D1586" s="323">
        <v>0</v>
      </c>
      <c r="E1586" s="1769">
        <v>0</v>
      </c>
      <c r="F1586" s="1770"/>
      <c r="G1586" s="297"/>
      <c r="H1586" s="297"/>
      <c r="I1586" s="297"/>
      <c r="J1586" s="297"/>
    </row>
    <row r="1587" spans="1:10" ht="14.1" customHeight="1" x14ac:dyDescent="0.25">
      <c r="A1587" s="321" t="s">
        <v>720</v>
      </c>
      <c r="B1587" s="323">
        <v>0</v>
      </c>
      <c r="C1587" s="323">
        <v>0</v>
      </c>
      <c r="D1587" s="323">
        <v>0</v>
      </c>
      <c r="E1587" s="1769">
        <v>0</v>
      </c>
      <c r="F1587" s="1770"/>
      <c r="G1587" s="297"/>
      <c r="H1587" s="297"/>
      <c r="I1587" s="297"/>
      <c r="J1587" s="297"/>
    </row>
    <row r="1588" spans="1:10" ht="14.1" customHeight="1" x14ac:dyDescent="0.25">
      <c r="A1588" s="321" t="s">
        <v>721</v>
      </c>
      <c r="B1588" s="323">
        <v>0</v>
      </c>
      <c r="C1588" s="323">
        <v>0</v>
      </c>
      <c r="D1588" s="323">
        <v>0</v>
      </c>
      <c r="E1588" s="1769">
        <v>0</v>
      </c>
      <c r="F1588" s="1770"/>
      <c r="G1588" s="297"/>
      <c r="H1588" s="297"/>
      <c r="I1588" s="297"/>
      <c r="J1588" s="297"/>
    </row>
    <row r="1589" spans="1:10" ht="14.1" customHeight="1" x14ac:dyDescent="0.25">
      <c r="A1589" s="321" t="s">
        <v>722</v>
      </c>
      <c r="B1589" s="323">
        <v>0</v>
      </c>
      <c r="C1589" s="323">
        <v>0</v>
      </c>
      <c r="D1589" s="323">
        <v>0</v>
      </c>
      <c r="E1589" s="1769">
        <v>0</v>
      </c>
      <c r="F1589" s="1770"/>
      <c r="G1589" s="297"/>
      <c r="H1589" s="297"/>
      <c r="I1589" s="297"/>
      <c r="J1589" s="297"/>
    </row>
    <row r="1590" spans="1:10" ht="14.1" customHeight="1" x14ac:dyDescent="0.25">
      <c r="A1590" s="321" t="s">
        <v>723</v>
      </c>
      <c r="B1590" s="323">
        <v>0</v>
      </c>
      <c r="C1590" s="323">
        <v>0</v>
      </c>
      <c r="D1590" s="323">
        <v>0</v>
      </c>
      <c r="E1590" s="1769">
        <v>0</v>
      </c>
      <c r="F1590" s="1770"/>
      <c r="G1590" s="297"/>
      <c r="H1590" s="297"/>
      <c r="I1590" s="297"/>
      <c r="J1590" s="297"/>
    </row>
    <row r="1591" spans="1:10" ht="14.1" customHeight="1" x14ac:dyDescent="0.25">
      <c r="A1591" s="321" t="s">
        <v>724</v>
      </c>
      <c r="B1591" s="323">
        <v>0</v>
      </c>
      <c r="C1591" s="323">
        <v>0</v>
      </c>
      <c r="D1591" s="323">
        <v>0</v>
      </c>
      <c r="E1591" s="1769">
        <v>0</v>
      </c>
      <c r="F1591" s="1770"/>
      <c r="G1591" s="297"/>
      <c r="H1591" s="297"/>
      <c r="I1591" s="297"/>
      <c r="J1591" s="297"/>
    </row>
    <row r="1592" spans="1:10" ht="14.1" customHeight="1" x14ac:dyDescent="0.25">
      <c r="A1592" s="321" t="s">
        <v>725</v>
      </c>
      <c r="B1592" s="323">
        <v>0</v>
      </c>
      <c r="C1592" s="323">
        <v>0</v>
      </c>
      <c r="D1592" s="323">
        <v>0</v>
      </c>
      <c r="E1592" s="1769">
        <v>0</v>
      </c>
      <c r="F1592" s="1770"/>
      <c r="G1592" s="297"/>
      <c r="H1592" s="297"/>
      <c r="I1592" s="297"/>
      <c r="J1592" s="297"/>
    </row>
    <row r="1593" spans="1:10" ht="14.1" customHeight="1" x14ac:dyDescent="0.25">
      <c r="A1593" s="321" t="s">
        <v>726</v>
      </c>
      <c r="B1593" s="323">
        <v>0</v>
      </c>
      <c r="C1593" s="323">
        <v>0</v>
      </c>
      <c r="D1593" s="323">
        <v>0</v>
      </c>
      <c r="E1593" s="1769">
        <v>0</v>
      </c>
      <c r="F1593" s="1770"/>
      <c r="G1593" s="297"/>
      <c r="H1593" s="297"/>
      <c r="I1593" s="297"/>
      <c r="J1593" s="297"/>
    </row>
    <row r="1594" spans="1:10" ht="14.1" customHeight="1" x14ac:dyDescent="0.25">
      <c r="A1594" s="321" t="s">
        <v>727</v>
      </c>
      <c r="B1594" s="323">
        <v>0</v>
      </c>
      <c r="C1594" s="323">
        <v>0</v>
      </c>
      <c r="D1594" s="323">
        <v>0</v>
      </c>
      <c r="E1594" s="1769">
        <v>0</v>
      </c>
      <c r="F1594" s="1770"/>
      <c r="G1594" s="297"/>
      <c r="H1594" s="297"/>
      <c r="I1594" s="297"/>
      <c r="J1594" s="297"/>
    </row>
    <row r="1595" spans="1:10" ht="14.1" customHeight="1" x14ac:dyDescent="0.25">
      <c r="A1595" s="325" t="s">
        <v>192</v>
      </c>
      <c r="B1595" s="323">
        <v>0</v>
      </c>
      <c r="C1595" s="323">
        <v>0</v>
      </c>
      <c r="D1595" s="323">
        <v>40663000</v>
      </c>
      <c r="E1595" s="1769">
        <v>0</v>
      </c>
      <c r="F1595" s="1770"/>
      <c r="G1595" s="297"/>
      <c r="H1595" s="297"/>
      <c r="I1595" s="297"/>
      <c r="J1595" s="297"/>
    </row>
    <row r="1596" spans="1:10" ht="15" customHeight="1" x14ac:dyDescent="0.25">
      <c r="A1596" s="326" t="s">
        <v>687</v>
      </c>
      <c r="B1596" s="328" t="s">
        <v>687</v>
      </c>
      <c r="C1596" s="328" t="s">
        <v>687</v>
      </c>
      <c r="D1596" s="328" t="s">
        <v>687</v>
      </c>
      <c r="E1596" s="1771" t="s">
        <v>687</v>
      </c>
      <c r="F1596" s="1772"/>
      <c r="G1596" s="297"/>
      <c r="H1596" s="297"/>
      <c r="I1596" s="297"/>
      <c r="J1596" s="297"/>
    </row>
    <row r="1597" spans="1:10" ht="15" customHeight="1" x14ac:dyDescent="0.25">
      <c r="A1597" s="300" t="s">
        <v>731</v>
      </c>
      <c r="B1597" s="330">
        <v>0</v>
      </c>
      <c r="C1597" s="330">
        <v>2370000000</v>
      </c>
      <c r="D1597" s="330">
        <v>2330000000</v>
      </c>
      <c r="E1597" s="1767">
        <v>2373800000</v>
      </c>
      <c r="F1597" s="1768"/>
      <c r="G1597" s="297"/>
      <c r="H1597" s="297"/>
      <c r="I1597" s="297"/>
      <c r="J1597" s="297"/>
    </row>
    <row r="1598" spans="1:10" ht="15" customHeight="1" x14ac:dyDescent="0.25">
      <c r="A1598" s="310" t="s">
        <v>698</v>
      </c>
      <c r="B1598" s="312">
        <v>0</v>
      </c>
      <c r="C1598" s="312">
        <v>1680000000</v>
      </c>
      <c r="D1598" s="312">
        <v>1680000000</v>
      </c>
      <c r="E1598" s="1763">
        <v>1690000000</v>
      </c>
      <c r="F1598" s="1764"/>
      <c r="G1598" s="297"/>
      <c r="H1598" s="297"/>
      <c r="I1598" s="297"/>
      <c r="J1598" s="297"/>
    </row>
    <row r="1599" spans="1:10" ht="15" customHeight="1" x14ac:dyDescent="0.25">
      <c r="A1599" s="310" t="s">
        <v>699</v>
      </c>
      <c r="B1599" s="312">
        <v>0</v>
      </c>
      <c r="C1599" s="312">
        <v>190000000</v>
      </c>
      <c r="D1599" s="312">
        <v>190000000</v>
      </c>
      <c r="E1599" s="1763">
        <v>200000000</v>
      </c>
      <c r="F1599" s="1764"/>
      <c r="G1599" s="297"/>
      <c r="H1599" s="297"/>
      <c r="I1599" s="297"/>
      <c r="J1599" s="297"/>
    </row>
    <row r="1600" spans="1:10" ht="15" customHeight="1" x14ac:dyDescent="0.25">
      <c r="A1600" s="310" t="s">
        <v>700</v>
      </c>
      <c r="B1600" s="312">
        <v>0</v>
      </c>
      <c r="C1600" s="312">
        <v>369850000</v>
      </c>
      <c r="D1600" s="312">
        <v>329850000</v>
      </c>
      <c r="E1600" s="1763">
        <v>353650000</v>
      </c>
      <c r="F1600" s="1764"/>
      <c r="G1600" s="297"/>
      <c r="H1600" s="297"/>
      <c r="I1600" s="297"/>
      <c r="J1600" s="297"/>
    </row>
    <row r="1601" spans="1:10" ht="15" customHeight="1" x14ac:dyDescent="0.25">
      <c r="A1601" s="310" t="s">
        <v>701</v>
      </c>
      <c r="B1601" s="312">
        <v>0</v>
      </c>
      <c r="C1601" s="312">
        <v>0</v>
      </c>
      <c r="D1601" s="312">
        <v>0</v>
      </c>
      <c r="E1601" s="1763">
        <v>0</v>
      </c>
      <c r="F1601" s="1764"/>
      <c r="G1601" s="297"/>
      <c r="H1601" s="297"/>
      <c r="I1601" s="297"/>
      <c r="J1601" s="297"/>
    </row>
    <row r="1602" spans="1:10" ht="15" customHeight="1" x14ac:dyDescent="0.25">
      <c r="A1602" s="310" t="s">
        <v>702</v>
      </c>
      <c r="B1602" s="312">
        <v>0</v>
      </c>
      <c r="C1602" s="312">
        <v>0</v>
      </c>
      <c r="D1602" s="312">
        <v>0</v>
      </c>
      <c r="E1602" s="1763">
        <v>0</v>
      </c>
      <c r="F1602" s="1764"/>
      <c r="G1602" s="297"/>
      <c r="H1602" s="297"/>
      <c r="I1602" s="297"/>
      <c r="J1602" s="297"/>
    </row>
    <row r="1603" spans="1:10" ht="15" customHeight="1" x14ac:dyDescent="0.25">
      <c r="A1603" s="310" t="s">
        <v>703</v>
      </c>
      <c r="B1603" s="312">
        <v>0</v>
      </c>
      <c r="C1603" s="312">
        <v>0</v>
      </c>
      <c r="D1603" s="312">
        <v>0</v>
      </c>
      <c r="E1603" s="1763">
        <v>0</v>
      </c>
      <c r="F1603" s="1764"/>
      <c r="G1603" s="297"/>
      <c r="H1603" s="297"/>
      <c r="I1603" s="297"/>
      <c r="J1603" s="297"/>
    </row>
    <row r="1604" spans="1:10" ht="20.100000000000001" customHeight="1" x14ac:dyDescent="0.25">
      <c r="A1604" s="310" t="s">
        <v>732</v>
      </c>
      <c r="B1604" s="332">
        <v>0</v>
      </c>
      <c r="C1604" s="332">
        <v>0</v>
      </c>
      <c r="D1604" s="332">
        <v>0</v>
      </c>
      <c r="E1604" s="1765">
        <v>0</v>
      </c>
      <c r="F1604" s="1766"/>
      <c r="G1604" s="297"/>
      <c r="H1604" s="297"/>
      <c r="I1604" s="297"/>
      <c r="J1604" s="297"/>
    </row>
    <row r="1605" spans="1:10" ht="15" customHeight="1" x14ac:dyDescent="0.25">
      <c r="A1605" s="310" t="s">
        <v>705</v>
      </c>
      <c r="B1605" s="312">
        <v>0</v>
      </c>
      <c r="C1605" s="312">
        <v>0</v>
      </c>
      <c r="D1605" s="312">
        <v>0</v>
      </c>
      <c r="E1605" s="1763">
        <v>0</v>
      </c>
      <c r="F1605" s="1764"/>
      <c r="G1605" s="297"/>
      <c r="H1605" s="297"/>
      <c r="I1605" s="297"/>
      <c r="J1605" s="297"/>
    </row>
    <row r="1606" spans="1:10" ht="15" customHeight="1" x14ac:dyDescent="0.25">
      <c r="A1606" s="310" t="s">
        <v>706</v>
      </c>
      <c r="B1606" s="312">
        <v>0</v>
      </c>
      <c r="C1606" s="312">
        <v>150000</v>
      </c>
      <c r="D1606" s="312">
        <v>150000</v>
      </c>
      <c r="E1606" s="1763">
        <v>150000</v>
      </c>
      <c r="F1606" s="1764"/>
      <c r="G1606" s="297"/>
      <c r="H1606" s="297"/>
      <c r="I1606" s="297"/>
      <c r="J1606" s="297"/>
    </row>
    <row r="1607" spans="1:10" ht="15" customHeight="1" x14ac:dyDescent="0.25">
      <c r="A1607" s="310" t="s">
        <v>707</v>
      </c>
      <c r="B1607" s="312">
        <v>0</v>
      </c>
      <c r="C1607" s="312">
        <v>0</v>
      </c>
      <c r="D1607" s="312">
        <v>0</v>
      </c>
      <c r="E1607" s="1763">
        <v>0</v>
      </c>
      <c r="F1607" s="1764"/>
      <c r="G1607" s="297"/>
      <c r="H1607" s="297"/>
      <c r="I1607" s="297"/>
      <c r="J1607" s="297"/>
    </row>
    <row r="1608" spans="1:10" ht="15" customHeight="1" x14ac:dyDescent="0.25">
      <c r="A1608" s="310" t="s">
        <v>708</v>
      </c>
      <c r="B1608" s="312">
        <v>0</v>
      </c>
      <c r="C1608" s="312">
        <v>0</v>
      </c>
      <c r="D1608" s="312">
        <v>0</v>
      </c>
      <c r="E1608" s="1763">
        <v>0</v>
      </c>
      <c r="F1608" s="1764"/>
      <c r="G1608" s="297"/>
      <c r="H1608" s="297"/>
      <c r="I1608" s="297"/>
      <c r="J1608" s="297"/>
    </row>
    <row r="1609" spans="1:10" ht="15" customHeight="1" x14ac:dyDescent="0.25">
      <c r="A1609" s="310" t="s">
        <v>709</v>
      </c>
      <c r="B1609" s="312">
        <v>0</v>
      </c>
      <c r="C1609" s="312">
        <v>0</v>
      </c>
      <c r="D1609" s="312">
        <v>0</v>
      </c>
      <c r="E1609" s="1763">
        <v>0</v>
      </c>
      <c r="F1609" s="1764"/>
      <c r="G1609" s="297"/>
      <c r="H1609" s="297"/>
      <c r="I1609" s="297"/>
      <c r="J1609" s="297"/>
    </row>
    <row r="1610" spans="1:10" ht="15" customHeight="1" x14ac:dyDescent="0.25">
      <c r="A1610" s="310" t="s">
        <v>710</v>
      </c>
      <c r="B1610" s="312">
        <v>0</v>
      </c>
      <c r="C1610" s="312">
        <v>0</v>
      </c>
      <c r="D1610" s="312">
        <v>0</v>
      </c>
      <c r="E1610" s="1763">
        <v>0</v>
      </c>
      <c r="F1610" s="1764"/>
      <c r="G1610" s="297"/>
      <c r="H1610" s="297"/>
      <c r="I1610" s="297"/>
      <c r="J1610" s="297"/>
    </row>
    <row r="1611" spans="1:10" ht="20.100000000000001" customHeight="1" x14ac:dyDescent="0.25">
      <c r="A1611" s="310" t="s">
        <v>733</v>
      </c>
      <c r="B1611" s="332">
        <v>0</v>
      </c>
      <c r="C1611" s="332">
        <v>0</v>
      </c>
      <c r="D1611" s="332">
        <v>0</v>
      </c>
      <c r="E1611" s="1765">
        <v>0</v>
      </c>
      <c r="F1611" s="1766"/>
      <c r="G1611" s="297"/>
      <c r="H1611" s="297"/>
      <c r="I1611" s="297"/>
      <c r="J1611" s="297"/>
    </row>
    <row r="1612" spans="1:10" ht="15" customHeight="1" x14ac:dyDescent="0.25">
      <c r="A1612" s="310" t="s">
        <v>712</v>
      </c>
      <c r="B1612" s="312">
        <v>0</v>
      </c>
      <c r="C1612" s="312">
        <v>0</v>
      </c>
      <c r="D1612" s="312">
        <v>0</v>
      </c>
      <c r="E1612" s="1763">
        <v>0</v>
      </c>
      <c r="F1612" s="1764"/>
      <c r="G1612" s="297"/>
      <c r="H1612" s="297"/>
      <c r="I1612" s="297"/>
      <c r="J1612" s="297"/>
    </row>
    <row r="1613" spans="1:10" ht="15" customHeight="1" x14ac:dyDescent="0.25">
      <c r="A1613" s="310" t="s">
        <v>713</v>
      </c>
      <c r="B1613" s="312">
        <v>0</v>
      </c>
      <c r="C1613" s="312">
        <v>0</v>
      </c>
      <c r="D1613" s="312">
        <v>0</v>
      </c>
      <c r="E1613" s="1763">
        <v>0</v>
      </c>
      <c r="F1613" s="1764"/>
      <c r="G1613" s="297"/>
      <c r="H1613" s="297"/>
      <c r="I1613" s="297"/>
      <c r="J1613" s="297"/>
    </row>
    <row r="1614" spans="1:10" ht="15" customHeight="1" x14ac:dyDescent="0.25">
      <c r="A1614" s="310" t="s">
        <v>714</v>
      </c>
      <c r="B1614" s="312">
        <v>0</v>
      </c>
      <c r="C1614" s="312">
        <v>130000000</v>
      </c>
      <c r="D1614" s="312">
        <v>130000000</v>
      </c>
      <c r="E1614" s="1763">
        <v>130000000</v>
      </c>
      <c r="F1614" s="1764"/>
      <c r="G1614" s="297"/>
      <c r="H1614" s="297"/>
      <c r="I1614" s="297"/>
      <c r="J1614" s="297"/>
    </row>
    <row r="1615" spans="1:10" ht="20.100000000000001" customHeight="1" x14ac:dyDescent="0.25">
      <c r="A1615" s="310" t="s">
        <v>734</v>
      </c>
      <c r="B1615" s="332">
        <v>0</v>
      </c>
      <c r="C1615" s="332">
        <v>0</v>
      </c>
      <c r="D1615" s="332">
        <v>0</v>
      </c>
      <c r="E1615" s="1765">
        <v>0</v>
      </c>
      <c r="F1615" s="1766"/>
      <c r="G1615" s="297"/>
      <c r="H1615" s="297"/>
      <c r="I1615" s="297"/>
      <c r="J1615" s="297"/>
    </row>
    <row r="1616" spans="1:10" ht="15" customHeight="1" x14ac:dyDescent="0.25">
      <c r="A1616" s="310" t="s">
        <v>717</v>
      </c>
      <c r="B1616" s="312">
        <v>0</v>
      </c>
      <c r="C1616" s="312">
        <v>0</v>
      </c>
      <c r="D1616" s="312">
        <v>0</v>
      </c>
      <c r="E1616" s="1763">
        <v>0</v>
      </c>
      <c r="F1616" s="1764"/>
      <c r="G1616" s="297"/>
      <c r="H1616" s="297"/>
      <c r="I1616" s="297"/>
      <c r="J1616" s="297"/>
    </row>
    <row r="1617" spans="1:10" ht="20.100000000000001" customHeight="1" x14ac:dyDescent="0.25">
      <c r="A1617" s="310" t="s">
        <v>735</v>
      </c>
      <c r="B1617" s="332">
        <v>0</v>
      </c>
      <c r="C1617" s="332">
        <v>0</v>
      </c>
      <c r="D1617" s="332">
        <v>0</v>
      </c>
      <c r="E1617" s="1765">
        <v>0</v>
      </c>
      <c r="F1617" s="1766"/>
      <c r="G1617" s="297"/>
      <c r="H1617" s="297"/>
      <c r="I1617" s="297"/>
      <c r="J1617" s="297"/>
    </row>
    <row r="1618" spans="1:10" ht="15" customHeight="1" x14ac:dyDescent="0.25">
      <c r="A1618" s="310" t="s">
        <v>718</v>
      </c>
      <c r="B1618" s="312">
        <v>0</v>
      </c>
      <c r="C1618" s="312">
        <v>0</v>
      </c>
      <c r="D1618" s="312">
        <v>0</v>
      </c>
      <c r="E1618" s="1763">
        <v>0</v>
      </c>
      <c r="F1618" s="1764"/>
      <c r="G1618" s="297"/>
      <c r="H1618" s="297"/>
      <c r="I1618" s="297"/>
      <c r="J1618" s="297"/>
    </row>
    <row r="1619" spans="1:10" ht="15" customHeight="1" x14ac:dyDescent="0.25">
      <c r="A1619" s="310" t="s">
        <v>719</v>
      </c>
      <c r="B1619" s="312">
        <v>0</v>
      </c>
      <c r="C1619" s="312">
        <v>0</v>
      </c>
      <c r="D1619" s="312">
        <v>0</v>
      </c>
      <c r="E1619" s="1763">
        <v>0</v>
      </c>
      <c r="F1619" s="1764"/>
      <c r="G1619" s="297"/>
      <c r="H1619" s="297"/>
      <c r="I1619" s="297"/>
      <c r="J1619" s="297"/>
    </row>
    <row r="1620" spans="1:10" ht="20.100000000000001" customHeight="1" x14ac:dyDescent="0.25">
      <c r="A1620" s="310" t="s">
        <v>736</v>
      </c>
      <c r="B1620" s="332">
        <v>0</v>
      </c>
      <c r="C1620" s="332">
        <v>0</v>
      </c>
      <c r="D1620" s="332">
        <v>0</v>
      </c>
      <c r="E1620" s="1765">
        <v>0</v>
      </c>
      <c r="F1620" s="1766"/>
      <c r="G1620" s="297"/>
      <c r="H1620" s="297"/>
      <c r="I1620" s="297"/>
      <c r="J1620" s="297"/>
    </row>
    <row r="1621" spans="1:10" ht="15" customHeight="1" x14ac:dyDescent="0.25">
      <c r="A1621" s="310" t="s">
        <v>721</v>
      </c>
      <c r="B1621" s="312">
        <v>0</v>
      </c>
      <c r="C1621" s="312">
        <v>0</v>
      </c>
      <c r="D1621" s="312">
        <v>0</v>
      </c>
      <c r="E1621" s="1763">
        <v>0</v>
      </c>
      <c r="F1621" s="1764"/>
      <c r="G1621" s="297"/>
      <c r="H1621" s="297"/>
      <c r="I1621" s="297"/>
      <c r="J1621" s="297"/>
    </row>
    <row r="1622" spans="1:10" ht="20.100000000000001" customHeight="1" x14ac:dyDescent="0.25">
      <c r="A1622" s="310" t="s">
        <v>737</v>
      </c>
      <c r="B1622" s="332">
        <v>0</v>
      </c>
      <c r="C1622" s="332">
        <v>0</v>
      </c>
      <c r="D1622" s="332">
        <v>0</v>
      </c>
      <c r="E1622" s="1765">
        <v>0</v>
      </c>
      <c r="F1622" s="1766"/>
      <c r="G1622" s="297"/>
      <c r="H1622" s="297"/>
      <c r="I1622" s="297"/>
      <c r="J1622" s="297"/>
    </row>
    <row r="1623" spans="1:10" ht="15" customHeight="1" x14ac:dyDescent="0.25">
      <c r="A1623" s="310" t="s">
        <v>723</v>
      </c>
      <c r="B1623" s="312">
        <v>0</v>
      </c>
      <c r="C1623" s="312">
        <v>0</v>
      </c>
      <c r="D1623" s="312">
        <v>0</v>
      </c>
      <c r="E1623" s="1763">
        <v>0</v>
      </c>
      <c r="F1623" s="1764"/>
      <c r="G1623" s="297"/>
      <c r="H1623" s="297"/>
      <c r="I1623" s="297"/>
      <c r="J1623" s="297"/>
    </row>
    <row r="1624" spans="1:10" ht="20.100000000000001" customHeight="1" x14ac:dyDescent="0.25">
      <c r="A1624" s="310" t="s">
        <v>738</v>
      </c>
      <c r="B1624" s="332">
        <v>0</v>
      </c>
      <c r="C1624" s="332">
        <v>0</v>
      </c>
      <c r="D1624" s="332">
        <v>0</v>
      </c>
      <c r="E1624" s="1765">
        <v>0</v>
      </c>
      <c r="F1624" s="1766"/>
      <c r="G1624" s="297"/>
      <c r="H1624" s="297"/>
      <c r="I1624" s="297"/>
      <c r="J1624" s="297"/>
    </row>
    <row r="1625" spans="1:10" ht="15" customHeight="1" x14ac:dyDescent="0.25">
      <c r="A1625" s="310" t="s">
        <v>725</v>
      </c>
      <c r="B1625" s="312">
        <v>0</v>
      </c>
      <c r="C1625" s="312">
        <v>0</v>
      </c>
      <c r="D1625" s="312">
        <v>0</v>
      </c>
      <c r="E1625" s="1763">
        <v>0</v>
      </c>
      <c r="F1625" s="1764"/>
      <c r="G1625" s="297"/>
      <c r="H1625" s="297"/>
      <c r="I1625" s="297"/>
      <c r="J1625" s="297"/>
    </row>
    <row r="1626" spans="1:10" ht="15" customHeight="1" x14ac:dyDescent="0.25">
      <c r="A1626" s="310" t="s">
        <v>726</v>
      </c>
      <c r="B1626" s="312">
        <v>0</v>
      </c>
      <c r="C1626" s="312">
        <v>0</v>
      </c>
      <c r="D1626" s="312">
        <v>0</v>
      </c>
      <c r="E1626" s="1763">
        <v>0</v>
      </c>
      <c r="F1626" s="1764"/>
      <c r="G1626" s="297"/>
      <c r="H1626" s="297"/>
      <c r="I1626" s="297"/>
      <c r="J1626" s="297"/>
    </row>
    <row r="1627" spans="1:10" ht="15" customHeight="1" x14ac:dyDescent="0.25">
      <c r="A1627" s="310" t="s">
        <v>727</v>
      </c>
      <c r="B1627" s="312">
        <v>0</v>
      </c>
      <c r="C1627" s="312">
        <v>0</v>
      </c>
      <c r="D1627" s="312">
        <v>0</v>
      </c>
      <c r="E1627" s="1763">
        <v>0</v>
      </c>
      <c r="F1627" s="1764"/>
      <c r="G1627" s="297"/>
      <c r="H1627" s="297"/>
      <c r="I1627" s="297"/>
      <c r="J1627" s="297"/>
    </row>
  </sheetData>
  <mergeCells count="1591">
    <mergeCell ref="A1:E1"/>
    <mergeCell ref="A2:F2"/>
    <mergeCell ref="B3:F3"/>
    <mergeCell ref="B4:F4"/>
    <mergeCell ref="B5:F5"/>
    <mergeCell ref="B6:F6"/>
    <mergeCell ref="E19:F19"/>
    <mergeCell ref="E20:F20"/>
    <mergeCell ref="E21:F21"/>
    <mergeCell ref="E22:F22"/>
    <mergeCell ref="E23:F23"/>
    <mergeCell ref="E24:F24"/>
    <mergeCell ref="E13:F13"/>
    <mergeCell ref="A14:F14"/>
    <mergeCell ref="B15:F15"/>
    <mergeCell ref="B16:F16"/>
    <mergeCell ref="B17:F17"/>
    <mergeCell ref="B18:F18"/>
    <mergeCell ref="B7:F7"/>
    <mergeCell ref="A8:F8"/>
    <mergeCell ref="A9:F9"/>
    <mergeCell ref="B10:F10"/>
    <mergeCell ref="B11:F11"/>
    <mergeCell ref="E12:F12"/>
    <mergeCell ref="E38:F38"/>
    <mergeCell ref="E39:F39"/>
    <mergeCell ref="E40:F40"/>
    <mergeCell ref="E41:F41"/>
    <mergeCell ref="E42:F42"/>
    <mergeCell ref="E43:F43"/>
    <mergeCell ref="E32:F32"/>
    <mergeCell ref="E33:F33"/>
    <mergeCell ref="E34:F34"/>
    <mergeCell ref="E35:F35"/>
    <mergeCell ref="E36:F36"/>
    <mergeCell ref="E37:F37"/>
    <mergeCell ref="E25:F25"/>
    <mergeCell ref="E26:F26"/>
    <mergeCell ref="A27:F27"/>
    <mergeCell ref="E28:F28"/>
    <mergeCell ref="E29:F29"/>
    <mergeCell ref="E31:F31"/>
    <mergeCell ref="E56:F56"/>
    <mergeCell ref="E57:F57"/>
    <mergeCell ref="E58:F58"/>
    <mergeCell ref="E59:F59"/>
    <mergeCell ref="E60:F60"/>
    <mergeCell ref="E61:F61"/>
    <mergeCell ref="E50:F50"/>
    <mergeCell ref="E51:F51"/>
    <mergeCell ref="E52:F52"/>
    <mergeCell ref="E53:F53"/>
    <mergeCell ref="E54:F54"/>
    <mergeCell ref="E55:F55"/>
    <mergeCell ref="E44:F44"/>
    <mergeCell ref="E45:F45"/>
    <mergeCell ref="E46:F46"/>
    <mergeCell ref="E47:F47"/>
    <mergeCell ref="E48:F48"/>
    <mergeCell ref="E49:F49"/>
    <mergeCell ref="E75:F75"/>
    <mergeCell ref="E76:F76"/>
    <mergeCell ref="E77:F77"/>
    <mergeCell ref="E78:F78"/>
    <mergeCell ref="E79:F79"/>
    <mergeCell ref="E80:F80"/>
    <mergeCell ref="E68:F68"/>
    <mergeCell ref="E69:F69"/>
    <mergeCell ref="A70:F70"/>
    <mergeCell ref="E71:F71"/>
    <mergeCell ref="E72:F72"/>
    <mergeCell ref="E74:F74"/>
    <mergeCell ref="E62:F62"/>
    <mergeCell ref="E63:F63"/>
    <mergeCell ref="E64:F64"/>
    <mergeCell ref="E65:F65"/>
    <mergeCell ref="E66:F66"/>
    <mergeCell ref="E67:F67"/>
    <mergeCell ref="E93:F93"/>
    <mergeCell ref="E94:F94"/>
    <mergeCell ref="E95:F95"/>
    <mergeCell ref="E96:F96"/>
    <mergeCell ref="E97:F97"/>
    <mergeCell ref="E98:F98"/>
    <mergeCell ref="E87:F87"/>
    <mergeCell ref="E88:F88"/>
    <mergeCell ref="E89:F89"/>
    <mergeCell ref="E90:F90"/>
    <mergeCell ref="E91:F91"/>
    <mergeCell ref="E92:F92"/>
    <mergeCell ref="E81:F81"/>
    <mergeCell ref="E82:F82"/>
    <mergeCell ref="E83:F83"/>
    <mergeCell ref="E84:F84"/>
    <mergeCell ref="E85:F85"/>
    <mergeCell ref="E86:F86"/>
    <mergeCell ref="E111:F111"/>
    <mergeCell ref="E112:F112"/>
    <mergeCell ref="A113:F113"/>
    <mergeCell ref="E114:F114"/>
    <mergeCell ref="E115:F115"/>
    <mergeCell ref="E117:F117"/>
    <mergeCell ref="E105:F105"/>
    <mergeCell ref="E106:F106"/>
    <mergeCell ref="E107:F107"/>
    <mergeCell ref="E108:F108"/>
    <mergeCell ref="E109:F109"/>
    <mergeCell ref="E110:F110"/>
    <mergeCell ref="E99:F99"/>
    <mergeCell ref="E100:F100"/>
    <mergeCell ref="E101:F101"/>
    <mergeCell ref="E102:F102"/>
    <mergeCell ref="E103:F103"/>
    <mergeCell ref="E104:F104"/>
    <mergeCell ref="E130:F130"/>
    <mergeCell ref="E131:F131"/>
    <mergeCell ref="E132:F132"/>
    <mergeCell ref="E133:F133"/>
    <mergeCell ref="E134:F134"/>
    <mergeCell ref="E135:F135"/>
    <mergeCell ref="E124:F124"/>
    <mergeCell ref="E125:F125"/>
    <mergeCell ref="E126:F126"/>
    <mergeCell ref="E127:F127"/>
    <mergeCell ref="E128:F128"/>
    <mergeCell ref="E129:F129"/>
    <mergeCell ref="E118:F118"/>
    <mergeCell ref="E119:F119"/>
    <mergeCell ref="E120:F120"/>
    <mergeCell ref="E121:F121"/>
    <mergeCell ref="E122:F122"/>
    <mergeCell ref="E123:F123"/>
    <mergeCell ref="E148:F148"/>
    <mergeCell ref="E149:F149"/>
    <mergeCell ref="E150:F150"/>
    <mergeCell ref="E151:F151"/>
    <mergeCell ref="E152:F152"/>
    <mergeCell ref="E153:F153"/>
    <mergeCell ref="E142:F142"/>
    <mergeCell ref="E143:F143"/>
    <mergeCell ref="E144:F144"/>
    <mergeCell ref="E145:F145"/>
    <mergeCell ref="E146:F146"/>
    <mergeCell ref="E147:F147"/>
    <mergeCell ref="E136:F136"/>
    <mergeCell ref="E137:F137"/>
    <mergeCell ref="E138:F138"/>
    <mergeCell ref="E139:F139"/>
    <mergeCell ref="E140:F140"/>
    <mergeCell ref="E141:F141"/>
    <mergeCell ref="E167:F167"/>
    <mergeCell ref="E168:F168"/>
    <mergeCell ref="E169:F169"/>
    <mergeCell ref="E170:F170"/>
    <mergeCell ref="E171:F171"/>
    <mergeCell ref="E172:F172"/>
    <mergeCell ref="E161:F161"/>
    <mergeCell ref="E162:F162"/>
    <mergeCell ref="E163:F163"/>
    <mergeCell ref="E164:F164"/>
    <mergeCell ref="E165:F165"/>
    <mergeCell ref="E166:F166"/>
    <mergeCell ref="E154:F154"/>
    <mergeCell ref="E155:F155"/>
    <mergeCell ref="A156:F156"/>
    <mergeCell ref="E157:F157"/>
    <mergeCell ref="E158:F158"/>
    <mergeCell ref="E160:F160"/>
    <mergeCell ref="E185:F185"/>
    <mergeCell ref="E186:F186"/>
    <mergeCell ref="E187:F187"/>
    <mergeCell ref="E188:F188"/>
    <mergeCell ref="E189:F189"/>
    <mergeCell ref="E190:F190"/>
    <mergeCell ref="E179:F179"/>
    <mergeCell ref="E180:F180"/>
    <mergeCell ref="E181:F181"/>
    <mergeCell ref="E182:F182"/>
    <mergeCell ref="E183:F183"/>
    <mergeCell ref="E184:F184"/>
    <mergeCell ref="E173:F173"/>
    <mergeCell ref="E174:F174"/>
    <mergeCell ref="E175:F175"/>
    <mergeCell ref="E176:F176"/>
    <mergeCell ref="E177:F177"/>
    <mergeCell ref="E178:F178"/>
    <mergeCell ref="E203:F203"/>
    <mergeCell ref="A204:F204"/>
    <mergeCell ref="E205:F205"/>
    <mergeCell ref="E206:F206"/>
    <mergeCell ref="E208:F208"/>
    <mergeCell ref="E209:F209"/>
    <mergeCell ref="E197:F197"/>
    <mergeCell ref="E198:F198"/>
    <mergeCell ref="E199:F199"/>
    <mergeCell ref="E200:F200"/>
    <mergeCell ref="E201:F201"/>
    <mergeCell ref="E202:F202"/>
    <mergeCell ref="A191:F191"/>
    <mergeCell ref="B192:F192"/>
    <mergeCell ref="B193:F193"/>
    <mergeCell ref="B194:F194"/>
    <mergeCell ref="B195:F195"/>
    <mergeCell ref="E196:F196"/>
    <mergeCell ref="E222:F222"/>
    <mergeCell ref="E223:F223"/>
    <mergeCell ref="E224:F224"/>
    <mergeCell ref="E225:F225"/>
    <mergeCell ref="E226:F226"/>
    <mergeCell ref="E227:F227"/>
    <mergeCell ref="E216:F216"/>
    <mergeCell ref="E217:F217"/>
    <mergeCell ref="E218:F218"/>
    <mergeCell ref="E219:F219"/>
    <mergeCell ref="E220:F220"/>
    <mergeCell ref="E221:F221"/>
    <mergeCell ref="E210:F210"/>
    <mergeCell ref="E211:F211"/>
    <mergeCell ref="E212:F212"/>
    <mergeCell ref="E213:F213"/>
    <mergeCell ref="E214:F214"/>
    <mergeCell ref="E215:F215"/>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28:F228"/>
    <mergeCell ref="E229:F229"/>
    <mergeCell ref="E230:F230"/>
    <mergeCell ref="E231:F231"/>
    <mergeCell ref="E232:F232"/>
    <mergeCell ref="E233:F233"/>
    <mergeCell ref="E259:F259"/>
    <mergeCell ref="E260:F260"/>
    <mergeCell ref="E261:F261"/>
    <mergeCell ref="E262:F262"/>
    <mergeCell ref="E263:F263"/>
    <mergeCell ref="E264:F264"/>
    <mergeCell ref="E253:F253"/>
    <mergeCell ref="E254:F254"/>
    <mergeCell ref="E255:F255"/>
    <mergeCell ref="E256:F256"/>
    <mergeCell ref="E257:F257"/>
    <mergeCell ref="E258:F258"/>
    <mergeCell ref="E246:F246"/>
    <mergeCell ref="A247:F247"/>
    <mergeCell ref="E248:F248"/>
    <mergeCell ref="E249:F249"/>
    <mergeCell ref="E251:F251"/>
    <mergeCell ref="E252:F252"/>
    <mergeCell ref="E277:F277"/>
    <mergeCell ref="E278:F278"/>
    <mergeCell ref="E279:F279"/>
    <mergeCell ref="E280:F280"/>
    <mergeCell ref="E281:F281"/>
    <mergeCell ref="E282:F282"/>
    <mergeCell ref="E271:F271"/>
    <mergeCell ref="E272:F272"/>
    <mergeCell ref="E273:F273"/>
    <mergeCell ref="E274:F274"/>
    <mergeCell ref="E275:F275"/>
    <mergeCell ref="E276:F276"/>
    <mergeCell ref="E265:F265"/>
    <mergeCell ref="E266:F266"/>
    <mergeCell ref="E267:F267"/>
    <mergeCell ref="E268:F268"/>
    <mergeCell ref="E269:F269"/>
    <mergeCell ref="E270:F270"/>
    <mergeCell ref="E296:F296"/>
    <mergeCell ref="E297:F297"/>
    <mergeCell ref="E298:F298"/>
    <mergeCell ref="E299:F299"/>
    <mergeCell ref="E300:F300"/>
    <mergeCell ref="E301:F301"/>
    <mergeCell ref="E289:F289"/>
    <mergeCell ref="A290:F290"/>
    <mergeCell ref="E291:F291"/>
    <mergeCell ref="E292:F292"/>
    <mergeCell ref="E294:F294"/>
    <mergeCell ref="E295:F295"/>
    <mergeCell ref="E283:F283"/>
    <mergeCell ref="E284:F284"/>
    <mergeCell ref="E285:F285"/>
    <mergeCell ref="E286:F286"/>
    <mergeCell ref="E287:F287"/>
    <mergeCell ref="E288:F288"/>
    <mergeCell ref="E314:F314"/>
    <mergeCell ref="E315:F315"/>
    <mergeCell ref="E316:F316"/>
    <mergeCell ref="E317:F317"/>
    <mergeCell ref="E318:F318"/>
    <mergeCell ref="E319:F319"/>
    <mergeCell ref="E308:F308"/>
    <mergeCell ref="E309:F309"/>
    <mergeCell ref="E310:F310"/>
    <mergeCell ref="E311:F311"/>
    <mergeCell ref="E312:F312"/>
    <mergeCell ref="E313:F313"/>
    <mergeCell ref="E302:F302"/>
    <mergeCell ref="E303:F303"/>
    <mergeCell ref="E304:F304"/>
    <mergeCell ref="E305:F305"/>
    <mergeCell ref="E306:F306"/>
    <mergeCell ref="E307:F307"/>
    <mergeCell ref="E332:F332"/>
    <mergeCell ref="A333:F333"/>
    <mergeCell ref="E334:F334"/>
    <mergeCell ref="E335:F335"/>
    <mergeCell ref="E337:F337"/>
    <mergeCell ref="E338:F338"/>
    <mergeCell ref="E326:F326"/>
    <mergeCell ref="E327:F327"/>
    <mergeCell ref="E328:F328"/>
    <mergeCell ref="E329:F329"/>
    <mergeCell ref="E330:F330"/>
    <mergeCell ref="E331:F331"/>
    <mergeCell ref="E320:F320"/>
    <mergeCell ref="E321:F321"/>
    <mergeCell ref="E322:F322"/>
    <mergeCell ref="E323:F323"/>
    <mergeCell ref="E324:F324"/>
    <mergeCell ref="E325:F325"/>
    <mergeCell ref="E351:F351"/>
    <mergeCell ref="E352:F352"/>
    <mergeCell ref="E353:F353"/>
    <mergeCell ref="E354:F354"/>
    <mergeCell ref="E355:F355"/>
    <mergeCell ref="E356:F356"/>
    <mergeCell ref="E345:F345"/>
    <mergeCell ref="E346:F346"/>
    <mergeCell ref="E347:F347"/>
    <mergeCell ref="E348:F348"/>
    <mergeCell ref="E349:F349"/>
    <mergeCell ref="E350:F350"/>
    <mergeCell ref="E339:F339"/>
    <mergeCell ref="E340:F340"/>
    <mergeCell ref="E341:F341"/>
    <mergeCell ref="E342:F342"/>
    <mergeCell ref="E343:F343"/>
    <mergeCell ref="E344:F344"/>
    <mergeCell ref="B369:F369"/>
    <mergeCell ref="B370:F370"/>
    <mergeCell ref="E371:F371"/>
    <mergeCell ref="E372:F372"/>
    <mergeCell ref="E373:F373"/>
    <mergeCell ref="E374:F374"/>
    <mergeCell ref="E363:F363"/>
    <mergeCell ref="E364:F364"/>
    <mergeCell ref="E365:F365"/>
    <mergeCell ref="E366:F366"/>
    <mergeCell ref="E367:F367"/>
    <mergeCell ref="B368:F368"/>
    <mergeCell ref="E357:F357"/>
    <mergeCell ref="E358:F358"/>
    <mergeCell ref="E359:F359"/>
    <mergeCell ref="E360:F360"/>
    <mergeCell ref="E361:F361"/>
    <mergeCell ref="E362:F362"/>
    <mergeCell ref="E388:F388"/>
    <mergeCell ref="E389:F389"/>
    <mergeCell ref="E390:F390"/>
    <mergeCell ref="E391:F391"/>
    <mergeCell ref="E392:F392"/>
    <mergeCell ref="E393:F393"/>
    <mergeCell ref="E381:F381"/>
    <mergeCell ref="E383:F383"/>
    <mergeCell ref="E384:F384"/>
    <mergeCell ref="E385:F385"/>
    <mergeCell ref="E386:F386"/>
    <mergeCell ref="E387:F387"/>
    <mergeCell ref="E375:F375"/>
    <mergeCell ref="E376:F376"/>
    <mergeCell ref="E377:F377"/>
    <mergeCell ref="E378:F378"/>
    <mergeCell ref="A379:F379"/>
    <mergeCell ref="E380:F380"/>
    <mergeCell ref="E406:F406"/>
    <mergeCell ref="E407:F407"/>
    <mergeCell ref="E408:F408"/>
    <mergeCell ref="E409:F409"/>
    <mergeCell ref="E410:F410"/>
    <mergeCell ref="E411:F411"/>
    <mergeCell ref="E400:F400"/>
    <mergeCell ref="E401:F401"/>
    <mergeCell ref="E402:F402"/>
    <mergeCell ref="E403:F403"/>
    <mergeCell ref="E404:F404"/>
    <mergeCell ref="E405:F405"/>
    <mergeCell ref="E394:F394"/>
    <mergeCell ref="E395:F395"/>
    <mergeCell ref="E396:F396"/>
    <mergeCell ref="E397:F397"/>
    <mergeCell ref="E398:F398"/>
    <mergeCell ref="E399:F399"/>
    <mergeCell ref="E424:F424"/>
    <mergeCell ref="E426:F426"/>
    <mergeCell ref="E427:F427"/>
    <mergeCell ref="E428:F428"/>
    <mergeCell ref="E429:F429"/>
    <mergeCell ref="E430:F430"/>
    <mergeCell ref="E418:F418"/>
    <mergeCell ref="E419:F419"/>
    <mergeCell ref="E420:F420"/>
    <mergeCell ref="E421:F421"/>
    <mergeCell ref="A422:F422"/>
    <mergeCell ref="E423:F423"/>
    <mergeCell ref="E412:F412"/>
    <mergeCell ref="E413:F413"/>
    <mergeCell ref="E414:F414"/>
    <mergeCell ref="E415:F415"/>
    <mergeCell ref="E416:F416"/>
    <mergeCell ref="E417:F417"/>
    <mergeCell ref="E443:F443"/>
    <mergeCell ref="E444:F444"/>
    <mergeCell ref="E445:F445"/>
    <mergeCell ref="E446:F446"/>
    <mergeCell ref="E447:F447"/>
    <mergeCell ref="E448:F448"/>
    <mergeCell ref="E437:F437"/>
    <mergeCell ref="E438:F438"/>
    <mergeCell ref="E439:F439"/>
    <mergeCell ref="E440:F440"/>
    <mergeCell ref="E441:F441"/>
    <mergeCell ref="E442:F442"/>
    <mergeCell ref="E431:F431"/>
    <mergeCell ref="E432:F432"/>
    <mergeCell ref="E433:F433"/>
    <mergeCell ref="E434:F434"/>
    <mergeCell ref="E435:F435"/>
    <mergeCell ref="E436:F436"/>
    <mergeCell ref="E461:F461"/>
    <mergeCell ref="E462:F462"/>
    <mergeCell ref="E463:F463"/>
    <mergeCell ref="E464:F464"/>
    <mergeCell ref="A465:F465"/>
    <mergeCell ref="E466:F466"/>
    <mergeCell ref="E455:F455"/>
    <mergeCell ref="E456:F456"/>
    <mergeCell ref="E457:F457"/>
    <mergeCell ref="E458:F458"/>
    <mergeCell ref="E459:F459"/>
    <mergeCell ref="E460:F460"/>
    <mergeCell ref="E449:F449"/>
    <mergeCell ref="E450:F450"/>
    <mergeCell ref="E451:F451"/>
    <mergeCell ref="E452:F452"/>
    <mergeCell ref="E453:F453"/>
    <mergeCell ref="E454:F454"/>
    <mergeCell ref="E480:F480"/>
    <mergeCell ref="E481:F481"/>
    <mergeCell ref="E482:F482"/>
    <mergeCell ref="E483:F483"/>
    <mergeCell ref="E484:F484"/>
    <mergeCell ref="E485:F485"/>
    <mergeCell ref="E474:F474"/>
    <mergeCell ref="E475:F475"/>
    <mergeCell ref="E476:F476"/>
    <mergeCell ref="E477:F477"/>
    <mergeCell ref="E478:F478"/>
    <mergeCell ref="E479:F479"/>
    <mergeCell ref="E467:F467"/>
    <mergeCell ref="E469:F469"/>
    <mergeCell ref="E470:F470"/>
    <mergeCell ref="E471:F471"/>
    <mergeCell ref="E472:F472"/>
    <mergeCell ref="E473:F473"/>
    <mergeCell ref="E498:F498"/>
    <mergeCell ref="E499:F499"/>
    <mergeCell ref="E500:F500"/>
    <mergeCell ref="E501:F501"/>
    <mergeCell ref="E502:F502"/>
    <mergeCell ref="E503:F503"/>
    <mergeCell ref="E492:F492"/>
    <mergeCell ref="E493:F493"/>
    <mergeCell ref="E494:F494"/>
    <mergeCell ref="E495:F495"/>
    <mergeCell ref="E496:F496"/>
    <mergeCell ref="E497:F497"/>
    <mergeCell ref="E486:F486"/>
    <mergeCell ref="E487:F487"/>
    <mergeCell ref="E488:F488"/>
    <mergeCell ref="E489:F489"/>
    <mergeCell ref="E490:F490"/>
    <mergeCell ref="E491:F491"/>
    <mergeCell ref="E517:F517"/>
    <mergeCell ref="E518:F518"/>
    <mergeCell ref="E519:F519"/>
    <mergeCell ref="E520:F520"/>
    <mergeCell ref="E521:F521"/>
    <mergeCell ref="E522:F522"/>
    <mergeCell ref="E510:F510"/>
    <mergeCell ref="E512:F512"/>
    <mergeCell ref="E513:F513"/>
    <mergeCell ref="E514:F514"/>
    <mergeCell ref="E515:F515"/>
    <mergeCell ref="E516:F516"/>
    <mergeCell ref="E504:F504"/>
    <mergeCell ref="E505:F505"/>
    <mergeCell ref="E506:F506"/>
    <mergeCell ref="E507:F507"/>
    <mergeCell ref="A508:F508"/>
    <mergeCell ref="E509:F509"/>
    <mergeCell ref="E535:F535"/>
    <mergeCell ref="E536:F536"/>
    <mergeCell ref="E537:F537"/>
    <mergeCell ref="E538:F538"/>
    <mergeCell ref="E539:F539"/>
    <mergeCell ref="E540:F540"/>
    <mergeCell ref="E529:F529"/>
    <mergeCell ref="E530:F530"/>
    <mergeCell ref="E531:F531"/>
    <mergeCell ref="E532:F532"/>
    <mergeCell ref="E533:F533"/>
    <mergeCell ref="E534:F534"/>
    <mergeCell ref="E523:F523"/>
    <mergeCell ref="E524:F524"/>
    <mergeCell ref="E525:F525"/>
    <mergeCell ref="E526:F526"/>
    <mergeCell ref="E527:F527"/>
    <mergeCell ref="E528:F528"/>
    <mergeCell ref="E553:F553"/>
    <mergeCell ref="A554:F554"/>
    <mergeCell ref="E555:F555"/>
    <mergeCell ref="E556:F556"/>
    <mergeCell ref="E558:F558"/>
    <mergeCell ref="E559:F559"/>
    <mergeCell ref="E547:F547"/>
    <mergeCell ref="E548:F548"/>
    <mergeCell ref="E549:F549"/>
    <mergeCell ref="E550:F550"/>
    <mergeCell ref="E551:F551"/>
    <mergeCell ref="E552:F552"/>
    <mergeCell ref="E541:F541"/>
    <mergeCell ref="E542:F542"/>
    <mergeCell ref="B543:F543"/>
    <mergeCell ref="B544:F544"/>
    <mergeCell ref="B545:F545"/>
    <mergeCell ref="E546:F546"/>
    <mergeCell ref="E572:F572"/>
    <mergeCell ref="E573:F573"/>
    <mergeCell ref="E574:F574"/>
    <mergeCell ref="E575:F575"/>
    <mergeCell ref="E576:F576"/>
    <mergeCell ref="E577:F577"/>
    <mergeCell ref="E566:F566"/>
    <mergeCell ref="E567:F567"/>
    <mergeCell ref="E568:F568"/>
    <mergeCell ref="E569:F569"/>
    <mergeCell ref="E570:F570"/>
    <mergeCell ref="E571:F571"/>
    <mergeCell ref="E560:F560"/>
    <mergeCell ref="E561:F561"/>
    <mergeCell ref="E562:F562"/>
    <mergeCell ref="E563:F563"/>
    <mergeCell ref="E564:F564"/>
    <mergeCell ref="E565:F565"/>
    <mergeCell ref="E590:F590"/>
    <mergeCell ref="E591:F591"/>
    <mergeCell ref="E592:F592"/>
    <mergeCell ref="E593:F593"/>
    <mergeCell ref="E594:F594"/>
    <mergeCell ref="E595:F595"/>
    <mergeCell ref="E584:F584"/>
    <mergeCell ref="E585:F585"/>
    <mergeCell ref="E586:F586"/>
    <mergeCell ref="E587:F587"/>
    <mergeCell ref="E588:F588"/>
    <mergeCell ref="E589:F589"/>
    <mergeCell ref="E578:F578"/>
    <mergeCell ref="E579:F579"/>
    <mergeCell ref="E580:F580"/>
    <mergeCell ref="E581:F581"/>
    <mergeCell ref="E582:F582"/>
    <mergeCell ref="E583:F583"/>
    <mergeCell ref="E609:F609"/>
    <mergeCell ref="E610:F610"/>
    <mergeCell ref="E611:F611"/>
    <mergeCell ref="E612:F612"/>
    <mergeCell ref="E613:F613"/>
    <mergeCell ref="E614:F614"/>
    <mergeCell ref="E603:F603"/>
    <mergeCell ref="E604:F604"/>
    <mergeCell ref="E605:F605"/>
    <mergeCell ref="E606:F606"/>
    <mergeCell ref="E607:F607"/>
    <mergeCell ref="E608:F608"/>
    <mergeCell ref="E596:F596"/>
    <mergeCell ref="A597:F597"/>
    <mergeCell ref="E598:F598"/>
    <mergeCell ref="E599:F599"/>
    <mergeCell ref="E601:F601"/>
    <mergeCell ref="E602:F602"/>
    <mergeCell ref="E627:F627"/>
    <mergeCell ref="E628:F628"/>
    <mergeCell ref="E629:F629"/>
    <mergeCell ref="E630:F630"/>
    <mergeCell ref="E631:F631"/>
    <mergeCell ref="E632:F632"/>
    <mergeCell ref="E621:F621"/>
    <mergeCell ref="E622:F622"/>
    <mergeCell ref="E623:F623"/>
    <mergeCell ref="E624:F624"/>
    <mergeCell ref="E625:F625"/>
    <mergeCell ref="E626:F626"/>
    <mergeCell ref="E615:F615"/>
    <mergeCell ref="E616:F616"/>
    <mergeCell ref="E617:F617"/>
    <mergeCell ref="E618:F618"/>
    <mergeCell ref="E619:F619"/>
    <mergeCell ref="E620:F620"/>
    <mergeCell ref="E646:F646"/>
    <mergeCell ref="E647:F647"/>
    <mergeCell ref="E648:F648"/>
    <mergeCell ref="E649:F649"/>
    <mergeCell ref="E650:F650"/>
    <mergeCell ref="E651:F651"/>
    <mergeCell ref="E639:F639"/>
    <mergeCell ref="A640:F640"/>
    <mergeCell ref="E641:F641"/>
    <mergeCell ref="E642:F642"/>
    <mergeCell ref="E644:F644"/>
    <mergeCell ref="E645:F645"/>
    <mergeCell ref="E633:F633"/>
    <mergeCell ref="E634:F634"/>
    <mergeCell ref="E635:F635"/>
    <mergeCell ref="E636:F636"/>
    <mergeCell ref="E637:F637"/>
    <mergeCell ref="E638:F638"/>
    <mergeCell ref="E664:F664"/>
    <mergeCell ref="E665:F665"/>
    <mergeCell ref="E666:F666"/>
    <mergeCell ref="E667:F667"/>
    <mergeCell ref="E668:F668"/>
    <mergeCell ref="E669:F669"/>
    <mergeCell ref="E658:F658"/>
    <mergeCell ref="E659:F659"/>
    <mergeCell ref="E660:F660"/>
    <mergeCell ref="E661:F661"/>
    <mergeCell ref="E662:F662"/>
    <mergeCell ref="E663:F663"/>
    <mergeCell ref="E652:F652"/>
    <mergeCell ref="E653:F653"/>
    <mergeCell ref="E654:F654"/>
    <mergeCell ref="E655:F655"/>
    <mergeCell ref="E656:F656"/>
    <mergeCell ref="E657:F657"/>
    <mergeCell ref="E682:F682"/>
    <mergeCell ref="A683:F683"/>
    <mergeCell ref="E684:F684"/>
    <mergeCell ref="E685:F685"/>
    <mergeCell ref="E687:F687"/>
    <mergeCell ref="E688:F688"/>
    <mergeCell ref="E676:F676"/>
    <mergeCell ref="E677:F677"/>
    <mergeCell ref="E678:F678"/>
    <mergeCell ref="E679:F679"/>
    <mergeCell ref="E680:F680"/>
    <mergeCell ref="E681:F681"/>
    <mergeCell ref="E670:F670"/>
    <mergeCell ref="E671:F671"/>
    <mergeCell ref="E672:F672"/>
    <mergeCell ref="E673:F673"/>
    <mergeCell ref="E674:F674"/>
    <mergeCell ref="E675:F675"/>
    <mergeCell ref="E701:F701"/>
    <mergeCell ref="E702:F702"/>
    <mergeCell ref="E703:F703"/>
    <mergeCell ref="E704:F704"/>
    <mergeCell ref="E705:F705"/>
    <mergeCell ref="E706:F706"/>
    <mergeCell ref="E695:F695"/>
    <mergeCell ref="E696:F696"/>
    <mergeCell ref="E697:F697"/>
    <mergeCell ref="E698:F698"/>
    <mergeCell ref="E699:F699"/>
    <mergeCell ref="E700:F700"/>
    <mergeCell ref="E689:F689"/>
    <mergeCell ref="E690:F690"/>
    <mergeCell ref="E691:F691"/>
    <mergeCell ref="E692:F692"/>
    <mergeCell ref="E693:F693"/>
    <mergeCell ref="E694:F694"/>
    <mergeCell ref="B719:F719"/>
    <mergeCell ref="B720:F720"/>
    <mergeCell ref="E721:F721"/>
    <mergeCell ref="E722:F722"/>
    <mergeCell ref="E723:F723"/>
    <mergeCell ref="E724:F724"/>
    <mergeCell ref="E713:F713"/>
    <mergeCell ref="E714:F714"/>
    <mergeCell ref="E715:F715"/>
    <mergeCell ref="E716:F716"/>
    <mergeCell ref="E717:F717"/>
    <mergeCell ref="B718:F718"/>
    <mergeCell ref="E707:F707"/>
    <mergeCell ref="E708:F708"/>
    <mergeCell ref="E709:F709"/>
    <mergeCell ref="E710:F710"/>
    <mergeCell ref="E711:F711"/>
    <mergeCell ref="E712:F712"/>
    <mergeCell ref="E738:F738"/>
    <mergeCell ref="E739:F739"/>
    <mergeCell ref="E740:F740"/>
    <mergeCell ref="E741:F741"/>
    <mergeCell ref="E742:F742"/>
    <mergeCell ref="E743:F743"/>
    <mergeCell ref="E731:F731"/>
    <mergeCell ref="E733:F733"/>
    <mergeCell ref="E734:F734"/>
    <mergeCell ref="E735:F735"/>
    <mergeCell ref="E736:F736"/>
    <mergeCell ref="E737:F737"/>
    <mergeCell ref="E725:F725"/>
    <mergeCell ref="E726:F726"/>
    <mergeCell ref="E727:F727"/>
    <mergeCell ref="E728:F728"/>
    <mergeCell ref="A729:F729"/>
    <mergeCell ref="E730:F730"/>
    <mergeCell ref="E756:F756"/>
    <mergeCell ref="E757:F757"/>
    <mergeCell ref="E758:F758"/>
    <mergeCell ref="E759:F759"/>
    <mergeCell ref="E760:F760"/>
    <mergeCell ref="E761:F761"/>
    <mergeCell ref="E750:F750"/>
    <mergeCell ref="E751:F751"/>
    <mergeCell ref="E752:F752"/>
    <mergeCell ref="E753:F753"/>
    <mergeCell ref="E754:F754"/>
    <mergeCell ref="E755:F755"/>
    <mergeCell ref="E744:F744"/>
    <mergeCell ref="E745:F745"/>
    <mergeCell ref="E746:F746"/>
    <mergeCell ref="E747:F747"/>
    <mergeCell ref="E748:F748"/>
    <mergeCell ref="E749:F749"/>
    <mergeCell ref="E774:F774"/>
    <mergeCell ref="E776:F776"/>
    <mergeCell ref="E777:F777"/>
    <mergeCell ref="E778:F778"/>
    <mergeCell ref="E779:F779"/>
    <mergeCell ref="E780:F780"/>
    <mergeCell ref="E768:F768"/>
    <mergeCell ref="E769:F769"/>
    <mergeCell ref="E770:F770"/>
    <mergeCell ref="E771:F771"/>
    <mergeCell ref="A772:F772"/>
    <mergeCell ref="E773:F773"/>
    <mergeCell ref="E762:F762"/>
    <mergeCell ref="E763:F763"/>
    <mergeCell ref="E764:F764"/>
    <mergeCell ref="E765:F765"/>
    <mergeCell ref="E766:F766"/>
    <mergeCell ref="E767:F767"/>
    <mergeCell ref="E793:F793"/>
    <mergeCell ref="E794:F794"/>
    <mergeCell ref="E795:F795"/>
    <mergeCell ref="E796:F796"/>
    <mergeCell ref="E797:F797"/>
    <mergeCell ref="E798:F798"/>
    <mergeCell ref="E787:F787"/>
    <mergeCell ref="E788:F788"/>
    <mergeCell ref="E789:F789"/>
    <mergeCell ref="E790:F790"/>
    <mergeCell ref="E791:F791"/>
    <mergeCell ref="E792:F792"/>
    <mergeCell ref="E781:F781"/>
    <mergeCell ref="E782:F782"/>
    <mergeCell ref="E783:F783"/>
    <mergeCell ref="E784:F784"/>
    <mergeCell ref="E785:F785"/>
    <mergeCell ref="E786:F786"/>
    <mergeCell ref="E811:F811"/>
    <mergeCell ref="E812:F812"/>
    <mergeCell ref="E813:F813"/>
    <mergeCell ref="E814:F814"/>
    <mergeCell ref="A815:F815"/>
    <mergeCell ref="E816:F816"/>
    <mergeCell ref="E805:F805"/>
    <mergeCell ref="E806:F806"/>
    <mergeCell ref="E807:F807"/>
    <mergeCell ref="E808:F808"/>
    <mergeCell ref="E809:F809"/>
    <mergeCell ref="E810:F810"/>
    <mergeCell ref="E799:F799"/>
    <mergeCell ref="E800:F800"/>
    <mergeCell ref="E801:F801"/>
    <mergeCell ref="E802:F802"/>
    <mergeCell ref="E803:F803"/>
    <mergeCell ref="E804:F804"/>
    <mergeCell ref="E830:F830"/>
    <mergeCell ref="E831:F831"/>
    <mergeCell ref="E832:F832"/>
    <mergeCell ref="E833:F833"/>
    <mergeCell ref="E834:F834"/>
    <mergeCell ref="E835:F835"/>
    <mergeCell ref="E824:F824"/>
    <mergeCell ref="E825:F825"/>
    <mergeCell ref="E826:F826"/>
    <mergeCell ref="E827:F827"/>
    <mergeCell ref="E828:F828"/>
    <mergeCell ref="E829:F829"/>
    <mergeCell ref="E817:F817"/>
    <mergeCell ref="E819:F819"/>
    <mergeCell ref="E820:F820"/>
    <mergeCell ref="E821:F821"/>
    <mergeCell ref="E822:F822"/>
    <mergeCell ref="E823:F823"/>
    <mergeCell ref="E848:F848"/>
    <mergeCell ref="E849:F849"/>
    <mergeCell ref="E850:F850"/>
    <mergeCell ref="E851:F851"/>
    <mergeCell ref="E852:F852"/>
    <mergeCell ref="E853:F853"/>
    <mergeCell ref="E842:F842"/>
    <mergeCell ref="E843:F843"/>
    <mergeCell ref="E844:F844"/>
    <mergeCell ref="E845:F845"/>
    <mergeCell ref="E846:F846"/>
    <mergeCell ref="E847:F847"/>
    <mergeCell ref="E836:F836"/>
    <mergeCell ref="E837:F837"/>
    <mergeCell ref="E838:F838"/>
    <mergeCell ref="E839:F839"/>
    <mergeCell ref="E840:F840"/>
    <mergeCell ref="E841:F841"/>
    <mergeCell ref="E867:F867"/>
    <mergeCell ref="E868:F868"/>
    <mergeCell ref="E869:F869"/>
    <mergeCell ref="E870:F870"/>
    <mergeCell ref="E871:F871"/>
    <mergeCell ref="E872:F872"/>
    <mergeCell ref="E860:F860"/>
    <mergeCell ref="E862:F862"/>
    <mergeCell ref="E863:F863"/>
    <mergeCell ref="E864:F864"/>
    <mergeCell ref="E865:F865"/>
    <mergeCell ref="E866:F866"/>
    <mergeCell ref="E854:F854"/>
    <mergeCell ref="E855:F855"/>
    <mergeCell ref="E856:F856"/>
    <mergeCell ref="E857:F857"/>
    <mergeCell ref="A858:F858"/>
    <mergeCell ref="E859:F859"/>
    <mergeCell ref="E885:F885"/>
    <mergeCell ref="E886:F886"/>
    <mergeCell ref="E887:F887"/>
    <mergeCell ref="E888:F888"/>
    <mergeCell ref="E889:F889"/>
    <mergeCell ref="E890:F890"/>
    <mergeCell ref="E879:F879"/>
    <mergeCell ref="E880:F880"/>
    <mergeCell ref="E881:F881"/>
    <mergeCell ref="E882:F882"/>
    <mergeCell ref="E883:F883"/>
    <mergeCell ref="E884:F884"/>
    <mergeCell ref="E873:F873"/>
    <mergeCell ref="E874:F874"/>
    <mergeCell ref="E875:F875"/>
    <mergeCell ref="E876:F876"/>
    <mergeCell ref="E877:F877"/>
    <mergeCell ref="E878:F878"/>
    <mergeCell ref="E903:F903"/>
    <mergeCell ref="E904:F904"/>
    <mergeCell ref="A905:F905"/>
    <mergeCell ref="E906:F906"/>
    <mergeCell ref="E907:F907"/>
    <mergeCell ref="E909:F909"/>
    <mergeCell ref="E897:F897"/>
    <mergeCell ref="E898:F898"/>
    <mergeCell ref="E899:F899"/>
    <mergeCell ref="E900:F900"/>
    <mergeCell ref="E901:F901"/>
    <mergeCell ref="E902:F902"/>
    <mergeCell ref="E891:F891"/>
    <mergeCell ref="E892:F892"/>
    <mergeCell ref="B893:F893"/>
    <mergeCell ref="B894:F894"/>
    <mergeCell ref="B895:F895"/>
    <mergeCell ref="B896:F896"/>
    <mergeCell ref="E922:F922"/>
    <mergeCell ref="E923:F923"/>
    <mergeCell ref="E924:F924"/>
    <mergeCell ref="E925:F925"/>
    <mergeCell ref="E926:F926"/>
    <mergeCell ref="E927:F927"/>
    <mergeCell ref="E916:F916"/>
    <mergeCell ref="E917:F917"/>
    <mergeCell ref="E918:F918"/>
    <mergeCell ref="E919:F919"/>
    <mergeCell ref="E920:F920"/>
    <mergeCell ref="E921:F921"/>
    <mergeCell ref="E910:F910"/>
    <mergeCell ref="E911:F911"/>
    <mergeCell ref="E912:F912"/>
    <mergeCell ref="E913:F913"/>
    <mergeCell ref="E914:F914"/>
    <mergeCell ref="E915:F915"/>
    <mergeCell ref="E940:F940"/>
    <mergeCell ref="E941:F941"/>
    <mergeCell ref="E942:F942"/>
    <mergeCell ref="E943:F943"/>
    <mergeCell ref="E944:F944"/>
    <mergeCell ref="E945:F945"/>
    <mergeCell ref="E934:F934"/>
    <mergeCell ref="E935:F935"/>
    <mergeCell ref="E936:F936"/>
    <mergeCell ref="E937:F937"/>
    <mergeCell ref="E938:F938"/>
    <mergeCell ref="E939:F939"/>
    <mergeCell ref="E928:F928"/>
    <mergeCell ref="E929:F929"/>
    <mergeCell ref="E930:F930"/>
    <mergeCell ref="E931:F931"/>
    <mergeCell ref="E932:F932"/>
    <mergeCell ref="E933:F933"/>
    <mergeCell ref="E959:F959"/>
    <mergeCell ref="E960:F960"/>
    <mergeCell ref="E961:F961"/>
    <mergeCell ref="E962:F962"/>
    <mergeCell ref="E963:F963"/>
    <mergeCell ref="E964:F964"/>
    <mergeCell ref="E953:F953"/>
    <mergeCell ref="E954:F954"/>
    <mergeCell ref="E955:F955"/>
    <mergeCell ref="E956:F956"/>
    <mergeCell ref="E957:F957"/>
    <mergeCell ref="E958:F958"/>
    <mergeCell ref="E946:F946"/>
    <mergeCell ref="E947:F947"/>
    <mergeCell ref="A948:F948"/>
    <mergeCell ref="E949:F949"/>
    <mergeCell ref="E950:F950"/>
    <mergeCell ref="E952:F952"/>
    <mergeCell ref="E977:F977"/>
    <mergeCell ref="E978:F978"/>
    <mergeCell ref="E979:F979"/>
    <mergeCell ref="E980:F980"/>
    <mergeCell ref="E981:F981"/>
    <mergeCell ref="E982:F982"/>
    <mergeCell ref="E971:F971"/>
    <mergeCell ref="E972:F972"/>
    <mergeCell ref="E973:F973"/>
    <mergeCell ref="E974:F974"/>
    <mergeCell ref="E975:F975"/>
    <mergeCell ref="E976:F976"/>
    <mergeCell ref="E965:F965"/>
    <mergeCell ref="E966:F966"/>
    <mergeCell ref="E967:F967"/>
    <mergeCell ref="E968:F968"/>
    <mergeCell ref="E969:F969"/>
    <mergeCell ref="E970:F970"/>
    <mergeCell ref="E996:F996"/>
    <mergeCell ref="E997:F997"/>
    <mergeCell ref="E998:F998"/>
    <mergeCell ref="E999:F999"/>
    <mergeCell ref="E1000:F1000"/>
    <mergeCell ref="E1001:F1001"/>
    <mergeCell ref="E989:F989"/>
    <mergeCell ref="E990:F990"/>
    <mergeCell ref="A991:F991"/>
    <mergeCell ref="E992:F992"/>
    <mergeCell ref="E993:F993"/>
    <mergeCell ref="E995:F995"/>
    <mergeCell ref="E983:F983"/>
    <mergeCell ref="E984:F984"/>
    <mergeCell ref="E985:F985"/>
    <mergeCell ref="E986:F986"/>
    <mergeCell ref="E987:F987"/>
    <mergeCell ref="E988:F988"/>
    <mergeCell ref="E1014:F1014"/>
    <mergeCell ref="E1015:F1015"/>
    <mergeCell ref="E1016:F1016"/>
    <mergeCell ref="E1017:F1017"/>
    <mergeCell ref="E1018:F1018"/>
    <mergeCell ref="E1019:F1019"/>
    <mergeCell ref="E1008:F1008"/>
    <mergeCell ref="E1009:F1009"/>
    <mergeCell ref="E1010:F1010"/>
    <mergeCell ref="E1011:F1011"/>
    <mergeCell ref="E1012:F1012"/>
    <mergeCell ref="E1013:F1013"/>
    <mergeCell ref="E1002:F1002"/>
    <mergeCell ref="E1003:F1003"/>
    <mergeCell ref="E1004:F1004"/>
    <mergeCell ref="E1005:F1005"/>
    <mergeCell ref="E1006:F1006"/>
    <mergeCell ref="E1007:F1007"/>
    <mergeCell ref="E1032:F1032"/>
    <mergeCell ref="E1033:F1033"/>
    <mergeCell ref="A1034:F1034"/>
    <mergeCell ref="E1035:F1035"/>
    <mergeCell ref="E1036:F1036"/>
    <mergeCell ref="E1038:F1038"/>
    <mergeCell ref="E1026:F1026"/>
    <mergeCell ref="E1027:F1027"/>
    <mergeCell ref="E1028:F1028"/>
    <mergeCell ref="E1029:F1029"/>
    <mergeCell ref="E1030:F1030"/>
    <mergeCell ref="E1031:F1031"/>
    <mergeCell ref="E1020:F1020"/>
    <mergeCell ref="E1021:F1021"/>
    <mergeCell ref="E1022:F1022"/>
    <mergeCell ref="E1023:F1023"/>
    <mergeCell ref="E1024:F1024"/>
    <mergeCell ref="E1025:F1025"/>
    <mergeCell ref="E1051:F1051"/>
    <mergeCell ref="E1052:F1052"/>
    <mergeCell ref="E1053:F1053"/>
    <mergeCell ref="E1054:F1054"/>
    <mergeCell ref="E1055:F1055"/>
    <mergeCell ref="E1056:F1056"/>
    <mergeCell ref="E1045:F1045"/>
    <mergeCell ref="E1046:F1046"/>
    <mergeCell ref="E1047:F1047"/>
    <mergeCell ref="E1048:F1048"/>
    <mergeCell ref="E1049:F1049"/>
    <mergeCell ref="E1050:F1050"/>
    <mergeCell ref="E1039:F1039"/>
    <mergeCell ref="E1040:F1040"/>
    <mergeCell ref="E1041:F1041"/>
    <mergeCell ref="E1042:F1042"/>
    <mergeCell ref="E1043:F1043"/>
    <mergeCell ref="E1044:F1044"/>
    <mergeCell ref="B1069:F1069"/>
    <mergeCell ref="B1070:F1070"/>
    <mergeCell ref="B1071:F1071"/>
    <mergeCell ref="B1072:F1072"/>
    <mergeCell ref="E1073:F1073"/>
    <mergeCell ref="E1074:F1074"/>
    <mergeCell ref="E1063:F1063"/>
    <mergeCell ref="E1064:F1064"/>
    <mergeCell ref="E1065:F1065"/>
    <mergeCell ref="E1066:F1066"/>
    <mergeCell ref="E1067:F1067"/>
    <mergeCell ref="E1068:F1068"/>
    <mergeCell ref="E1057:F1057"/>
    <mergeCell ref="E1058:F1058"/>
    <mergeCell ref="E1059:F1059"/>
    <mergeCell ref="E1060:F1060"/>
    <mergeCell ref="E1061:F1061"/>
    <mergeCell ref="E1062:F1062"/>
    <mergeCell ref="E1088:F1088"/>
    <mergeCell ref="E1089:F1089"/>
    <mergeCell ref="E1090:F1090"/>
    <mergeCell ref="E1091:F1091"/>
    <mergeCell ref="E1092:F1092"/>
    <mergeCell ref="E1093:F1093"/>
    <mergeCell ref="A1081:F1081"/>
    <mergeCell ref="E1082:F1082"/>
    <mergeCell ref="E1083:F1083"/>
    <mergeCell ref="E1085:F1085"/>
    <mergeCell ref="E1086:F1086"/>
    <mergeCell ref="E1087:F1087"/>
    <mergeCell ref="E1075:F1075"/>
    <mergeCell ref="E1076:F1076"/>
    <mergeCell ref="E1077:F1077"/>
    <mergeCell ref="E1078:F1078"/>
    <mergeCell ref="E1079:F1079"/>
    <mergeCell ref="E1080:F1080"/>
    <mergeCell ref="E1106:F1106"/>
    <mergeCell ref="E1107:F1107"/>
    <mergeCell ref="E1108:F1108"/>
    <mergeCell ref="E1109:F1109"/>
    <mergeCell ref="E1110:F1110"/>
    <mergeCell ref="E1111:F1111"/>
    <mergeCell ref="E1100:F1100"/>
    <mergeCell ref="E1101:F1101"/>
    <mergeCell ref="E1102:F1102"/>
    <mergeCell ref="E1103:F1103"/>
    <mergeCell ref="E1104:F1104"/>
    <mergeCell ref="E1105:F1105"/>
    <mergeCell ref="E1094:F1094"/>
    <mergeCell ref="E1095:F1095"/>
    <mergeCell ref="E1096:F1096"/>
    <mergeCell ref="E1097:F1097"/>
    <mergeCell ref="E1098:F1098"/>
    <mergeCell ref="E1099:F1099"/>
    <mergeCell ref="A1124:F1124"/>
    <mergeCell ref="E1125:F1125"/>
    <mergeCell ref="E1126:F1126"/>
    <mergeCell ref="E1128:F1128"/>
    <mergeCell ref="E1129:F1129"/>
    <mergeCell ref="E1130:F1130"/>
    <mergeCell ref="E1118:F1118"/>
    <mergeCell ref="E1119:F1119"/>
    <mergeCell ref="E1120:F1120"/>
    <mergeCell ref="E1121:F1121"/>
    <mergeCell ref="E1122:F1122"/>
    <mergeCell ref="E1123:F1123"/>
    <mergeCell ref="E1112:F1112"/>
    <mergeCell ref="E1113:F1113"/>
    <mergeCell ref="E1114:F1114"/>
    <mergeCell ref="E1115:F1115"/>
    <mergeCell ref="E1116:F1116"/>
    <mergeCell ref="E1117:F1117"/>
    <mergeCell ref="E1143:F1143"/>
    <mergeCell ref="E1144:F1144"/>
    <mergeCell ref="E1145:F1145"/>
    <mergeCell ref="E1146:F1146"/>
    <mergeCell ref="E1147:F1147"/>
    <mergeCell ref="E1148:F1148"/>
    <mergeCell ref="E1137:F1137"/>
    <mergeCell ref="E1138:F1138"/>
    <mergeCell ref="E1139:F1139"/>
    <mergeCell ref="E1140:F1140"/>
    <mergeCell ref="E1141:F1141"/>
    <mergeCell ref="E1142:F1142"/>
    <mergeCell ref="E1131:F1131"/>
    <mergeCell ref="E1132:F1132"/>
    <mergeCell ref="E1133:F1133"/>
    <mergeCell ref="E1134:F1134"/>
    <mergeCell ref="E1135:F1135"/>
    <mergeCell ref="E1136:F1136"/>
    <mergeCell ref="E1161:F1161"/>
    <mergeCell ref="E1162:F1162"/>
    <mergeCell ref="E1163:F1163"/>
    <mergeCell ref="E1164:F1164"/>
    <mergeCell ref="E1165:F1165"/>
    <mergeCell ref="E1166:F1166"/>
    <mergeCell ref="E1155:F1155"/>
    <mergeCell ref="E1156:F1156"/>
    <mergeCell ref="E1157:F1157"/>
    <mergeCell ref="E1158:F1158"/>
    <mergeCell ref="E1159:F1159"/>
    <mergeCell ref="E1160:F1160"/>
    <mergeCell ref="E1149:F1149"/>
    <mergeCell ref="E1150:F1150"/>
    <mergeCell ref="E1151:F1151"/>
    <mergeCell ref="E1152:F1152"/>
    <mergeCell ref="E1153:F1153"/>
    <mergeCell ref="E1154:F1154"/>
    <mergeCell ref="E1180:F1180"/>
    <mergeCell ref="E1181:F1181"/>
    <mergeCell ref="E1182:F1182"/>
    <mergeCell ref="E1183:F1183"/>
    <mergeCell ref="E1184:F1184"/>
    <mergeCell ref="E1185:F1185"/>
    <mergeCell ref="E1174:F1174"/>
    <mergeCell ref="E1175:F1175"/>
    <mergeCell ref="E1176:F1176"/>
    <mergeCell ref="E1177:F1177"/>
    <mergeCell ref="E1178:F1178"/>
    <mergeCell ref="E1179:F1179"/>
    <mergeCell ref="A1167:F1167"/>
    <mergeCell ref="E1168:F1168"/>
    <mergeCell ref="E1169:F1169"/>
    <mergeCell ref="E1171:F1171"/>
    <mergeCell ref="E1172:F1172"/>
    <mergeCell ref="E1173:F1173"/>
    <mergeCell ref="E1198:F1198"/>
    <mergeCell ref="E1199:F1199"/>
    <mergeCell ref="E1200:F1200"/>
    <mergeCell ref="E1201:F1201"/>
    <mergeCell ref="E1202:F1202"/>
    <mergeCell ref="E1203:F1203"/>
    <mergeCell ref="E1192:F1192"/>
    <mergeCell ref="E1193:F1193"/>
    <mergeCell ref="E1194:F1194"/>
    <mergeCell ref="E1195:F1195"/>
    <mergeCell ref="E1196:F1196"/>
    <mergeCell ref="E1197:F1197"/>
    <mergeCell ref="E1186:F1186"/>
    <mergeCell ref="E1187:F1187"/>
    <mergeCell ref="E1188:F1188"/>
    <mergeCell ref="E1189:F1189"/>
    <mergeCell ref="E1190:F1190"/>
    <mergeCell ref="E1191:F1191"/>
    <mergeCell ref="E1217:F1217"/>
    <mergeCell ref="E1218:F1218"/>
    <mergeCell ref="E1219:F1219"/>
    <mergeCell ref="E1220:F1220"/>
    <mergeCell ref="E1221:F1221"/>
    <mergeCell ref="E1222:F1222"/>
    <mergeCell ref="A1210:F1210"/>
    <mergeCell ref="E1211:F1211"/>
    <mergeCell ref="E1212:F1212"/>
    <mergeCell ref="E1214:F1214"/>
    <mergeCell ref="E1215:F1215"/>
    <mergeCell ref="E1216:F1216"/>
    <mergeCell ref="E1204:F1204"/>
    <mergeCell ref="E1205:F1205"/>
    <mergeCell ref="E1206:F1206"/>
    <mergeCell ref="E1207:F1207"/>
    <mergeCell ref="E1208:F1208"/>
    <mergeCell ref="E1209:F1209"/>
    <mergeCell ref="E1235:F1235"/>
    <mergeCell ref="E1236:F1236"/>
    <mergeCell ref="E1237:F1237"/>
    <mergeCell ref="E1238:F1238"/>
    <mergeCell ref="E1239:F1239"/>
    <mergeCell ref="E1240:F1240"/>
    <mergeCell ref="E1229:F1229"/>
    <mergeCell ref="E1230:F1230"/>
    <mergeCell ref="E1231:F1231"/>
    <mergeCell ref="E1232:F1232"/>
    <mergeCell ref="E1233:F1233"/>
    <mergeCell ref="E1234:F1234"/>
    <mergeCell ref="E1223:F1223"/>
    <mergeCell ref="E1224:F1224"/>
    <mergeCell ref="E1225:F1225"/>
    <mergeCell ref="E1226:F1226"/>
    <mergeCell ref="E1227:F1227"/>
    <mergeCell ref="E1228:F1228"/>
    <mergeCell ref="E1253:F1253"/>
    <mergeCell ref="E1254:F1254"/>
    <mergeCell ref="E1255:F1255"/>
    <mergeCell ref="E1256:F1256"/>
    <mergeCell ref="A1257:F1257"/>
    <mergeCell ref="E1258:F1258"/>
    <mergeCell ref="B1247:F1247"/>
    <mergeCell ref="B1248:F1248"/>
    <mergeCell ref="E1249:F1249"/>
    <mergeCell ref="E1250:F1250"/>
    <mergeCell ref="E1251:F1251"/>
    <mergeCell ref="E1252:F1252"/>
    <mergeCell ref="E1241:F1241"/>
    <mergeCell ref="E1242:F1242"/>
    <mergeCell ref="E1243:F1243"/>
    <mergeCell ref="E1244:F1244"/>
    <mergeCell ref="B1245:F1245"/>
    <mergeCell ref="B1246:F1246"/>
    <mergeCell ref="E1272:F1272"/>
    <mergeCell ref="E1273:F1273"/>
    <mergeCell ref="E1274:F1274"/>
    <mergeCell ref="E1275:F1275"/>
    <mergeCell ref="E1276:F1276"/>
    <mergeCell ref="E1277:F1277"/>
    <mergeCell ref="E1266:F1266"/>
    <mergeCell ref="E1267:F1267"/>
    <mergeCell ref="E1268:F1268"/>
    <mergeCell ref="E1269:F1269"/>
    <mergeCell ref="E1270:F1270"/>
    <mergeCell ref="E1271:F1271"/>
    <mergeCell ref="E1259:F1259"/>
    <mergeCell ref="E1261:F1261"/>
    <mergeCell ref="E1262:F1262"/>
    <mergeCell ref="E1263:F1263"/>
    <mergeCell ref="E1264:F1264"/>
    <mergeCell ref="E1265:F1265"/>
    <mergeCell ref="E1290:F1290"/>
    <mergeCell ref="E1291:F1291"/>
    <mergeCell ref="E1292:F1292"/>
    <mergeCell ref="E1293:F1293"/>
    <mergeCell ref="E1294:F1294"/>
    <mergeCell ref="E1295:F1295"/>
    <mergeCell ref="E1284:F1284"/>
    <mergeCell ref="E1285:F1285"/>
    <mergeCell ref="E1286:F1286"/>
    <mergeCell ref="E1287:F1287"/>
    <mergeCell ref="E1288:F1288"/>
    <mergeCell ref="E1289:F1289"/>
    <mergeCell ref="E1278:F1278"/>
    <mergeCell ref="E1279:F1279"/>
    <mergeCell ref="E1280:F1280"/>
    <mergeCell ref="E1281:F1281"/>
    <mergeCell ref="E1282:F1282"/>
    <mergeCell ref="E1283:F1283"/>
    <mergeCell ref="E1309:F1309"/>
    <mergeCell ref="E1310:F1310"/>
    <mergeCell ref="E1311:F1311"/>
    <mergeCell ref="E1312:F1312"/>
    <mergeCell ref="E1313:F1313"/>
    <mergeCell ref="E1314:F1314"/>
    <mergeCell ref="E1302:F1302"/>
    <mergeCell ref="E1304:F1304"/>
    <mergeCell ref="E1305:F1305"/>
    <mergeCell ref="E1306:F1306"/>
    <mergeCell ref="E1307:F1307"/>
    <mergeCell ref="E1308:F1308"/>
    <mergeCell ref="E1296:F1296"/>
    <mergeCell ref="E1297:F1297"/>
    <mergeCell ref="E1298:F1298"/>
    <mergeCell ref="E1299:F1299"/>
    <mergeCell ref="A1300:F1300"/>
    <mergeCell ref="E1301:F1301"/>
    <mergeCell ref="E1327:F1327"/>
    <mergeCell ref="E1328:F1328"/>
    <mergeCell ref="E1329:F1329"/>
    <mergeCell ref="E1330:F1330"/>
    <mergeCell ref="E1331:F1331"/>
    <mergeCell ref="E1332:F1332"/>
    <mergeCell ref="E1321:F1321"/>
    <mergeCell ref="E1322:F1322"/>
    <mergeCell ref="E1323:F1323"/>
    <mergeCell ref="E1324:F1324"/>
    <mergeCell ref="E1325:F1325"/>
    <mergeCell ref="E1326:F1326"/>
    <mergeCell ref="E1315:F1315"/>
    <mergeCell ref="E1316:F1316"/>
    <mergeCell ref="E1317:F1317"/>
    <mergeCell ref="E1318:F1318"/>
    <mergeCell ref="E1319:F1319"/>
    <mergeCell ref="E1320:F1320"/>
    <mergeCell ref="E1345:F1345"/>
    <mergeCell ref="E1347:F1347"/>
    <mergeCell ref="E1348:F1348"/>
    <mergeCell ref="E1349:F1349"/>
    <mergeCell ref="E1350:F1350"/>
    <mergeCell ref="E1351:F1351"/>
    <mergeCell ref="E1339:F1339"/>
    <mergeCell ref="E1340:F1340"/>
    <mergeCell ref="E1341:F1341"/>
    <mergeCell ref="E1342:F1342"/>
    <mergeCell ref="A1343:F1343"/>
    <mergeCell ref="E1344:F1344"/>
    <mergeCell ref="E1333:F1333"/>
    <mergeCell ref="E1334:F1334"/>
    <mergeCell ref="E1335:F1335"/>
    <mergeCell ref="E1336:F1336"/>
    <mergeCell ref="E1337:F1337"/>
    <mergeCell ref="E1338:F1338"/>
    <mergeCell ref="E1364:F1364"/>
    <mergeCell ref="E1365:F1365"/>
    <mergeCell ref="E1366:F1366"/>
    <mergeCell ref="E1367:F1367"/>
    <mergeCell ref="E1368:F1368"/>
    <mergeCell ref="E1369:F1369"/>
    <mergeCell ref="E1358:F1358"/>
    <mergeCell ref="E1359:F1359"/>
    <mergeCell ref="E1360:F1360"/>
    <mergeCell ref="E1361:F1361"/>
    <mergeCell ref="E1362:F1362"/>
    <mergeCell ref="E1363:F1363"/>
    <mergeCell ref="E1352:F1352"/>
    <mergeCell ref="E1353:F1353"/>
    <mergeCell ref="E1354:F1354"/>
    <mergeCell ref="E1355:F1355"/>
    <mergeCell ref="E1356:F1356"/>
    <mergeCell ref="E1357:F1357"/>
    <mergeCell ref="E1382:F1382"/>
    <mergeCell ref="E1383:F1383"/>
    <mergeCell ref="E1384:F1384"/>
    <mergeCell ref="E1385:F1385"/>
    <mergeCell ref="A1386:F1386"/>
    <mergeCell ref="E1387:F1387"/>
    <mergeCell ref="E1376:F1376"/>
    <mergeCell ref="E1377:F1377"/>
    <mergeCell ref="E1378:F1378"/>
    <mergeCell ref="E1379:F1379"/>
    <mergeCell ref="E1380:F1380"/>
    <mergeCell ref="E1381:F1381"/>
    <mergeCell ref="E1370:F1370"/>
    <mergeCell ref="E1371:F1371"/>
    <mergeCell ref="E1372:F1372"/>
    <mergeCell ref="E1373:F1373"/>
    <mergeCell ref="E1374:F1374"/>
    <mergeCell ref="E1375:F1375"/>
    <mergeCell ref="E1401:F1401"/>
    <mergeCell ref="E1402:F1402"/>
    <mergeCell ref="E1403:F1403"/>
    <mergeCell ref="E1404:F1404"/>
    <mergeCell ref="E1405:F1405"/>
    <mergeCell ref="E1406:F1406"/>
    <mergeCell ref="E1395:F1395"/>
    <mergeCell ref="E1396:F1396"/>
    <mergeCell ref="E1397:F1397"/>
    <mergeCell ref="E1398:F1398"/>
    <mergeCell ref="E1399:F1399"/>
    <mergeCell ref="E1400:F1400"/>
    <mergeCell ref="E1388:F1388"/>
    <mergeCell ref="E1390:F1390"/>
    <mergeCell ref="E1391:F1391"/>
    <mergeCell ref="E1392:F1392"/>
    <mergeCell ref="E1393:F1393"/>
    <mergeCell ref="E1394:F1394"/>
    <mergeCell ref="E1419:F1419"/>
    <mergeCell ref="E1420:F1420"/>
    <mergeCell ref="B1421:F1421"/>
    <mergeCell ref="B1422:F1422"/>
    <mergeCell ref="B1423:F1423"/>
    <mergeCell ref="E1424:F1424"/>
    <mergeCell ref="E1413:F1413"/>
    <mergeCell ref="E1414:F1414"/>
    <mergeCell ref="E1415:F1415"/>
    <mergeCell ref="E1416:F1416"/>
    <mergeCell ref="E1417:F1417"/>
    <mergeCell ref="E1418:F1418"/>
    <mergeCell ref="E1407:F1407"/>
    <mergeCell ref="E1408:F1408"/>
    <mergeCell ref="E1409:F1409"/>
    <mergeCell ref="E1410:F1410"/>
    <mergeCell ref="E1411:F1411"/>
    <mergeCell ref="E1412:F1412"/>
    <mergeCell ref="E1438:F1438"/>
    <mergeCell ref="E1439:F1439"/>
    <mergeCell ref="E1440:F1440"/>
    <mergeCell ref="E1441:F1441"/>
    <mergeCell ref="E1442:F1442"/>
    <mergeCell ref="E1443:F1443"/>
    <mergeCell ref="E1431:F1431"/>
    <mergeCell ref="A1432:F1432"/>
    <mergeCell ref="E1433:F1433"/>
    <mergeCell ref="E1434:F1434"/>
    <mergeCell ref="E1436:F1436"/>
    <mergeCell ref="E1437:F1437"/>
    <mergeCell ref="E1425:F1425"/>
    <mergeCell ref="E1426:F1426"/>
    <mergeCell ref="E1427:F1427"/>
    <mergeCell ref="E1428:F1428"/>
    <mergeCell ref="E1429:F1429"/>
    <mergeCell ref="E1430:F1430"/>
    <mergeCell ref="E1456:F1456"/>
    <mergeCell ref="E1457:F1457"/>
    <mergeCell ref="E1458:F1458"/>
    <mergeCell ref="E1459:F1459"/>
    <mergeCell ref="E1460:F1460"/>
    <mergeCell ref="E1461:F1461"/>
    <mergeCell ref="E1450:F1450"/>
    <mergeCell ref="E1451:F1451"/>
    <mergeCell ref="E1452:F1452"/>
    <mergeCell ref="E1453:F1453"/>
    <mergeCell ref="E1454:F1454"/>
    <mergeCell ref="E1455:F1455"/>
    <mergeCell ref="E1444:F1444"/>
    <mergeCell ref="E1445:F1445"/>
    <mergeCell ref="E1446:F1446"/>
    <mergeCell ref="E1447:F1447"/>
    <mergeCell ref="E1448:F1448"/>
    <mergeCell ref="E1449:F1449"/>
    <mergeCell ref="E1474:F1474"/>
    <mergeCell ref="A1475:F1475"/>
    <mergeCell ref="E1476:F1476"/>
    <mergeCell ref="E1477:F1477"/>
    <mergeCell ref="E1479:F1479"/>
    <mergeCell ref="E1480:F1480"/>
    <mergeCell ref="E1468:F1468"/>
    <mergeCell ref="E1469:F1469"/>
    <mergeCell ref="E1470:F1470"/>
    <mergeCell ref="E1471:F1471"/>
    <mergeCell ref="E1472:F1472"/>
    <mergeCell ref="E1473:F1473"/>
    <mergeCell ref="E1462:F1462"/>
    <mergeCell ref="E1463:F1463"/>
    <mergeCell ref="E1464:F1464"/>
    <mergeCell ref="E1465:F1465"/>
    <mergeCell ref="E1466:F1466"/>
    <mergeCell ref="E1467:F1467"/>
    <mergeCell ref="E1493:F1493"/>
    <mergeCell ref="E1494:F1494"/>
    <mergeCell ref="E1495:F1495"/>
    <mergeCell ref="E1496:F1496"/>
    <mergeCell ref="E1497:F1497"/>
    <mergeCell ref="E1498:F1498"/>
    <mergeCell ref="E1487:F1487"/>
    <mergeCell ref="E1488:F1488"/>
    <mergeCell ref="E1489:F1489"/>
    <mergeCell ref="E1490:F1490"/>
    <mergeCell ref="E1491:F1491"/>
    <mergeCell ref="E1492:F1492"/>
    <mergeCell ref="E1481:F1481"/>
    <mergeCell ref="E1482:F1482"/>
    <mergeCell ref="E1483:F1483"/>
    <mergeCell ref="E1484:F1484"/>
    <mergeCell ref="E1485:F1485"/>
    <mergeCell ref="E1486:F1486"/>
    <mergeCell ref="E1511:F1511"/>
    <mergeCell ref="E1512:F1512"/>
    <mergeCell ref="E1513:F1513"/>
    <mergeCell ref="E1514:F1514"/>
    <mergeCell ref="E1515:F1515"/>
    <mergeCell ref="E1516:F1516"/>
    <mergeCell ref="E1505:F1505"/>
    <mergeCell ref="E1506:F1506"/>
    <mergeCell ref="E1507:F1507"/>
    <mergeCell ref="E1508:F1508"/>
    <mergeCell ref="E1509:F1509"/>
    <mergeCell ref="E1510:F1510"/>
    <mergeCell ref="E1499:F1499"/>
    <mergeCell ref="E1500:F1500"/>
    <mergeCell ref="E1501:F1501"/>
    <mergeCell ref="E1502:F1502"/>
    <mergeCell ref="E1503:F1503"/>
    <mergeCell ref="E1504:F1504"/>
    <mergeCell ref="E1530:F1530"/>
    <mergeCell ref="E1531:F1531"/>
    <mergeCell ref="E1532:F1532"/>
    <mergeCell ref="E1533:F1533"/>
    <mergeCell ref="E1534:F1534"/>
    <mergeCell ref="E1535:F1535"/>
    <mergeCell ref="E1524:F1524"/>
    <mergeCell ref="E1525:F1525"/>
    <mergeCell ref="E1526:F1526"/>
    <mergeCell ref="E1527:F1527"/>
    <mergeCell ref="E1528:F1528"/>
    <mergeCell ref="E1529:F1529"/>
    <mergeCell ref="E1517:F1517"/>
    <mergeCell ref="A1518:F1518"/>
    <mergeCell ref="E1519:F1519"/>
    <mergeCell ref="E1520:F1520"/>
    <mergeCell ref="E1522:F1522"/>
    <mergeCell ref="E1523:F1523"/>
    <mergeCell ref="E1548:F1548"/>
    <mergeCell ref="E1549:F1549"/>
    <mergeCell ref="E1550:F1550"/>
    <mergeCell ref="E1551:F1551"/>
    <mergeCell ref="E1552:F1552"/>
    <mergeCell ref="E1553:F1553"/>
    <mergeCell ref="E1542:F1542"/>
    <mergeCell ref="E1543:F1543"/>
    <mergeCell ref="E1544:F1544"/>
    <mergeCell ref="E1545:F1545"/>
    <mergeCell ref="E1546:F1546"/>
    <mergeCell ref="E1547:F1547"/>
    <mergeCell ref="E1536:F1536"/>
    <mergeCell ref="E1537:F1537"/>
    <mergeCell ref="E1538:F1538"/>
    <mergeCell ref="E1539:F1539"/>
    <mergeCell ref="E1540:F1540"/>
    <mergeCell ref="E1541:F1541"/>
    <mergeCell ref="E1567:F1567"/>
    <mergeCell ref="E1568:F1568"/>
    <mergeCell ref="E1569:F1569"/>
    <mergeCell ref="E1570:F1570"/>
    <mergeCell ref="E1571:F1571"/>
    <mergeCell ref="E1572:F1572"/>
    <mergeCell ref="E1560:F1560"/>
    <mergeCell ref="A1561:F1561"/>
    <mergeCell ref="E1562:F1562"/>
    <mergeCell ref="E1563:F1563"/>
    <mergeCell ref="E1565:F1565"/>
    <mergeCell ref="E1566:F1566"/>
    <mergeCell ref="E1554:F1554"/>
    <mergeCell ref="E1555:F1555"/>
    <mergeCell ref="E1556:F1556"/>
    <mergeCell ref="E1557:F1557"/>
    <mergeCell ref="E1558:F1558"/>
    <mergeCell ref="E1559:F1559"/>
    <mergeCell ref="E1585:F1585"/>
    <mergeCell ref="E1586:F1586"/>
    <mergeCell ref="E1587:F1587"/>
    <mergeCell ref="E1588:F1588"/>
    <mergeCell ref="E1589:F1589"/>
    <mergeCell ref="E1590:F1590"/>
    <mergeCell ref="E1579:F1579"/>
    <mergeCell ref="E1580:F1580"/>
    <mergeCell ref="E1581:F1581"/>
    <mergeCell ref="E1582:F1582"/>
    <mergeCell ref="E1583:F1583"/>
    <mergeCell ref="E1584:F1584"/>
    <mergeCell ref="E1573:F1573"/>
    <mergeCell ref="E1574:F1574"/>
    <mergeCell ref="E1575:F1575"/>
    <mergeCell ref="E1576:F1576"/>
    <mergeCell ref="E1577:F1577"/>
    <mergeCell ref="E1578:F1578"/>
    <mergeCell ref="E1603:F1603"/>
    <mergeCell ref="E1604:F1604"/>
    <mergeCell ref="E1605:F1605"/>
    <mergeCell ref="E1606:F1606"/>
    <mergeCell ref="E1607:F1607"/>
    <mergeCell ref="E1608:F1608"/>
    <mergeCell ref="E1597:F1597"/>
    <mergeCell ref="E1598:F1598"/>
    <mergeCell ref="E1599:F1599"/>
    <mergeCell ref="E1600:F1600"/>
    <mergeCell ref="E1601:F1601"/>
    <mergeCell ref="E1602:F1602"/>
    <mergeCell ref="E1591:F1591"/>
    <mergeCell ref="E1592:F1592"/>
    <mergeCell ref="E1593:F1593"/>
    <mergeCell ref="E1594:F1594"/>
    <mergeCell ref="E1595:F1595"/>
    <mergeCell ref="E1596:F1596"/>
    <mergeCell ref="E1627:F1627"/>
    <mergeCell ref="E1621:F1621"/>
    <mergeCell ref="E1622:F1622"/>
    <mergeCell ref="E1623:F1623"/>
    <mergeCell ref="E1624:F1624"/>
    <mergeCell ref="E1625:F1625"/>
    <mergeCell ref="E1626:F1626"/>
    <mergeCell ref="E1615:F1615"/>
    <mergeCell ref="E1616:F1616"/>
    <mergeCell ref="E1617:F1617"/>
    <mergeCell ref="E1618:F1618"/>
    <mergeCell ref="E1619:F1619"/>
    <mergeCell ref="E1620:F1620"/>
    <mergeCell ref="E1609:F1609"/>
    <mergeCell ref="E1610:F1610"/>
    <mergeCell ref="E1611:F1611"/>
    <mergeCell ref="E1612:F1612"/>
    <mergeCell ref="E1613:F1613"/>
    <mergeCell ref="E1614:F1614"/>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J149"/>
  <sheetViews>
    <sheetView workbookViewId="0">
      <selection activeCell="H14" sqref="H14"/>
    </sheetView>
  </sheetViews>
  <sheetFormatPr defaultRowHeight="15" x14ac:dyDescent="0.25"/>
  <cols>
    <col min="1" max="1" width="28.28515625" customWidth="1"/>
    <col min="2" max="4" width="15.85546875" customWidth="1"/>
    <col min="5" max="5" width="16" customWidth="1"/>
    <col min="6" max="6" width="0.140625" customWidth="1"/>
    <col min="7" max="7" width="6.7109375" customWidth="1"/>
    <col min="8" max="8" width="18.28515625" customWidth="1"/>
    <col min="9" max="9" width="10.7109375" customWidth="1"/>
    <col min="10" max="10" width="17.42578125" customWidth="1"/>
  </cols>
  <sheetData>
    <row r="1" spans="1:10" ht="20.100000000000001" customHeight="1" x14ac:dyDescent="0.25">
      <c r="A1" s="1603" t="s">
        <v>679</v>
      </c>
      <c r="B1" s="1604"/>
      <c r="C1" s="1604"/>
      <c r="D1" s="1604"/>
      <c r="E1" s="1604"/>
      <c r="F1" s="215"/>
      <c r="G1" s="215"/>
      <c r="H1" s="215"/>
      <c r="I1" s="215"/>
      <c r="J1" s="215"/>
    </row>
    <row r="2" spans="1:10" ht="24.95" customHeight="1" x14ac:dyDescent="0.25">
      <c r="A2" s="1605" t="s">
        <v>680</v>
      </c>
      <c r="B2" s="1606"/>
      <c r="C2" s="1606"/>
      <c r="D2" s="1606"/>
      <c r="E2" s="1606"/>
      <c r="F2" s="1606"/>
      <c r="G2" s="215"/>
      <c r="H2" s="215"/>
      <c r="I2" s="215"/>
      <c r="J2" s="215"/>
    </row>
    <row r="3" spans="1:10" ht="14.1" customHeight="1" x14ac:dyDescent="0.25">
      <c r="A3" s="216" t="s">
        <v>681</v>
      </c>
      <c r="B3" s="1607" t="s">
        <v>975</v>
      </c>
      <c r="C3" s="1608"/>
      <c r="D3" s="1608"/>
      <c r="E3" s="1608"/>
      <c r="F3" s="1608"/>
      <c r="G3" s="215"/>
      <c r="H3" s="215"/>
      <c r="I3" s="215"/>
      <c r="J3" s="215"/>
    </row>
    <row r="4" spans="1:10" ht="14.1" customHeight="1" x14ac:dyDescent="0.25">
      <c r="A4" s="216" t="s">
        <v>683</v>
      </c>
      <c r="B4" s="1607" t="s">
        <v>976</v>
      </c>
      <c r="C4" s="1608"/>
      <c r="D4" s="1608"/>
      <c r="E4" s="1608"/>
      <c r="F4" s="1608"/>
      <c r="G4" s="215"/>
      <c r="H4" s="215"/>
      <c r="I4" s="215"/>
      <c r="J4" s="215"/>
    </row>
    <row r="5" spans="1:10" ht="14.1" customHeight="1" x14ac:dyDescent="0.25">
      <c r="A5" s="216" t="s">
        <v>0</v>
      </c>
      <c r="B5" s="1607" t="s">
        <v>73</v>
      </c>
      <c r="C5" s="1608"/>
      <c r="D5" s="1608"/>
      <c r="E5" s="1608"/>
      <c r="F5" s="1608"/>
      <c r="G5" s="215"/>
      <c r="H5" s="215"/>
      <c r="I5" s="215"/>
      <c r="J5" s="215"/>
    </row>
    <row r="6" spans="1:10" ht="14.1" customHeight="1" x14ac:dyDescent="0.25">
      <c r="A6" s="216" t="s">
        <v>1</v>
      </c>
      <c r="B6" s="1607" t="s">
        <v>2</v>
      </c>
      <c r="C6" s="1608"/>
      <c r="D6" s="1608"/>
      <c r="E6" s="1608"/>
      <c r="F6" s="1608"/>
      <c r="G6" s="215"/>
      <c r="H6" s="215"/>
      <c r="I6" s="215"/>
      <c r="J6" s="215"/>
    </row>
    <row r="7" spans="1:10" ht="14.1" customHeight="1" x14ac:dyDescent="0.25">
      <c r="A7" s="216" t="s">
        <v>3</v>
      </c>
      <c r="B7" s="1593" t="s">
        <v>684</v>
      </c>
      <c r="C7" s="1594"/>
      <c r="D7" s="1594"/>
      <c r="E7" s="1594"/>
      <c r="F7" s="1594"/>
      <c r="G7" s="215"/>
      <c r="H7" s="215"/>
      <c r="I7" s="215"/>
      <c r="J7" s="215"/>
    </row>
    <row r="8" spans="1:10" ht="14.1" customHeight="1" x14ac:dyDescent="0.25">
      <c r="A8" s="1595" t="s">
        <v>4</v>
      </c>
      <c r="B8" s="1596"/>
      <c r="C8" s="1596"/>
      <c r="D8" s="1596"/>
      <c r="E8" s="1596"/>
      <c r="F8" s="1596"/>
      <c r="G8" s="215"/>
      <c r="H8" s="215"/>
      <c r="I8" s="215"/>
      <c r="J8" s="215"/>
    </row>
    <row r="9" spans="1:10" ht="20.100000000000001" customHeight="1" x14ac:dyDescent="0.25">
      <c r="A9" s="1597" t="s">
        <v>977</v>
      </c>
      <c r="B9" s="1598"/>
      <c r="C9" s="1598"/>
      <c r="D9" s="1598"/>
      <c r="E9" s="1598"/>
      <c r="F9" s="1598"/>
      <c r="G9" s="215"/>
      <c r="H9" s="215"/>
      <c r="I9" s="215"/>
      <c r="J9" s="215"/>
    </row>
    <row r="10" spans="1:10" ht="78.95" customHeight="1" x14ac:dyDescent="0.25">
      <c r="A10" s="217" t="s">
        <v>5</v>
      </c>
      <c r="B10" s="1599" t="s">
        <v>978</v>
      </c>
      <c r="C10" s="1600"/>
      <c r="D10" s="1600"/>
      <c r="E10" s="1600"/>
      <c r="F10" s="1600"/>
      <c r="G10" s="215"/>
      <c r="H10" s="215"/>
      <c r="I10" s="215"/>
      <c r="J10" s="215"/>
    </row>
    <row r="11" spans="1:10" ht="27.95" customHeight="1" x14ac:dyDescent="0.25">
      <c r="A11" s="234" t="s">
        <v>6</v>
      </c>
      <c r="B11" s="335">
        <v>2020</v>
      </c>
      <c r="C11" s="335">
        <v>2021</v>
      </c>
      <c r="D11" s="335">
        <v>2022</v>
      </c>
      <c r="E11" s="1804">
        <v>2023</v>
      </c>
      <c r="F11" s="1805"/>
      <c r="G11" s="215"/>
      <c r="H11" s="215"/>
      <c r="I11" s="215"/>
      <c r="J11" s="215"/>
    </row>
    <row r="12" spans="1:10" ht="14.1" customHeight="1" x14ac:dyDescent="0.25">
      <c r="A12" s="336"/>
      <c r="B12" s="337" t="s">
        <v>7</v>
      </c>
      <c r="C12" s="337" t="s">
        <v>8</v>
      </c>
      <c r="D12" s="337" t="s">
        <v>8</v>
      </c>
      <c r="E12" s="1806" t="s">
        <v>8</v>
      </c>
      <c r="F12" s="1807"/>
      <c r="G12" s="215"/>
      <c r="H12" s="215"/>
      <c r="I12" s="215"/>
      <c r="J12" s="215"/>
    </row>
    <row r="13" spans="1:10" ht="62.1" customHeight="1" x14ac:dyDescent="0.25">
      <c r="A13" s="234" t="s">
        <v>979</v>
      </c>
      <c r="B13" s="254" t="s">
        <v>558</v>
      </c>
      <c r="C13" s="254" t="s">
        <v>559</v>
      </c>
      <c r="D13" s="254" t="s">
        <v>560</v>
      </c>
      <c r="E13" s="1618" t="s">
        <v>980</v>
      </c>
      <c r="F13" s="1616"/>
      <c r="G13" s="215"/>
      <c r="H13" s="215"/>
      <c r="I13" s="215"/>
      <c r="J13" s="215"/>
    </row>
    <row r="14" spans="1:10" ht="162.94999999999999" customHeight="1" x14ac:dyDescent="0.25">
      <c r="A14" s="217" t="s">
        <v>357</v>
      </c>
      <c r="B14" s="1599" t="s">
        <v>981</v>
      </c>
      <c r="C14" s="1600"/>
      <c r="D14" s="1600"/>
      <c r="E14" s="1600"/>
      <c r="F14" s="1600"/>
      <c r="G14" s="215"/>
      <c r="H14" s="215"/>
      <c r="I14" s="215"/>
      <c r="J14" s="215"/>
    </row>
    <row r="15" spans="1:10" ht="27.95" customHeight="1" x14ac:dyDescent="0.25">
      <c r="A15" s="234" t="s">
        <v>743</v>
      </c>
      <c r="B15" s="252" t="s">
        <v>112</v>
      </c>
      <c r="C15" s="252" t="s">
        <v>112</v>
      </c>
      <c r="D15" s="252" t="s">
        <v>112</v>
      </c>
      <c r="E15" s="1601" t="s">
        <v>112</v>
      </c>
      <c r="F15" s="1602"/>
      <c r="G15" s="215"/>
      <c r="H15" s="215"/>
      <c r="I15" s="215"/>
      <c r="J15" s="215"/>
    </row>
    <row r="16" spans="1:10" ht="30.95" customHeight="1" x14ac:dyDescent="0.25">
      <c r="A16" s="234" t="s">
        <v>982</v>
      </c>
      <c r="B16" s="254" t="s">
        <v>687</v>
      </c>
      <c r="C16" s="254" t="s">
        <v>983</v>
      </c>
      <c r="D16" s="254" t="s">
        <v>983</v>
      </c>
      <c r="E16" s="1618" t="s">
        <v>984</v>
      </c>
      <c r="F16" s="1616"/>
      <c r="G16" s="215"/>
      <c r="H16" s="215"/>
      <c r="I16" s="215"/>
      <c r="J16" s="215"/>
    </row>
    <row r="17" spans="1:10" ht="20.100000000000001" customHeight="1" x14ac:dyDescent="0.25">
      <c r="A17" s="234" t="s">
        <v>985</v>
      </c>
      <c r="B17" s="254" t="s">
        <v>687</v>
      </c>
      <c r="C17" s="254" t="s">
        <v>748</v>
      </c>
      <c r="D17" s="254" t="s">
        <v>748</v>
      </c>
      <c r="E17" s="1618" t="s">
        <v>748</v>
      </c>
      <c r="F17" s="1616"/>
      <c r="G17" s="215"/>
      <c r="H17" s="215"/>
      <c r="I17" s="215"/>
      <c r="J17" s="215"/>
    </row>
    <row r="18" spans="1:10" ht="20.100000000000001" customHeight="1" x14ac:dyDescent="0.25">
      <c r="A18" s="234" t="s">
        <v>986</v>
      </c>
      <c r="B18" s="254" t="s">
        <v>687</v>
      </c>
      <c r="C18" s="254" t="s">
        <v>748</v>
      </c>
      <c r="D18" s="254" t="s">
        <v>748</v>
      </c>
      <c r="E18" s="1618" t="s">
        <v>748</v>
      </c>
      <c r="F18" s="1616"/>
      <c r="G18" s="215"/>
      <c r="H18" s="215"/>
      <c r="I18" s="215"/>
      <c r="J18" s="215"/>
    </row>
    <row r="19" spans="1:10" ht="20.100000000000001" customHeight="1" x14ac:dyDescent="0.25">
      <c r="A19" s="234" t="s">
        <v>987</v>
      </c>
      <c r="B19" s="254" t="s">
        <v>687</v>
      </c>
      <c r="C19" s="254" t="s">
        <v>988</v>
      </c>
      <c r="D19" s="254" t="s">
        <v>988</v>
      </c>
      <c r="E19" s="1618" t="s">
        <v>989</v>
      </c>
      <c r="F19" s="1616"/>
      <c r="G19" s="215"/>
      <c r="H19" s="215"/>
      <c r="I19" s="215"/>
      <c r="J19" s="215"/>
    </row>
    <row r="20" spans="1:10" ht="41.1" customHeight="1" x14ac:dyDescent="0.25">
      <c r="A20" s="234" t="s">
        <v>990</v>
      </c>
      <c r="B20" s="254" t="s">
        <v>687</v>
      </c>
      <c r="C20" s="254" t="s">
        <v>991</v>
      </c>
      <c r="D20" s="254" t="s">
        <v>992</v>
      </c>
      <c r="E20" s="1618" t="s">
        <v>777</v>
      </c>
      <c r="F20" s="1616"/>
      <c r="G20" s="215"/>
      <c r="H20" s="215"/>
      <c r="I20" s="215"/>
      <c r="J20" s="215"/>
    </row>
    <row r="21" spans="1:10" ht="14.1" customHeight="1" x14ac:dyDescent="0.25">
      <c r="A21" s="234" t="s">
        <v>993</v>
      </c>
      <c r="B21" s="254" t="s">
        <v>687</v>
      </c>
      <c r="C21" s="254" t="s">
        <v>994</v>
      </c>
      <c r="D21" s="254" t="s">
        <v>995</v>
      </c>
      <c r="E21" s="1618" t="s">
        <v>994</v>
      </c>
      <c r="F21" s="1616"/>
      <c r="G21" s="215"/>
      <c r="H21" s="215"/>
      <c r="I21" s="215"/>
      <c r="J21" s="215"/>
    </row>
    <row r="22" spans="1:10" ht="14.1" customHeight="1" x14ac:dyDescent="0.25">
      <c r="A22" s="1619" t="s">
        <v>440</v>
      </c>
      <c r="B22" s="1620"/>
      <c r="C22" s="1620"/>
      <c r="D22" s="1620"/>
      <c r="E22" s="1620"/>
      <c r="F22" s="1620"/>
      <c r="G22" s="215"/>
      <c r="H22" s="215"/>
      <c r="I22" s="215"/>
      <c r="J22" s="215"/>
    </row>
    <row r="23" spans="1:10" ht="14.1" customHeight="1" x14ac:dyDescent="0.25">
      <c r="A23" s="218" t="s">
        <v>996</v>
      </c>
      <c r="B23" s="1619" t="s">
        <v>997</v>
      </c>
      <c r="C23" s="1620"/>
      <c r="D23" s="1620"/>
      <c r="E23" s="1620"/>
      <c r="F23" s="1620"/>
      <c r="G23" s="215"/>
      <c r="H23" s="215"/>
      <c r="I23" s="215"/>
      <c r="J23" s="215"/>
    </row>
    <row r="24" spans="1:10" ht="18" customHeight="1" x14ac:dyDescent="0.25">
      <c r="A24" s="219" t="s">
        <v>688</v>
      </c>
      <c r="B24" s="1621" t="s">
        <v>998</v>
      </c>
      <c r="C24" s="1622"/>
      <c r="D24" s="1622"/>
      <c r="E24" s="1622"/>
      <c r="F24" s="1622"/>
      <c r="G24" s="215"/>
      <c r="H24" s="215"/>
      <c r="I24" s="215"/>
      <c r="J24" s="215"/>
    </row>
    <row r="25" spans="1:10" ht="18" customHeight="1" x14ac:dyDescent="0.25">
      <c r="A25" s="220" t="s">
        <v>689</v>
      </c>
      <c r="B25" s="1609" t="s">
        <v>999</v>
      </c>
      <c r="C25" s="1610"/>
      <c r="D25" s="1610"/>
      <c r="E25" s="1610"/>
      <c r="F25" s="1610"/>
      <c r="G25" s="215"/>
      <c r="H25" s="215"/>
      <c r="I25" s="215"/>
      <c r="J25" s="215"/>
    </row>
    <row r="26" spans="1:10" ht="18" customHeight="1" x14ac:dyDescent="0.25">
      <c r="A26" s="220" t="s">
        <v>15</v>
      </c>
      <c r="B26" s="1609" t="s">
        <v>40</v>
      </c>
      <c r="C26" s="1610"/>
      <c r="D26" s="1610"/>
      <c r="E26" s="1610"/>
      <c r="F26" s="1610"/>
      <c r="G26" s="215"/>
      <c r="H26" s="215"/>
      <c r="I26" s="215"/>
      <c r="J26" s="215"/>
    </row>
    <row r="27" spans="1:10" ht="15" customHeight="1" x14ac:dyDescent="0.25">
      <c r="A27" s="221"/>
      <c r="B27" s="223">
        <v>2020</v>
      </c>
      <c r="C27" s="223">
        <v>2021</v>
      </c>
      <c r="D27" s="223">
        <v>2022</v>
      </c>
      <c r="E27" s="1611">
        <v>2023</v>
      </c>
      <c r="F27" s="1612"/>
      <c r="G27" s="215"/>
      <c r="H27" s="215"/>
      <c r="I27" s="215"/>
      <c r="J27" s="215"/>
    </row>
    <row r="28" spans="1:10" ht="15" customHeight="1" x14ac:dyDescent="0.25">
      <c r="A28" s="224"/>
      <c r="B28" s="226" t="s">
        <v>7</v>
      </c>
      <c r="C28" s="226" t="s">
        <v>8</v>
      </c>
      <c r="D28" s="226" t="s">
        <v>8</v>
      </c>
      <c r="E28" s="1613" t="s">
        <v>8</v>
      </c>
      <c r="F28" s="1614"/>
      <c r="G28" s="215"/>
      <c r="H28" s="215"/>
      <c r="I28" s="215"/>
      <c r="J28" s="215"/>
    </row>
    <row r="29" spans="1:10" ht="14.1" customHeight="1" x14ac:dyDescent="0.25">
      <c r="A29" s="234" t="s">
        <v>16</v>
      </c>
      <c r="B29" s="236">
        <v>0</v>
      </c>
      <c r="C29" s="236">
        <v>125</v>
      </c>
      <c r="D29" s="236">
        <v>125</v>
      </c>
      <c r="E29" s="1615">
        <v>125</v>
      </c>
      <c r="F29" s="1616"/>
      <c r="G29" s="215"/>
      <c r="H29" s="215"/>
      <c r="I29" s="215"/>
      <c r="J29" s="215"/>
    </row>
    <row r="30" spans="1:10" ht="14.1" customHeight="1" x14ac:dyDescent="0.25">
      <c r="A30" s="234" t="s">
        <v>17</v>
      </c>
      <c r="B30" s="236">
        <v>0</v>
      </c>
      <c r="C30" s="236">
        <v>275200000</v>
      </c>
      <c r="D30" s="236">
        <v>275200000</v>
      </c>
      <c r="E30" s="1615">
        <v>297150000</v>
      </c>
      <c r="F30" s="1616"/>
      <c r="G30" s="215"/>
      <c r="H30" s="215"/>
      <c r="I30" s="215"/>
      <c r="J30" s="215"/>
    </row>
    <row r="31" spans="1:10" ht="14.1" customHeight="1" x14ac:dyDescent="0.25">
      <c r="A31" s="234" t="s">
        <v>18</v>
      </c>
      <c r="B31" s="236">
        <v>0</v>
      </c>
      <c r="C31" s="238">
        <v>2201600</v>
      </c>
      <c r="D31" s="238">
        <v>2201600</v>
      </c>
      <c r="E31" s="1617">
        <v>2377200</v>
      </c>
      <c r="F31" s="1616"/>
      <c r="G31" s="215"/>
      <c r="H31" s="215"/>
      <c r="I31" s="215"/>
      <c r="J31" s="215"/>
    </row>
    <row r="32" spans="1:10" ht="14.1" customHeight="1" x14ac:dyDescent="0.25">
      <c r="A32" s="234" t="s">
        <v>696</v>
      </c>
      <c r="B32" s="236"/>
      <c r="C32" s="238"/>
      <c r="D32" s="240">
        <v>0</v>
      </c>
      <c r="E32" s="1625">
        <v>0</v>
      </c>
      <c r="F32" s="1616"/>
      <c r="G32" s="215"/>
      <c r="H32" s="215"/>
      <c r="I32" s="215"/>
      <c r="J32" s="215"/>
    </row>
    <row r="33" spans="1:10" ht="14.1" customHeight="1" x14ac:dyDescent="0.25">
      <c r="A33" s="234" t="s">
        <v>697</v>
      </c>
      <c r="B33" s="236"/>
      <c r="C33" s="238"/>
      <c r="D33" s="240">
        <v>0</v>
      </c>
      <c r="E33" s="1625">
        <v>7.9799999999999996E-2</v>
      </c>
      <c r="F33" s="1616"/>
      <c r="G33" s="215"/>
      <c r="H33" s="215"/>
      <c r="I33" s="215"/>
      <c r="J33" s="215"/>
    </row>
    <row r="34" spans="1:10" ht="14.1" customHeight="1" x14ac:dyDescent="0.25">
      <c r="A34" s="234" t="s">
        <v>22</v>
      </c>
      <c r="B34" s="236"/>
      <c r="C34" s="238"/>
      <c r="D34" s="240">
        <v>0</v>
      </c>
      <c r="E34" s="1625">
        <v>7.9799999999999996E-2</v>
      </c>
      <c r="F34" s="1616"/>
      <c r="G34" s="215"/>
      <c r="H34" s="215"/>
      <c r="I34" s="215"/>
      <c r="J34" s="215"/>
    </row>
    <row r="35" spans="1:10" ht="14.1" customHeight="1" x14ac:dyDescent="0.25">
      <c r="A35" s="1626" t="s">
        <v>690</v>
      </c>
      <c r="B35" s="1627"/>
      <c r="C35" s="1627"/>
      <c r="D35" s="1627"/>
      <c r="E35" s="1627"/>
      <c r="F35" s="1627"/>
      <c r="G35" s="215"/>
      <c r="H35" s="215"/>
      <c r="I35" s="215"/>
      <c r="J35" s="215"/>
    </row>
    <row r="36" spans="1:10" ht="14.1" customHeight="1" x14ac:dyDescent="0.25">
      <c r="A36" s="221"/>
      <c r="B36" s="223">
        <v>2020</v>
      </c>
      <c r="C36" s="227">
        <v>2021</v>
      </c>
      <c r="D36" s="223">
        <v>2022</v>
      </c>
      <c r="E36" s="1611">
        <v>2023</v>
      </c>
      <c r="F36" s="1612"/>
      <c r="G36" s="215"/>
      <c r="H36" s="215"/>
      <c r="I36" s="215"/>
      <c r="J36" s="215"/>
    </row>
    <row r="37" spans="1:10" ht="14.1" customHeight="1" x14ac:dyDescent="0.25">
      <c r="A37" s="228"/>
      <c r="B37" s="226" t="s">
        <v>7</v>
      </c>
      <c r="C37" s="226" t="s">
        <v>8</v>
      </c>
      <c r="D37" s="226" t="s">
        <v>8</v>
      </c>
      <c r="E37" s="1613" t="s">
        <v>8</v>
      </c>
      <c r="F37" s="1614"/>
      <c r="G37" s="215"/>
      <c r="H37" s="215"/>
      <c r="I37" s="215"/>
      <c r="J37" s="215"/>
    </row>
    <row r="38" spans="1:10" ht="15.95" customHeight="1" x14ac:dyDescent="0.25">
      <c r="A38" s="224"/>
      <c r="B38" s="229"/>
      <c r="C38" s="229"/>
      <c r="D38" s="229"/>
      <c r="E38" s="229"/>
      <c r="F38" s="229"/>
      <c r="G38" s="230" t="s">
        <v>687</v>
      </c>
      <c r="H38" s="215"/>
      <c r="I38" s="215"/>
      <c r="J38" s="215"/>
    </row>
    <row r="39" spans="1:10" ht="14.1" customHeight="1" x14ac:dyDescent="0.25">
      <c r="A39" s="241" t="s">
        <v>698</v>
      </c>
      <c r="B39" s="243">
        <v>0</v>
      </c>
      <c r="C39" s="243">
        <v>188000000</v>
      </c>
      <c r="D39" s="243">
        <v>188000000</v>
      </c>
      <c r="E39" s="1623">
        <v>188000000</v>
      </c>
      <c r="F39" s="1624"/>
      <c r="G39" s="233"/>
      <c r="H39" s="215"/>
      <c r="I39" s="215"/>
      <c r="J39" s="215"/>
    </row>
    <row r="40" spans="1:10" ht="14.1" customHeight="1" x14ac:dyDescent="0.25">
      <c r="A40" s="241" t="s">
        <v>699</v>
      </c>
      <c r="B40" s="243">
        <v>0</v>
      </c>
      <c r="C40" s="243">
        <v>27000000</v>
      </c>
      <c r="D40" s="243">
        <v>27000000</v>
      </c>
      <c r="E40" s="1623">
        <v>27000000</v>
      </c>
      <c r="F40" s="1624"/>
      <c r="G40" s="215"/>
      <c r="H40" s="215"/>
      <c r="I40" s="215"/>
      <c r="J40" s="215"/>
    </row>
    <row r="41" spans="1:10" ht="14.1" customHeight="1" x14ac:dyDescent="0.25">
      <c r="A41" s="241" t="s">
        <v>700</v>
      </c>
      <c r="B41" s="243">
        <v>0</v>
      </c>
      <c r="C41" s="243">
        <v>60200000</v>
      </c>
      <c r="D41" s="243">
        <v>60200000</v>
      </c>
      <c r="E41" s="1623">
        <v>82150000</v>
      </c>
      <c r="F41" s="1624"/>
      <c r="G41" s="215"/>
      <c r="H41" s="215"/>
      <c r="I41" s="215"/>
      <c r="J41" s="215"/>
    </row>
    <row r="42" spans="1:10" ht="14.1" customHeight="1" x14ac:dyDescent="0.25">
      <c r="A42" s="241" t="s">
        <v>701</v>
      </c>
      <c r="B42" s="243">
        <v>0</v>
      </c>
      <c r="C42" s="243">
        <v>0</v>
      </c>
      <c r="D42" s="243">
        <v>0</v>
      </c>
      <c r="E42" s="1623">
        <v>0</v>
      </c>
      <c r="F42" s="1624"/>
      <c r="G42" s="215"/>
      <c r="H42" s="215"/>
      <c r="I42" s="215"/>
      <c r="J42" s="215"/>
    </row>
    <row r="43" spans="1:10" ht="14.1" customHeight="1" x14ac:dyDescent="0.25">
      <c r="A43" s="241" t="s">
        <v>702</v>
      </c>
      <c r="B43" s="243">
        <v>0</v>
      </c>
      <c r="C43" s="243">
        <v>0</v>
      </c>
      <c r="D43" s="243">
        <v>0</v>
      </c>
      <c r="E43" s="1623">
        <v>0</v>
      </c>
      <c r="F43" s="1624"/>
      <c r="G43" s="215"/>
      <c r="H43" s="215"/>
      <c r="I43" s="215"/>
      <c r="J43" s="215"/>
    </row>
    <row r="44" spans="1:10" ht="14.1" customHeight="1" x14ac:dyDescent="0.25">
      <c r="A44" s="241" t="s">
        <v>703</v>
      </c>
      <c r="B44" s="243">
        <v>0</v>
      </c>
      <c r="C44" s="243">
        <v>0</v>
      </c>
      <c r="D44" s="243">
        <v>0</v>
      </c>
      <c r="E44" s="1623">
        <v>0</v>
      </c>
      <c r="F44" s="1624"/>
      <c r="G44" s="215"/>
      <c r="H44" s="215"/>
      <c r="I44" s="215"/>
      <c r="J44" s="215"/>
    </row>
    <row r="45" spans="1:10" ht="14.1" customHeight="1" x14ac:dyDescent="0.25">
      <c r="A45" s="241" t="s">
        <v>704</v>
      </c>
      <c r="B45" s="243">
        <v>0</v>
      </c>
      <c r="C45" s="243">
        <v>0</v>
      </c>
      <c r="D45" s="243">
        <v>0</v>
      </c>
      <c r="E45" s="1623">
        <v>0</v>
      </c>
      <c r="F45" s="1624"/>
      <c r="G45" s="215"/>
      <c r="H45" s="215"/>
      <c r="I45" s="215"/>
      <c r="J45" s="215"/>
    </row>
    <row r="46" spans="1:10" ht="14.1" customHeight="1" x14ac:dyDescent="0.25">
      <c r="A46" s="241" t="s">
        <v>705</v>
      </c>
      <c r="B46" s="243">
        <v>0</v>
      </c>
      <c r="C46" s="243">
        <v>0</v>
      </c>
      <c r="D46" s="243">
        <v>0</v>
      </c>
      <c r="E46" s="1623">
        <v>0</v>
      </c>
      <c r="F46" s="1624"/>
      <c r="G46" s="215"/>
      <c r="H46" s="215"/>
      <c r="I46" s="215"/>
      <c r="J46" s="215"/>
    </row>
    <row r="47" spans="1:10" ht="14.1" customHeight="1" x14ac:dyDescent="0.25">
      <c r="A47" s="241" t="s">
        <v>706</v>
      </c>
      <c r="B47" s="243">
        <v>0</v>
      </c>
      <c r="C47" s="243">
        <v>0</v>
      </c>
      <c r="D47" s="243">
        <v>0</v>
      </c>
      <c r="E47" s="1623">
        <v>0</v>
      </c>
      <c r="F47" s="1624"/>
      <c r="G47" s="215"/>
      <c r="H47" s="215"/>
      <c r="I47" s="215"/>
      <c r="J47" s="215"/>
    </row>
    <row r="48" spans="1:10" ht="14.1" customHeight="1" x14ac:dyDescent="0.25">
      <c r="A48" s="241" t="s">
        <v>707</v>
      </c>
      <c r="B48" s="243">
        <v>0</v>
      </c>
      <c r="C48" s="243">
        <v>0</v>
      </c>
      <c r="D48" s="243">
        <v>0</v>
      </c>
      <c r="E48" s="1623">
        <v>0</v>
      </c>
      <c r="F48" s="1624"/>
      <c r="G48" s="215"/>
      <c r="H48" s="215"/>
      <c r="I48" s="215"/>
      <c r="J48" s="215"/>
    </row>
    <row r="49" spans="1:10" ht="14.1" customHeight="1" x14ac:dyDescent="0.25">
      <c r="A49" s="241" t="s">
        <v>708</v>
      </c>
      <c r="B49" s="243">
        <v>0</v>
      </c>
      <c r="C49" s="243">
        <v>0</v>
      </c>
      <c r="D49" s="243">
        <v>0</v>
      </c>
      <c r="E49" s="1623">
        <v>0</v>
      </c>
      <c r="F49" s="1624"/>
      <c r="G49" s="215"/>
      <c r="H49" s="215"/>
      <c r="I49" s="215"/>
      <c r="J49" s="215"/>
    </row>
    <row r="50" spans="1:10" ht="14.1" customHeight="1" x14ac:dyDescent="0.25">
      <c r="A50" s="241" t="s">
        <v>709</v>
      </c>
      <c r="B50" s="243">
        <v>0</v>
      </c>
      <c r="C50" s="243">
        <v>0</v>
      </c>
      <c r="D50" s="243">
        <v>0</v>
      </c>
      <c r="E50" s="1623">
        <v>0</v>
      </c>
      <c r="F50" s="1624"/>
      <c r="G50" s="215"/>
      <c r="H50" s="215"/>
      <c r="I50" s="215"/>
      <c r="J50" s="215"/>
    </row>
    <row r="51" spans="1:10" ht="14.1" customHeight="1" x14ac:dyDescent="0.25">
      <c r="A51" s="241" t="s">
        <v>710</v>
      </c>
      <c r="B51" s="243">
        <v>0</v>
      </c>
      <c r="C51" s="243">
        <v>0</v>
      </c>
      <c r="D51" s="243">
        <v>0</v>
      </c>
      <c r="E51" s="1623">
        <v>0</v>
      </c>
      <c r="F51" s="1624"/>
      <c r="G51" s="215"/>
      <c r="H51" s="215"/>
      <c r="I51" s="215"/>
      <c r="J51" s="215"/>
    </row>
    <row r="52" spans="1:10" ht="14.1" customHeight="1" x14ac:dyDescent="0.25">
      <c r="A52" s="241" t="s">
        <v>711</v>
      </c>
      <c r="B52" s="243">
        <v>0</v>
      </c>
      <c r="C52" s="243">
        <v>0</v>
      </c>
      <c r="D52" s="243">
        <v>0</v>
      </c>
      <c r="E52" s="1623">
        <v>0</v>
      </c>
      <c r="F52" s="1624"/>
      <c r="G52" s="215"/>
      <c r="H52" s="215"/>
      <c r="I52" s="215"/>
      <c r="J52" s="215"/>
    </row>
    <row r="53" spans="1:10" ht="14.1" customHeight="1" x14ac:dyDescent="0.25">
      <c r="A53" s="241" t="s">
        <v>712</v>
      </c>
      <c r="B53" s="243">
        <v>0</v>
      </c>
      <c r="C53" s="243">
        <v>0</v>
      </c>
      <c r="D53" s="243">
        <v>0</v>
      </c>
      <c r="E53" s="1623">
        <v>0</v>
      </c>
      <c r="F53" s="1624"/>
      <c r="G53" s="215"/>
      <c r="H53" s="215"/>
      <c r="I53" s="215"/>
      <c r="J53" s="215"/>
    </row>
    <row r="54" spans="1:10" ht="14.1" customHeight="1" x14ac:dyDescent="0.25">
      <c r="A54" s="241" t="s">
        <v>713</v>
      </c>
      <c r="B54" s="243">
        <v>0</v>
      </c>
      <c r="C54" s="243">
        <v>0</v>
      </c>
      <c r="D54" s="243">
        <v>0</v>
      </c>
      <c r="E54" s="1623">
        <v>0</v>
      </c>
      <c r="F54" s="1624"/>
      <c r="G54" s="215"/>
      <c r="H54" s="215"/>
      <c r="I54" s="215"/>
      <c r="J54" s="215"/>
    </row>
    <row r="55" spans="1:10" ht="14.1" customHeight="1" x14ac:dyDescent="0.25">
      <c r="A55" s="241" t="s">
        <v>714</v>
      </c>
      <c r="B55" s="243">
        <v>0</v>
      </c>
      <c r="C55" s="243">
        <v>0</v>
      </c>
      <c r="D55" s="243">
        <v>0</v>
      </c>
      <c r="E55" s="1623">
        <v>0</v>
      </c>
      <c r="F55" s="1624"/>
      <c r="G55" s="215"/>
      <c r="H55" s="215"/>
      <c r="I55" s="215"/>
      <c r="J55" s="215"/>
    </row>
    <row r="56" spans="1:10" ht="14.1" customHeight="1" x14ac:dyDescent="0.25">
      <c r="A56" s="241" t="s">
        <v>715</v>
      </c>
      <c r="B56" s="243">
        <v>0</v>
      </c>
      <c r="C56" s="243">
        <v>0</v>
      </c>
      <c r="D56" s="243">
        <v>0</v>
      </c>
      <c r="E56" s="1623">
        <v>0</v>
      </c>
      <c r="F56" s="1624"/>
      <c r="G56" s="215"/>
      <c r="H56" s="215"/>
      <c r="I56" s="215"/>
      <c r="J56" s="215"/>
    </row>
    <row r="57" spans="1:10" ht="14.1" customHeight="1" x14ac:dyDescent="0.25">
      <c r="A57" s="241" t="s">
        <v>716</v>
      </c>
      <c r="B57" s="243">
        <v>0</v>
      </c>
      <c r="C57" s="243">
        <v>0</v>
      </c>
      <c r="D57" s="243">
        <v>0</v>
      </c>
      <c r="E57" s="1623">
        <v>0</v>
      </c>
      <c r="F57" s="1624"/>
      <c r="G57" s="215"/>
      <c r="H57" s="215"/>
      <c r="I57" s="215"/>
      <c r="J57" s="215"/>
    </row>
    <row r="58" spans="1:10" ht="14.1" customHeight="1" x14ac:dyDescent="0.25">
      <c r="A58" s="241" t="s">
        <v>717</v>
      </c>
      <c r="B58" s="243">
        <v>0</v>
      </c>
      <c r="C58" s="243">
        <v>0</v>
      </c>
      <c r="D58" s="243">
        <v>0</v>
      </c>
      <c r="E58" s="1623">
        <v>0</v>
      </c>
      <c r="F58" s="1624"/>
      <c r="G58" s="215"/>
      <c r="H58" s="215"/>
      <c r="I58" s="215"/>
      <c r="J58" s="215"/>
    </row>
    <row r="59" spans="1:10" ht="14.1" customHeight="1" x14ac:dyDescent="0.25">
      <c r="A59" s="241" t="s">
        <v>718</v>
      </c>
      <c r="B59" s="243">
        <v>0</v>
      </c>
      <c r="C59" s="243">
        <v>0</v>
      </c>
      <c r="D59" s="243">
        <v>0</v>
      </c>
      <c r="E59" s="1623">
        <v>0</v>
      </c>
      <c r="F59" s="1624"/>
      <c r="G59" s="215"/>
      <c r="H59" s="215"/>
      <c r="I59" s="215"/>
      <c r="J59" s="215"/>
    </row>
    <row r="60" spans="1:10" ht="14.1" customHeight="1" x14ac:dyDescent="0.25">
      <c r="A60" s="241" t="s">
        <v>719</v>
      </c>
      <c r="B60" s="243">
        <v>0</v>
      </c>
      <c r="C60" s="243">
        <v>0</v>
      </c>
      <c r="D60" s="243">
        <v>0</v>
      </c>
      <c r="E60" s="1623">
        <v>0</v>
      </c>
      <c r="F60" s="1624"/>
      <c r="G60" s="215"/>
      <c r="H60" s="215"/>
      <c r="I60" s="215"/>
      <c r="J60" s="215"/>
    </row>
    <row r="61" spans="1:10" ht="14.1" customHeight="1" x14ac:dyDescent="0.25">
      <c r="A61" s="241" t="s">
        <v>720</v>
      </c>
      <c r="B61" s="243">
        <v>0</v>
      </c>
      <c r="C61" s="243">
        <v>0</v>
      </c>
      <c r="D61" s="243">
        <v>0</v>
      </c>
      <c r="E61" s="1623">
        <v>0</v>
      </c>
      <c r="F61" s="1624"/>
      <c r="G61" s="215"/>
      <c r="H61" s="215"/>
      <c r="I61" s="215"/>
      <c r="J61" s="215"/>
    </row>
    <row r="62" spans="1:10" ht="14.1" customHeight="1" x14ac:dyDescent="0.25">
      <c r="A62" s="241" t="s">
        <v>721</v>
      </c>
      <c r="B62" s="243">
        <v>0</v>
      </c>
      <c r="C62" s="243">
        <v>0</v>
      </c>
      <c r="D62" s="243">
        <v>0</v>
      </c>
      <c r="E62" s="1623">
        <v>0</v>
      </c>
      <c r="F62" s="1624"/>
      <c r="G62" s="215"/>
      <c r="H62" s="215"/>
      <c r="I62" s="215"/>
      <c r="J62" s="215"/>
    </row>
    <row r="63" spans="1:10" ht="14.1" customHeight="1" x14ac:dyDescent="0.25">
      <c r="A63" s="241" t="s">
        <v>722</v>
      </c>
      <c r="B63" s="243">
        <v>0</v>
      </c>
      <c r="C63" s="243">
        <v>0</v>
      </c>
      <c r="D63" s="243">
        <v>0</v>
      </c>
      <c r="E63" s="1623">
        <v>0</v>
      </c>
      <c r="F63" s="1624"/>
      <c r="G63" s="215"/>
      <c r="H63" s="215"/>
      <c r="I63" s="215"/>
      <c r="J63" s="215"/>
    </row>
    <row r="64" spans="1:10" ht="14.1" customHeight="1" x14ac:dyDescent="0.25">
      <c r="A64" s="241" t="s">
        <v>723</v>
      </c>
      <c r="B64" s="243">
        <v>0</v>
      </c>
      <c r="C64" s="243">
        <v>0</v>
      </c>
      <c r="D64" s="243">
        <v>0</v>
      </c>
      <c r="E64" s="1623">
        <v>0</v>
      </c>
      <c r="F64" s="1624"/>
      <c r="G64" s="215"/>
      <c r="H64" s="215"/>
      <c r="I64" s="215"/>
      <c r="J64" s="215"/>
    </row>
    <row r="65" spans="1:10" ht="14.1" customHeight="1" x14ac:dyDescent="0.25">
      <c r="A65" s="241" t="s">
        <v>724</v>
      </c>
      <c r="B65" s="243">
        <v>0</v>
      </c>
      <c r="C65" s="243">
        <v>0</v>
      </c>
      <c r="D65" s="243">
        <v>0</v>
      </c>
      <c r="E65" s="1623">
        <v>0</v>
      </c>
      <c r="F65" s="1624"/>
      <c r="G65" s="215"/>
      <c r="H65" s="215"/>
      <c r="I65" s="215"/>
      <c r="J65" s="215"/>
    </row>
    <row r="66" spans="1:10" ht="14.1" customHeight="1" x14ac:dyDescent="0.25">
      <c r="A66" s="241" t="s">
        <v>725</v>
      </c>
      <c r="B66" s="243">
        <v>0</v>
      </c>
      <c r="C66" s="243">
        <v>0</v>
      </c>
      <c r="D66" s="243">
        <v>0</v>
      </c>
      <c r="E66" s="1623">
        <v>0</v>
      </c>
      <c r="F66" s="1624"/>
      <c r="G66" s="215"/>
      <c r="H66" s="215"/>
      <c r="I66" s="215"/>
      <c r="J66" s="215"/>
    </row>
    <row r="67" spans="1:10" ht="14.1" customHeight="1" x14ac:dyDescent="0.25">
      <c r="A67" s="241" t="s">
        <v>726</v>
      </c>
      <c r="B67" s="243">
        <v>0</v>
      </c>
      <c r="C67" s="243">
        <v>0</v>
      </c>
      <c r="D67" s="243">
        <v>0</v>
      </c>
      <c r="E67" s="1623">
        <v>0</v>
      </c>
      <c r="F67" s="1624"/>
      <c r="G67" s="215"/>
      <c r="H67" s="215"/>
      <c r="I67" s="215"/>
      <c r="J67" s="215"/>
    </row>
    <row r="68" spans="1:10" ht="14.1" customHeight="1" x14ac:dyDescent="0.25">
      <c r="A68" s="241" t="s">
        <v>727</v>
      </c>
      <c r="B68" s="243">
        <v>0</v>
      </c>
      <c r="C68" s="243">
        <v>0</v>
      </c>
      <c r="D68" s="243">
        <v>0</v>
      </c>
      <c r="E68" s="1623">
        <v>0</v>
      </c>
      <c r="F68" s="1624"/>
      <c r="G68" s="215"/>
      <c r="H68" s="215"/>
      <c r="I68" s="215"/>
      <c r="J68" s="215"/>
    </row>
    <row r="69" spans="1:10" ht="14.1" customHeight="1" x14ac:dyDescent="0.25">
      <c r="A69" s="231" t="s">
        <v>192</v>
      </c>
      <c r="B69" s="243">
        <v>0</v>
      </c>
      <c r="C69" s="243">
        <v>275200000</v>
      </c>
      <c r="D69" s="243">
        <v>275200000</v>
      </c>
      <c r="E69" s="1623">
        <v>297150000</v>
      </c>
      <c r="F69" s="1624"/>
      <c r="G69" s="215"/>
      <c r="H69" s="215"/>
      <c r="I69" s="215"/>
      <c r="J69" s="215"/>
    </row>
    <row r="70" spans="1:10" ht="14.1" customHeight="1" x14ac:dyDescent="0.25">
      <c r="A70" s="1619" t="s">
        <v>45</v>
      </c>
      <c r="B70" s="1620"/>
      <c r="C70" s="1620"/>
      <c r="D70" s="1620"/>
      <c r="E70" s="1620"/>
      <c r="F70" s="1620"/>
      <c r="G70" s="215"/>
      <c r="H70" s="215"/>
      <c r="I70" s="215"/>
      <c r="J70" s="215"/>
    </row>
    <row r="71" spans="1:10" ht="14.1" customHeight="1" x14ac:dyDescent="0.25">
      <c r="A71" s="218" t="s">
        <v>1000</v>
      </c>
      <c r="B71" s="1619" t="s">
        <v>1001</v>
      </c>
      <c r="C71" s="1620"/>
      <c r="D71" s="1620"/>
      <c r="E71" s="1620"/>
      <c r="F71" s="1620"/>
      <c r="G71" s="215"/>
      <c r="H71" s="215"/>
      <c r="I71" s="215"/>
      <c r="J71" s="215"/>
    </row>
    <row r="72" spans="1:10" ht="14.1" customHeight="1" x14ac:dyDescent="0.25">
      <c r="A72" s="219" t="s">
        <v>688</v>
      </c>
      <c r="B72" s="1621" t="s">
        <v>1002</v>
      </c>
      <c r="C72" s="1622"/>
      <c r="D72" s="1622"/>
      <c r="E72" s="1622"/>
      <c r="F72" s="1622"/>
      <c r="G72" s="215"/>
      <c r="H72" s="215"/>
      <c r="I72" s="215"/>
      <c r="J72" s="215"/>
    </row>
    <row r="73" spans="1:10" ht="14.1" customHeight="1" x14ac:dyDescent="0.25">
      <c r="A73" s="220" t="s">
        <v>689</v>
      </c>
      <c r="B73" s="1609" t="s">
        <v>1003</v>
      </c>
      <c r="C73" s="1610"/>
      <c r="D73" s="1610"/>
      <c r="E73" s="1610"/>
      <c r="F73" s="1610"/>
      <c r="G73" s="215"/>
      <c r="H73" s="215"/>
      <c r="I73" s="215"/>
      <c r="J73" s="215"/>
    </row>
    <row r="74" spans="1:10" ht="14.1" customHeight="1" x14ac:dyDescent="0.25">
      <c r="A74" s="220" t="s">
        <v>15</v>
      </c>
      <c r="B74" s="1609" t="s">
        <v>1004</v>
      </c>
      <c r="C74" s="1610"/>
      <c r="D74" s="1610"/>
      <c r="E74" s="1610"/>
      <c r="F74" s="1610"/>
      <c r="G74" s="215"/>
      <c r="H74" s="215"/>
      <c r="I74" s="215"/>
      <c r="J74" s="215"/>
    </row>
    <row r="75" spans="1:10" ht="15" customHeight="1" x14ac:dyDescent="0.25">
      <c r="A75" s="221"/>
      <c r="B75" s="223">
        <v>2020</v>
      </c>
      <c r="C75" s="223">
        <v>2021</v>
      </c>
      <c r="D75" s="223">
        <v>2022</v>
      </c>
      <c r="E75" s="1611">
        <v>2023</v>
      </c>
      <c r="F75" s="1612"/>
      <c r="G75" s="215"/>
      <c r="H75" s="215"/>
      <c r="I75" s="215"/>
      <c r="J75" s="215"/>
    </row>
    <row r="76" spans="1:10" ht="15" customHeight="1" x14ac:dyDescent="0.25">
      <c r="A76" s="224"/>
      <c r="B76" s="226" t="s">
        <v>7</v>
      </c>
      <c r="C76" s="226" t="s">
        <v>8</v>
      </c>
      <c r="D76" s="226" t="s">
        <v>8</v>
      </c>
      <c r="E76" s="1613" t="s">
        <v>8</v>
      </c>
      <c r="F76" s="1614"/>
      <c r="G76" s="215"/>
      <c r="H76" s="215"/>
      <c r="I76" s="215"/>
      <c r="J76" s="215"/>
    </row>
    <row r="77" spans="1:10" ht="14.1" customHeight="1" x14ac:dyDescent="0.25">
      <c r="A77" s="234" t="s">
        <v>16</v>
      </c>
      <c r="B77" s="236">
        <v>0</v>
      </c>
      <c r="C77" s="236">
        <v>1</v>
      </c>
      <c r="D77" s="236">
        <v>1</v>
      </c>
      <c r="E77" s="1615">
        <v>1</v>
      </c>
      <c r="F77" s="1616"/>
      <c r="G77" s="215"/>
      <c r="H77" s="215"/>
      <c r="I77" s="215"/>
      <c r="J77" s="215"/>
    </row>
    <row r="78" spans="1:10" ht="14.1" customHeight="1" x14ac:dyDescent="0.25">
      <c r="A78" s="234" t="s">
        <v>17</v>
      </c>
      <c r="B78" s="236">
        <v>0</v>
      </c>
      <c r="C78" s="236">
        <v>15000000</v>
      </c>
      <c r="D78" s="236">
        <v>15000000</v>
      </c>
      <c r="E78" s="1615">
        <v>0</v>
      </c>
      <c r="F78" s="1616"/>
      <c r="G78" s="215"/>
      <c r="H78" s="215"/>
      <c r="I78" s="215"/>
      <c r="J78" s="215"/>
    </row>
    <row r="79" spans="1:10" ht="14.1" customHeight="1" x14ac:dyDescent="0.25">
      <c r="A79" s="234" t="s">
        <v>18</v>
      </c>
      <c r="B79" s="236">
        <v>0</v>
      </c>
      <c r="C79" s="238">
        <v>15000000</v>
      </c>
      <c r="D79" s="238">
        <v>15000000</v>
      </c>
      <c r="E79" s="1617">
        <v>0</v>
      </c>
      <c r="F79" s="1616"/>
      <c r="G79" s="215"/>
      <c r="H79" s="215"/>
      <c r="I79" s="215"/>
      <c r="J79" s="215"/>
    </row>
    <row r="80" spans="1:10" ht="14.1" customHeight="1" x14ac:dyDescent="0.25">
      <c r="A80" s="234" t="s">
        <v>696</v>
      </c>
      <c r="B80" s="236"/>
      <c r="C80" s="238"/>
      <c r="D80" s="240">
        <v>0</v>
      </c>
      <c r="E80" s="1625">
        <v>0</v>
      </c>
      <c r="F80" s="1616"/>
      <c r="G80" s="215"/>
      <c r="H80" s="215"/>
      <c r="I80" s="215"/>
      <c r="J80" s="215"/>
    </row>
    <row r="81" spans="1:10" ht="14.1" customHeight="1" x14ac:dyDescent="0.25">
      <c r="A81" s="234" t="s">
        <v>697</v>
      </c>
      <c r="B81" s="236"/>
      <c r="C81" s="238"/>
      <c r="D81" s="240">
        <v>0</v>
      </c>
      <c r="E81" s="1625">
        <v>-1</v>
      </c>
      <c r="F81" s="1616"/>
      <c r="G81" s="215"/>
      <c r="H81" s="215"/>
      <c r="I81" s="215"/>
      <c r="J81" s="215"/>
    </row>
    <row r="82" spans="1:10" ht="14.1" customHeight="1" x14ac:dyDescent="0.25">
      <c r="A82" s="234" t="s">
        <v>22</v>
      </c>
      <c r="B82" s="236"/>
      <c r="C82" s="238"/>
      <c r="D82" s="240">
        <v>0</v>
      </c>
      <c r="E82" s="1625">
        <v>-1</v>
      </c>
      <c r="F82" s="1616"/>
      <c r="G82" s="215"/>
      <c r="H82" s="215"/>
      <c r="I82" s="215"/>
      <c r="J82" s="215"/>
    </row>
    <row r="83" spans="1:10" ht="14.1" customHeight="1" x14ac:dyDescent="0.25">
      <c r="A83" s="1626" t="s">
        <v>690</v>
      </c>
      <c r="B83" s="1627"/>
      <c r="C83" s="1627"/>
      <c r="D83" s="1627"/>
      <c r="E83" s="1627"/>
      <c r="F83" s="1627"/>
      <c r="G83" s="215"/>
      <c r="H83" s="215"/>
      <c r="I83" s="215"/>
      <c r="J83" s="215"/>
    </row>
    <row r="84" spans="1:10" ht="14.1" customHeight="1" x14ac:dyDescent="0.25">
      <c r="A84" s="221"/>
      <c r="B84" s="223">
        <v>2020</v>
      </c>
      <c r="C84" s="227">
        <v>2021</v>
      </c>
      <c r="D84" s="223">
        <v>2022</v>
      </c>
      <c r="E84" s="1611">
        <v>2023</v>
      </c>
      <c r="F84" s="1612"/>
      <c r="G84" s="215"/>
      <c r="H84" s="215"/>
      <c r="I84" s="215"/>
      <c r="J84" s="215"/>
    </row>
    <row r="85" spans="1:10" ht="14.1" customHeight="1" x14ac:dyDescent="0.25">
      <c r="A85" s="228"/>
      <c r="B85" s="226" t="s">
        <v>7</v>
      </c>
      <c r="C85" s="226" t="s">
        <v>8</v>
      </c>
      <c r="D85" s="226" t="s">
        <v>8</v>
      </c>
      <c r="E85" s="1613" t="s">
        <v>8</v>
      </c>
      <c r="F85" s="1614"/>
      <c r="G85" s="215"/>
      <c r="H85" s="215"/>
      <c r="I85" s="215"/>
      <c r="J85" s="215"/>
    </row>
    <row r="86" spans="1:10" ht="15.95" customHeight="1" x14ac:dyDescent="0.25">
      <c r="A86" s="224"/>
      <c r="B86" s="229"/>
      <c r="C86" s="229"/>
      <c r="D86" s="229"/>
      <c r="E86" s="229"/>
      <c r="F86" s="229"/>
      <c r="G86" s="230" t="s">
        <v>687</v>
      </c>
      <c r="H86" s="215"/>
      <c r="I86" s="215"/>
      <c r="J86" s="215"/>
    </row>
    <row r="87" spans="1:10" ht="14.1" customHeight="1" x14ac:dyDescent="0.25">
      <c r="A87" s="241" t="s">
        <v>698</v>
      </c>
      <c r="B87" s="243">
        <v>0</v>
      </c>
      <c r="C87" s="243">
        <v>0</v>
      </c>
      <c r="D87" s="243">
        <v>0</v>
      </c>
      <c r="E87" s="1623">
        <v>0</v>
      </c>
      <c r="F87" s="1624"/>
      <c r="G87" s="233"/>
      <c r="H87" s="215"/>
      <c r="I87" s="215"/>
      <c r="J87" s="215"/>
    </row>
    <row r="88" spans="1:10" ht="14.1" customHeight="1" x14ac:dyDescent="0.25">
      <c r="A88" s="241" t="s">
        <v>699</v>
      </c>
      <c r="B88" s="243">
        <v>0</v>
      </c>
      <c r="C88" s="243">
        <v>0</v>
      </c>
      <c r="D88" s="243">
        <v>0</v>
      </c>
      <c r="E88" s="1623">
        <v>0</v>
      </c>
      <c r="F88" s="1624"/>
      <c r="G88" s="215"/>
      <c r="H88" s="215"/>
      <c r="I88" s="215"/>
      <c r="J88" s="215"/>
    </row>
    <row r="89" spans="1:10" ht="14.1" customHeight="1" x14ac:dyDescent="0.25">
      <c r="A89" s="241" t="s">
        <v>700</v>
      </c>
      <c r="B89" s="243">
        <v>0</v>
      </c>
      <c r="C89" s="243">
        <v>0</v>
      </c>
      <c r="D89" s="243">
        <v>0</v>
      </c>
      <c r="E89" s="1623">
        <v>0</v>
      </c>
      <c r="F89" s="1624"/>
      <c r="G89" s="215"/>
      <c r="H89" s="215"/>
      <c r="I89" s="215"/>
      <c r="J89" s="215"/>
    </row>
    <row r="90" spans="1:10" ht="14.1" customHeight="1" x14ac:dyDescent="0.25">
      <c r="A90" s="241" t="s">
        <v>701</v>
      </c>
      <c r="B90" s="243">
        <v>0</v>
      </c>
      <c r="C90" s="243">
        <v>0</v>
      </c>
      <c r="D90" s="243">
        <v>0</v>
      </c>
      <c r="E90" s="1623">
        <v>0</v>
      </c>
      <c r="F90" s="1624"/>
      <c r="G90" s="215"/>
      <c r="H90" s="215"/>
      <c r="I90" s="215"/>
      <c r="J90" s="215"/>
    </row>
    <row r="91" spans="1:10" ht="14.1" customHeight="1" x14ac:dyDescent="0.25">
      <c r="A91" s="241" t="s">
        <v>702</v>
      </c>
      <c r="B91" s="243">
        <v>0</v>
      </c>
      <c r="C91" s="243">
        <v>0</v>
      </c>
      <c r="D91" s="243">
        <v>0</v>
      </c>
      <c r="E91" s="1623">
        <v>0</v>
      </c>
      <c r="F91" s="1624"/>
      <c r="G91" s="215"/>
      <c r="H91" s="215"/>
      <c r="I91" s="215"/>
      <c r="J91" s="215"/>
    </row>
    <row r="92" spans="1:10" ht="14.1" customHeight="1" x14ac:dyDescent="0.25">
      <c r="A92" s="241" t="s">
        <v>703</v>
      </c>
      <c r="B92" s="243">
        <v>0</v>
      </c>
      <c r="C92" s="243">
        <v>0</v>
      </c>
      <c r="D92" s="243">
        <v>0</v>
      </c>
      <c r="E92" s="1623">
        <v>0</v>
      </c>
      <c r="F92" s="1624"/>
      <c r="G92" s="215"/>
      <c r="H92" s="215"/>
      <c r="I92" s="215"/>
      <c r="J92" s="215"/>
    </row>
    <row r="93" spans="1:10" ht="14.1" customHeight="1" x14ac:dyDescent="0.25">
      <c r="A93" s="241" t="s">
        <v>704</v>
      </c>
      <c r="B93" s="243">
        <v>0</v>
      </c>
      <c r="C93" s="243">
        <v>0</v>
      </c>
      <c r="D93" s="243">
        <v>0</v>
      </c>
      <c r="E93" s="1623">
        <v>0</v>
      </c>
      <c r="F93" s="1624"/>
      <c r="G93" s="215"/>
      <c r="H93" s="215"/>
      <c r="I93" s="215"/>
      <c r="J93" s="215"/>
    </row>
    <row r="94" spans="1:10" ht="14.1" customHeight="1" x14ac:dyDescent="0.25">
      <c r="A94" s="241" t="s">
        <v>705</v>
      </c>
      <c r="B94" s="243">
        <v>0</v>
      </c>
      <c r="C94" s="243">
        <v>0</v>
      </c>
      <c r="D94" s="243">
        <v>0</v>
      </c>
      <c r="E94" s="1623">
        <v>0</v>
      </c>
      <c r="F94" s="1624"/>
      <c r="G94" s="215"/>
      <c r="H94" s="215"/>
      <c r="I94" s="215"/>
      <c r="J94" s="215"/>
    </row>
    <row r="95" spans="1:10" ht="14.1" customHeight="1" x14ac:dyDescent="0.25">
      <c r="A95" s="241" t="s">
        <v>706</v>
      </c>
      <c r="B95" s="243">
        <v>0</v>
      </c>
      <c r="C95" s="243">
        <v>0</v>
      </c>
      <c r="D95" s="243">
        <v>0</v>
      </c>
      <c r="E95" s="1623">
        <v>0</v>
      </c>
      <c r="F95" s="1624"/>
      <c r="G95" s="215"/>
      <c r="H95" s="215"/>
      <c r="I95" s="215"/>
      <c r="J95" s="215"/>
    </row>
    <row r="96" spans="1:10" ht="14.1" customHeight="1" x14ac:dyDescent="0.25">
      <c r="A96" s="241" t="s">
        <v>707</v>
      </c>
      <c r="B96" s="243">
        <v>0</v>
      </c>
      <c r="C96" s="243">
        <v>0</v>
      </c>
      <c r="D96" s="243">
        <v>0</v>
      </c>
      <c r="E96" s="1623">
        <v>0</v>
      </c>
      <c r="F96" s="1624"/>
      <c r="G96" s="215"/>
      <c r="H96" s="215"/>
      <c r="I96" s="215"/>
      <c r="J96" s="215"/>
    </row>
    <row r="97" spans="1:10" ht="14.1" customHeight="1" x14ac:dyDescent="0.25">
      <c r="A97" s="241" t="s">
        <v>708</v>
      </c>
      <c r="B97" s="243">
        <v>0</v>
      </c>
      <c r="C97" s="243">
        <v>0</v>
      </c>
      <c r="D97" s="243">
        <v>0</v>
      </c>
      <c r="E97" s="1623">
        <v>0</v>
      </c>
      <c r="F97" s="1624"/>
      <c r="G97" s="215"/>
      <c r="H97" s="215"/>
      <c r="I97" s="215"/>
      <c r="J97" s="215"/>
    </row>
    <row r="98" spans="1:10" ht="14.1" customHeight="1" x14ac:dyDescent="0.25">
      <c r="A98" s="241" t="s">
        <v>709</v>
      </c>
      <c r="B98" s="243">
        <v>0</v>
      </c>
      <c r="C98" s="243">
        <v>0</v>
      </c>
      <c r="D98" s="243">
        <v>0</v>
      </c>
      <c r="E98" s="1623">
        <v>0</v>
      </c>
      <c r="F98" s="1624"/>
      <c r="G98" s="215"/>
      <c r="H98" s="215"/>
      <c r="I98" s="215"/>
      <c r="J98" s="215"/>
    </row>
    <row r="99" spans="1:10" ht="14.1" customHeight="1" x14ac:dyDescent="0.25">
      <c r="A99" s="241" t="s">
        <v>710</v>
      </c>
      <c r="B99" s="243">
        <v>0</v>
      </c>
      <c r="C99" s="243">
        <v>0</v>
      </c>
      <c r="D99" s="243">
        <v>0</v>
      </c>
      <c r="E99" s="1623">
        <v>0</v>
      </c>
      <c r="F99" s="1624"/>
      <c r="G99" s="215"/>
      <c r="H99" s="215"/>
      <c r="I99" s="215"/>
      <c r="J99" s="215"/>
    </row>
    <row r="100" spans="1:10" ht="14.1" customHeight="1" x14ac:dyDescent="0.25">
      <c r="A100" s="241" t="s">
        <v>711</v>
      </c>
      <c r="B100" s="243">
        <v>0</v>
      </c>
      <c r="C100" s="243">
        <v>0</v>
      </c>
      <c r="D100" s="243">
        <v>0</v>
      </c>
      <c r="E100" s="1623">
        <v>0</v>
      </c>
      <c r="F100" s="1624"/>
      <c r="G100" s="215"/>
      <c r="H100" s="215"/>
      <c r="I100" s="215"/>
      <c r="J100" s="215"/>
    </row>
    <row r="101" spans="1:10" ht="14.1" customHeight="1" x14ac:dyDescent="0.25">
      <c r="A101" s="241" t="s">
        <v>712</v>
      </c>
      <c r="B101" s="243">
        <v>0</v>
      </c>
      <c r="C101" s="243">
        <v>0</v>
      </c>
      <c r="D101" s="243">
        <v>0</v>
      </c>
      <c r="E101" s="1623">
        <v>0</v>
      </c>
      <c r="F101" s="1624"/>
      <c r="G101" s="215"/>
      <c r="H101" s="215"/>
      <c r="I101" s="215"/>
      <c r="J101" s="215"/>
    </row>
    <row r="102" spans="1:10" ht="14.1" customHeight="1" x14ac:dyDescent="0.25">
      <c r="A102" s="241" t="s">
        <v>713</v>
      </c>
      <c r="B102" s="243">
        <v>0</v>
      </c>
      <c r="C102" s="243">
        <v>0</v>
      </c>
      <c r="D102" s="243">
        <v>0</v>
      </c>
      <c r="E102" s="1623">
        <v>0</v>
      </c>
      <c r="F102" s="1624"/>
      <c r="G102" s="215"/>
      <c r="H102" s="215"/>
      <c r="I102" s="215"/>
      <c r="J102" s="215"/>
    </row>
    <row r="103" spans="1:10" ht="14.1" customHeight="1" x14ac:dyDescent="0.25">
      <c r="A103" s="241" t="s">
        <v>714</v>
      </c>
      <c r="B103" s="243">
        <v>0</v>
      </c>
      <c r="C103" s="243">
        <v>15000000</v>
      </c>
      <c r="D103" s="243">
        <v>15000000</v>
      </c>
      <c r="E103" s="1623">
        <v>0</v>
      </c>
      <c r="F103" s="1624"/>
      <c r="G103" s="215"/>
      <c r="H103" s="215"/>
      <c r="I103" s="215"/>
      <c r="J103" s="215"/>
    </row>
    <row r="104" spans="1:10" ht="14.1" customHeight="1" x14ac:dyDescent="0.25">
      <c r="A104" s="241" t="s">
        <v>715</v>
      </c>
      <c r="B104" s="243">
        <v>0</v>
      </c>
      <c r="C104" s="243">
        <v>0</v>
      </c>
      <c r="D104" s="243">
        <v>0</v>
      </c>
      <c r="E104" s="1623">
        <v>0</v>
      </c>
      <c r="F104" s="1624"/>
      <c r="G104" s="215"/>
      <c r="H104" s="215"/>
      <c r="I104" s="215"/>
      <c r="J104" s="215"/>
    </row>
    <row r="105" spans="1:10" ht="14.1" customHeight="1" x14ac:dyDescent="0.25">
      <c r="A105" s="241" t="s">
        <v>716</v>
      </c>
      <c r="B105" s="243">
        <v>0</v>
      </c>
      <c r="C105" s="243">
        <v>0</v>
      </c>
      <c r="D105" s="243">
        <v>0</v>
      </c>
      <c r="E105" s="1623">
        <v>0</v>
      </c>
      <c r="F105" s="1624"/>
      <c r="G105" s="215"/>
      <c r="H105" s="215"/>
      <c r="I105" s="215"/>
      <c r="J105" s="215"/>
    </row>
    <row r="106" spans="1:10" ht="14.1" customHeight="1" x14ac:dyDescent="0.25">
      <c r="A106" s="241" t="s">
        <v>717</v>
      </c>
      <c r="B106" s="243">
        <v>0</v>
      </c>
      <c r="C106" s="243">
        <v>0</v>
      </c>
      <c r="D106" s="243">
        <v>0</v>
      </c>
      <c r="E106" s="1623">
        <v>0</v>
      </c>
      <c r="F106" s="1624"/>
      <c r="G106" s="215"/>
      <c r="H106" s="215"/>
      <c r="I106" s="215"/>
      <c r="J106" s="215"/>
    </row>
    <row r="107" spans="1:10" ht="14.1" customHeight="1" x14ac:dyDescent="0.25">
      <c r="A107" s="241" t="s">
        <v>718</v>
      </c>
      <c r="B107" s="243">
        <v>0</v>
      </c>
      <c r="C107" s="243">
        <v>0</v>
      </c>
      <c r="D107" s="243">
        <v>0</v>
      </c>
      <c r="E107" s="1623">
        <v>0</v>
      </c>
      <c r="F107" s="1624"/>
      <c r="G107" s="215"/>
      <c r="H107" s="215"/>
      <c r="I107" s="215"/>
      <c r="J107" s="215"/>
    </row>
    <row r="108" spans="1:10" ht="14.1" customHeight="1" x14ac:dyDescent="0.25">
      <c r="A108" s="241" t="s">
        <v>719</v>
      </c>
      <c r="B108" s="243">
        <v>0</v>
      </c>
      <c r="C108" s="243">
        <v>0</v>
      </c>
      <c r="D108" s="243">
        <v>0</v>
      </c>
      <c r="E108" s="1623">
        <v>0</v>
      </c>
      <c r="F108" s="1624"/>
      <c r="G108" s="215"/>
      <c r="H108" s="215"/>
      <c r="I108" s="215"/>
      <c r="J108" s="215"/>
    </row>
    <row r="109" spans="1:10" ht="14.1" customHeight="1" x14ac:dyDescent="0.25">
      <c r="A109" s="241" t="s">
        <v>720</v>
      </c>
      <c r="B109" s="243">
        <v>0</v>
      </c>
      <c r="C109" s="243">
        <v>0</v>
      </c>
      <c r="D109" s="243">
        <v>0</v>
      </c>
      <c r="E109" s="1623">
        <v>0</v>
      </c>
      <c r="F109" s="1624"/>
      <c r="G109" s="215"/>
      <c r="H109" s="215"/>
      <c r="I109" s="215"/>
      <c r="J109" s="215"/>
    </row>
    <row r="110" spans="1:10" ht="14.1" customHeight="1" x14ac:dyDescent="0.25">
      <c r="A110" s="241" t="s">
        <v>721</v>
      </c>
      <c r="B110" s="243">
        <v>0</v>
      </c>
      <c r="C110" s="243">
        <v>0</v>
      </c>
      <c r="D110" s="243">
        <v>0</v>
      </c>
      <c r="E110" s="1623">
        <v>0</v>
      </c>
      <c r="F110" s="1624"/>
      <c r="G110" s="215"/>
      <c r="H110" s="215"/>
      <c r="I110" s="215"/>
      <c r="J110" s="215"/>
    </row>
    <row r="111" spans="1:10" ht="14.1" customHeight="1" x14ac:dyDescent="0.25">
      <c r="A111" s="241" t="s">
        <v>722</v>
      </c>
      <c r="B111" s="243">
        <v>0</v>
      </c>
      <c r="C111" s="243">
        <v>0</v>
      </c>
      <c r="D111" s="243">
        <v>0</v>
      </c>
      <c r="E111" s="1623">
        <v>0</v>
      </c>
      <c r="F111" s="1624"/>
      <c r="G111" s="215"/>
      <c r="H111" s="215"/>
      <c r="I111" s="215"/>
      <c r="J111" s="215"/>
    </row>
    <row r="112" spans="1:10" ht="14.1" customHeight="1" x14ac:dyDescent="0.25">
      <c r="A112" s="241" t="s">
        <v>723</v>
      </c>
      <c r="B112" s="243">
        <v>0</v>
      </c>
      <c r="C112" s="243">
        <v>0</v>
      </c>
      <c r="D112" s="243">
        <v>0</v>
      </c>
      <c r="E112" s="1623">
        <v>0</v>
      </c>
      <c r="F112" s="1624"/>
      <c r="G112" s="215"/>
      <c r="H112" s="215"/>
      <c r="I112" s="215"/>
      <c r="J112" s="215"/>
    </row>
    <row r="113" spans="1:10" ht="14.1" customHeight="1" x14ac:dyDescent="0.25">
      <c r="A113" s="241" t="s">
        <v>724</v>
      </c>
      <c r="B113" s="243">
        <v>0</v>
      </c>
      <c r="C113" s="243">
        <v>0</v>
      </c>
      <c r="D113" s="243">
        <v>0</v>
      </c>
      <c r="E113" s="1623">
        <v>0</v>
      </c>
      <c r="F113" s="1624"/>
      <c r="G113" s="215"/>
      <c r="H113" s="215"/>
      <c r="I113" s="215"/>
      <c r="J113" s="215"/>
    </row>
    <row r="114" spans="1:10" ht="14.1" customHeight="1" x14ac:dyDescent="0.25">
      <c r="A114" s="241" t="s">
        <v>725</v>
      </c>
      <c r="B114" s="243">
        <v>0</v>
      </c>
      <c r="C114" s="243">
        <v>0</v>
      </c>
      <c r="D114" s="243">
        <v>0</v>
      </c>
      <c r="E114" s="1623">
        <v>0</v>
      </c>
      <c r="F114" s="1624"/>
      <c r="G114" s="215"/>
      <c r="H114" s="215"/>
      <c r="I114" s="215"/>
      <c r="J114" s="215"/>
    </row>
    <row r="115" spans="1:10" ht="14.1" customHeight="1" x14ac:dyDescent="0.25">
      <c r="A115" s="241" t="s">
        <v>726</v>
      </c>
      <c r="B115" s="243">
        <v>0</v>
      </c>
      <c r="C115" s="243">
        <v>0</v>
      </c>
      <c r="D115" s="243">
        <v>0</v>
      </c>
      <c r="E115" s="1623">
        <v>0</v>
      </c>
      <c r="F115" s="1624"/>
      <c r="G115" s="215"/>
      <c r="H115" s="215"/>
      <c r="I115" s="215"/>
      <c r="J115" s="215"/>
    </row>
    <row r="116" spans="1:10" ht="14.1" customHeight="1" x14ac:dyDescent="0.25">
      <c r="A116" s="241" t="s">
        <v>727</v>
      </c>
      <c r="B116" s="243">
        <v>0</v>
      </c>
      <c r="C116" s="243">
        <v>0</v>
      </c>
      <c r="D116" s="243">
        <v>0</v>
      </c>
      <c r="E116" s="1623">
        <v>0</v>
      </c>
      <c r="F116" s="1624"/>
      <c r="G116" s="215"/>
      <c r="H116" s="215"/>
      <c r="I116" s="215"/>
      <c r="J116" s="215"/>
    </row>
    <row r="117" spans="1:10" ht="14.1" customHeight="1" x14ac:dyDescent="0.25">
      <c r="A117" s="231" t="s">
        <v>192</v>
      </c>
      <c r="B117" s="243">
        <v>0</v>
      </c>
      <c r="C117" s="243">
        <v>15000000</v>
      </c>
      <c r="D117" s="243">
        <v>15000000</v>
      </c>
      <c r="E117" s="1623">
        <v>0</v>
      </c>
      <c r="F117" s="1624"/>
      <c r="G117" s="215"/>
      <c r="H117" s="215"/>
      <c r="I117" s="215"/>
      <c r="J117" s="215"/>
    </row>
    <row r="118" spans="1:10" ht="15" customHeight="1" x14ac:dyDescent="0.25">
      <c r="A118" s="244" t="s">
        <v>687</v>
      </c>
      <c r="B118" s="246" t="s">
        <v>687</v>
      </c>
      <c r="C118" s="246" t="s">
        <v>687</v>
      </c>
      <c r="D118" s="246" t="s">
        <v>687</v>
      </c>
      <c r="E118" s="1628" t="s">
        <v>687</v>
      </c>
      <c r="F118" s="1629"/>
      <c r="G118" s="215"/>
      <c r="H118" s="215"/>
      <c r="I118" s="215"/>
      <c r="J118" s="215"/>
    </row>
    <row r="119" spans="1:10" ht="15" customHeight="1" x14ac:dyDescent="0.25">
      <c r="A119" s="217" t="s">
        <v>731</v>
      </c>
      <c r="B119" s="248">
        <v>0</v>
      </c>
      <c r="C119" s="248">
        <v>290200000</v>
      </c>
      <c r="D119" s="248">
        <v>290200000</v>
      </c>
      <c r="E119" s="1630">
        <v>297150000</v>
      </c>
      <c r="F119" s="1631"/>
      <c r="G119" s="215"/>
      <c r="H119" s="215"/>
      <c r="I119" s="215"/>
      <c r="J119" s="215"/>
    </row>
    <row r="120" spans="1:10" ht="15" customHeight="1" x14ac:dyDescent="0.25">
      <c r="A120" s="234" t="s">
        <v>698</v>
      </c>
      <c r="B120" s="236">
        <v>0</v>
      </c>
      <c r="C120" s="236">
        <v>188000000</v>
      </c>
      <c r="D120" s="236">
        <v>188000000</v>
      </c>
      <c r="E120" s="1615">
        <v>188000000</v>
      </c>
      <c r="F120" s="1616"/>
      <c r="G120" s="215"/>
      <c r="H120" s="215"/>
      <c r="I120" s="215"/>
      <c r="J120" s="215"/>
    </row>
    <row r="121" spans="1:10" ht="15" customHeight="1" x14ac:dyDescent="0.25">
      <c r="A121" s="234" t="s">
        <v>699</v>
      </c>
      <c r="B121" s="236">
        <v>0</v>
      </c>
      <c r="C121" s="236">
        <v>27000000</v>
      </c>
      <c r="D121" s="236">
        <v>27000000</v>
      </c>
      <c r="E121" s="1615">
        <v>27000000</v>
      </c>
      <c r="F121" s="1616"/>
      <c r="G121" s="215"/>
      <c r="H121" s="215"/>
      <c r="I121" s="215"/>
      <c r="J121" s="215"/>
    </row>
    <row r="122" spans="1:10" ht="15" customHeight="1" x14ac:dyDescent="0.25">
      <c r="A122" s="234" t="s">
        <v>700</v>
      </c>
      <c r="B122" s="236">
        <v>0</v>
      </c>
      <c r="C122" s="236">
        <v>60200000</v>
      </c>
      <c r="D122" s="236">
        <v>60200000</v>
      </c>
      <c r="E122" s="1615">
        <v>82150000</v>
      </c>
      <c r="F122" s="1616"/>
      <c r="G122" s="215"/>
      <c r="H122" s="215"/>
      <c r="I122" s="215"/>
      <c r="J122" s="215"/>
    </row>
    <row r="123" spans="1:10" ht="15" customHeight="1" x14ac:dyDescent="0.25">
      <c r="A123" s="234" t="s">
        <v>701</v>
      </c>
      <c r="B123" s="236">
        <v>0</v>
      </c>
      <c r="C123" s="236">
        <v>0</v>
      </c>
      <c r="D123" s="236">
        <v>0</v>
      </c>
      <c r="E123" s="1615">
        <v>0</v>
      </c>
      <c r="F123" s="1616"/>
      <c r="G123" s="215"/>
      <c r="H123" s="215"/>
      <c r="I123" s="215"/>
      <c r="J123" s="215"/>
    </row>
    <row r="124" spans="1:10" ht="15" customHeight="1" x14ac:dyDescent="0.25">
      <c r="A124" s="234" t="s">
        <v>702</v>
      </c>
      <c r="B124" s="236">
        <v>0</v>
      </c>
      <c r="C124" s="236">
        <v>0</v>
      </c>
      <c r="D124" s="236">
        <v>0</v>
      </c>
      <c r="E124" s="1615">
        <v>0</v>
      </c>
      <c r="F124" s="1616"/>
      <c r="G124" s="215"/>
      <c r="H124" s="215"/>
      <c r="I124" s="215"/>
      <c r="J124" s="215"/>
    </row>
    <row r="125" spans="1:10" ht="15" customHeight="1" x14ac:dyDescent="0.25">
      <c r="A125" s="234" t="s">
        <v>703</v>
      </c>
      <c r="B125" s="236">
        <v>0</v>
      </c>
      <c r="C125" s="236">
        <v>0</v>
      </c>
      <c r="D125" s="236">
        <v>0</v>
      </c>
      <c r="E125" s="1615">
        <v>0</v>
      </c>
      <c r="F125" s="1616"/>
      <c r="G125" s="215"/>
      <c r="H125" s="215"/>
      <c r="I125" s="215"/>
      <c r="J125" s="215"/>
    </row>
    <row r="126" spans="1:10" ht="20.100000000000001" customHeight="1" x14ac:dyDescent="0.25">
      <c r="A126" s="234" t="s">
        <v>732</v>
      </c>
      <c r="B126" s="250">
        <v>0</v>
      </c>
      <c r="C126" s="250">
        <v>0</v>
      </c>
      <c r="D126" s="250">
        <v>0</v>
      </c>
      <c r="E126" s="1632">
        <v>0</v>
      </c>
      <c r="F126" s="1633"/>
      <c r="G126" s="215"/>
      <c r="H126" s="215"/>
      <c r="I126" s="215"/>
      <c r="J126" s="215"/>
    </row>
    <row r="127" spans="1:10" ht="15" customHeight="1" x14ac:dyDescent="0.25">
      <c r="A127" s="234" t="s">
        <v>705</v>
      </c>
      <c r="B127" s="236">
        <v>0</v>
      </c>
      <c r="C127" s="236">
        <v>0</v>
      </c>
      <c r="D127" s="236">
        <v>0</v>
      </c>
      <c r="E127" s="1615">
        <v>0</v>
      </c>
      <c r="F127" s="1616"/>
      <c r="G127" s="215"/>
      <c r="H127" s="215"/>
      <c r="I127" s="215"/>
      <c r="J127" s="215"/>
    </row>
    <row r="128" spans="1:10" ht="15" customHeight="1" x14ac:dyDescent="0.25">
      <c r="A128" s="234" t="s">
        <v>706</v>
      </c>
      <c r="B128" s="236">
        <v>0</v>
      </c>
      <c r="C128" s="236">
        <v>0</v>
      </c>
      <c r="D128" s="236">
        <v>0</v>
      </c>
      <c r="E128" s="1615">
        <v>0</v>
      </c>
      <c r="F128" s="1616"/>
      <c r="G128" s="215"/>
      <c r="H128" s="215"/>
      <c r="I128" s="215"/>
      <c r="J128" s="215"/>
    </row>
    <row r="129" spans="1:10" ht="15" customHeight="1" x14ac:dyDescent="0.25">
      <c r="A129" s="234" t="s">
        <v>707</v>
      </c>
      <c r="B129" s="236">
        <v>0</v>
      </c>
      <c r="C129" s="236">
        <v>0</v>
      </c>
      <c r="D129" s="236">
        <v>0</v>
      </c>
      <c r="E129" s="1615">
        <v>0</v>
      </c>
      <c r="F129" s="1616"/>
      <c r="G129" s="215"/>
      <c r="H129" s="215"/>
      <c r="I129" s="215"/>
      <c r="J129" s="215"/>
    </row>
    <row r="130" spans="1:10" ht="15" customHeight="1" x14ac:dyDescent="0.25">
      <c r="A130" s="234" t="s">
        <v>708</v>
      </c>
      <c r="B130" s="236">
        <v>0</v>
      </c>
      <c r="C130" s="236">
        <v>0</v>
      </c>
      <c r="D130" s="236">
        <v>0</v>
      </c>
      <c r="E130" s="1615">
        <v>0</v>
      </c>
      <c r="F130" s="1616"/>
      <c r="G130" s="215"/>
      <c r="H130" s="215"/>
      <c r="I130" s="215"/>
      <c r="J130" s="215"/>
    </row>
    <row r="131" spans="1:10" ht="15" customHeight="1" x14ac:dyDescent="0.25">
      <c r="A131" s="234" t="s">
        <v>709</v>
      </c>
      <c r="B131" s="236">
        <v>0</v>
      </c>
      <c r="C131" s="236">
        <v>0</v>
      </c>
      <c r="D131" s="236">
        <v>0</v>
      </c>
      <c r="E131" s="1615">
        <v>0</v>
      </c>
      <c r="F131" s="1616"/>
      <c r="G131" s="215"/>
      <c r="H131" s="215"/>
      <c r="I131" s="215"/>
      <c r="J131" s="215"/>
    </row>
    <row r="132" spans="1:10" ht="15" customHeight="1" x14ac:dyDescent="0.25">
      <c r="A132" s="234" t="s">
        <v>710</v>
      </c>
      <c r="B132" s="236">
        <v>0</v>
      </c>
      <c r="C132" s="236">
        <v>0</v>
      </c>
      <c r="D132" s="236">
        <v>0</v>
      </c>
      <c r="E132" s="1615">
        <v>0</v>
      </c>
      <c r="F132" s="1616"/>
      <c r="G132" s="215"/>
      <c r="H132" s="215"/>
      <c r="I132" s="215"/>
      <c r="J132" s="215"/>
    </row>
    <row r="133" spans="1:10" ht="20.100000000000001" customHeight="1" x14ac:dyDescent="0.25">
      <c r="A133" s="234" t="s">
        <v>733</v>
      </c>
      <c r="B133" s="250">
        <v>0</v>
      </c>
      <c r="C133" s="250">
        <v>0</v>
      </c>
      <c r="D133" s="250">
        <v>0</v>
      </c>
      <c r="E133" s="1632">
        <v>0</v>
      </c>
      <c r="F133" s="1633"/>
      <c r="G133" s="215"/>
      <c r="H133" s="215"/>
      <c r="I133" s="215"/>
      <c r="J133" s="215"/>
    </row>
    <row r="134" spans="1:10" ht="15" customHeight="1" x14ac:dyDescent="0.25">
      <c r="A134" s="234" t="s">
        <v>712</v>
      </c>
      <c r="B134" s="236">
        <v>0</v>
      </c>
      <c r="C134" s="236">
        <v>0</v>
      </c>
      <c r="D134" s="236">
        <v>0</v>
      </c>
      <c r="E134" s="1615">
        <v>0</v>
      </c>
      <c r="F134" s="1616"/>
      <c r="G134" s="215"/>
      <c r="H134" s="215"/>
      <c r="I134" s="215"/>
      <c r="J134" s="215"/>
    </row>
    <row r="135" spans="1:10" ht="15" customHeight="1" x14ac:dyDescent="0.25">
      <c r="A135" s="234" t="s">
        <v>713</v>
      </c>
      <c r="B135" s="236">
        <v>0</v>
      </c>
      <c r="C135" s="236">
        <v>0</v>
      </c>
      <c r="D135" s="236">
        <v>0</v>
      </c>
      <c r="E135" s="1615">
        <v>0</v>
      </c>
      <c r="F135" s="1616"/>
      <c r="G135" s="215"/>
      <c r="H135" s="215"/>
      <c r="I135" s="215"/>
      <c r="J135" s="215"/>
    </row>
    <row r="136" spans="1:10" ht="15" customHeight="1" x14ac:dyDescent="0.25">
      <c r="A136" s="234" t="s">
        <v>714</v>
      </c>
      <c r="B136" s="236">
        <v>0</v>
      </c>
      <c r="C136" s="236">
        <v>15000000</v>
      </c>
      <c r="D136" s="236">
        <v>15000000</v>
      </c>
      <c r="E136" s="1615">
        <v>0</v>
      </c>
      <c r="F136" s="1616"/>
      <c r="G136" s="215"/>
      <c r="H136" s="215"/>
      <c r="I136" s="215"/>
      <c r="J136" s="215"/>
    </row>
    <row r="137" spans="1:10" ht="20.100000000000001" customHeight="1" x14ac:dyDescent="0.25">
      <c r="A137" s="234" t="s">
        <v>734</v>
      </c>
      <c r="B137" s="250">
        <v>0</v>
      </c>
      <c r="C137" s="250">
        <v>0</v>
      </c>
      <c r="D137" s="250">
        <v>0</v>
      </c>
      <c r="E137" s="1632">
        <v>0</v>
      </c>
      <c r="F137" s="1633"/>
      <c r="G137" s="215"/>
      <c r="H137" s="215"/>
      <c r="I137" s="215"/>
      <c r="J137" s="215"/>
    </row>
    <row r="138" spans="1:10" ht="15" customHeight="1" x14ac:dyDescent="0.25">
      <c r="A138" s="234" t="s">
        <v>717</v>
      </c>
      <c r="B138" s="236">
        <v>0</v>
      </c>
      <c r="C138" s="236">
        <v>0</v>
      </c>
      <c r="D138" s="236">
        <v>0</v>
      </c>
      <c r="E138" s="1615">
        <v>0</v>
      </c>
      <c r="F138" s="1616"/>
      <c r="G138" s="215"/>
      <c r="H138" s="215"/>
      <c r="I138" s="215"/>
      <c r="J138" s="215"/>
    </row>
    <row r="139" spans="1:10" ht="20.100000000000001" customHeight="1" x14ac:dyDescent="0.25">
      <c r="A139" s="234" t="s">
        <v>735</v>
      </c>
      <c r="B139" s="250">
        <v>0</v>
      </c>
      <c r="C139" s="250">
        <v>0</v>
      </c>
      <c r="D139" s="250">
        <v>0</v>
      </c>
      <c r="E139" s="1632">
        <v>0</v>
      </c>
      <c r="F139" s="1633"/>
      <c r="G139" s="215"/>
      <c r="H139" s="215"/>
      <c r="I139" s="215"/>
      <c r="J139" s="215"/>
    </row>
    <row r="140" spans="1:10" ht="15" customHeight="1" x14ac:dyDescent="0.25">
      <c r="A140" s="234" t="s">
        <v>718</v>
      </c>
      <c r="B140" s="236">
        <v>0</v>
      </c>
      <c r="C140" s="236">
        <v>0</v>
      </c>
      <c r="D140" s="236">
        <v>0</v>
      </c>
      <c r="E140" s="1615">
        <v>0</v>
      </c>
      <c r="F140" s="1616"/>
      <c r="G140" s="215"/>
      <c r="H140" s="215"/>
      <c r="I140" s="215"/>
      <c r="J140" s="215"/>
    </row>
    <row r="141" spans="1:10" ht="15" customHeight="1" x14ac:dyDescent="0.25">
      <c r="A141" s="234" t="s">
        <v>719</v>
      </c>
      <c r="B141" s="236">
        <v>0</v>
      </c>
      <c r="C141" s="236">
        <v>0</v>
      </c>
      <c r="D141" s="236">
        <v>0</v>
      </c>
      <c r="E141" s="1615">
        <v>0</v>
      </c>
      <c r="F141" s="1616"/>
      <c r="G141" s="215"/>
      <c r="H141" s="215"/>
      <c r="I141" s="215"/>
      <c r="J141" s="215"/>
    </row>
    <row r="142" spans="1:10" ht="20.100000000000001" customHeight="1" x14ac:dyDescent="0.25">
      <c r="A142" s="234" t="s">
        <v>736</v>
      </c>
      <c r="B142" s="250">
        <v>0</v>
      </c>
      <c r="C142" s="250">
        <v>0</v>
      </c>
      <c r="D142" s="250">
        <v>0</v>
      </c>
      <c r="E142" s="1632">
        <v>0</v>
      </c>
      <c r="F142" s="1633"/>
      <c r="G142" s="215"/>
      <c r="H142" s="215"/>
      <c r="I142" s="215"/>
      <c r="J142" s="215"/>
    </row>
    <row r="143" spans="1:10" ht="15" customHeight="1" x14ac:dyDescent="0.25">
      <c r="A143" s="234" t="s">
        <v>721</v>
      </c>
      <c r="B143" s="236">
        <v>0</v>
      </c>
      <c r="C143" s="236">
        <v>0</v>
      </c>
      <c r="D143" s="236">
        <v>0</v>
      </c>
      <c r="E143" s="1615">
        <v>0</v>
      </c>
      <c r="F143" s="1616"/>
      <c r="G143" s="215"/>
      <c r="H143" s="215"/>
      <c r="I143" s="215"/>
      <c r="J143" s="215"/>
    </row>
    <row r="144" spans="1:10" ht="20.100000000000001" customHeight="1" x14ac:dyDescent="0.25">
      <c r="A144" s="234" t="s">
        <v>737</v>
      </c>
      <c r="B144" s="250">
        <v>0</v>
      </c>
      <c r="C144" s="250">
        <v>0</v>
      </c>
      <c r="D144" s="250">
        <v>0</v>
      </c>
      <c r="E144" s="1632">
        <v>0</v>
      </c>
      <c r="F144" s="1633"/>
      <c r="G144" s="215"/>
      <c r="H144" s="215"/>
      <c r="I144" s="215"/>
      <c r="J144" s="215"/>
    </row>
    <row r="145" spans="1:10" ht="15" customHeight="1" x14ac:dyDescent="0.25">
      <c r="A145" s="234" t="s">
        <v>723</v>
      </c>
      <c r="B145" s="236">
        <v>0</v>
      </c>
      <c r="C145" s="236">
        <v>0</v>
      </c>
      <c r="D145" s="236">
        <v>0</v>
      </c>
      <c r="E145" s="1615">
        <v>0</v>
      </c>
      <c r="F145" s="1616"/>
      <c r="G145" s="215"/>
      <c r="H145" s="215"/>
      <c r="I145" s="215"/>
      <c r="J145" s="215"/>
    </row>
    <row r="146" spans="1:10" ht="20.100000000000001" customHeight="1" x14ac:dyDescent="0.25">
      <c r="A146" s="234" t="s">
        <v>738</v>
      </c>
      <c r="B146" s="250">
        <v>0</v>
      </c>
      <c r="C146" s="250">
        <v>0</v>
      </c>
      <c r="D146" s="250">
        <v>0</v>
      </c>
      <c r="E146" s="1632">
        <v>0</v>
      </c>
      <c r="F146" s="1633"/>
      <c r="G146" s="215"/>
      <c r="H146" s="215"/>
      <c r="I146" s="215"/>
      <c r="J146" s="215"/>
    </row>
    <row r="147" spans="1:10" ht="15" customHeight="1" x14ac:dyDescent="0.25">
      <c r="A147" s="234" t="s">
        <v>725</v>
      </c>
      <c r="B147" s="236">
        <v>0</v>
      </c>
      <c r="C147" s="236">
        <v>0</v>
      </c>
      <c r="D147" s="236">
        <v>0</v>
      </c>
      <c r="E147" s="1615">
        <v>0</v>
      </c>
      <c r="F147" s="1616"/>
      <c r="G147" s="215"/>
      <c r="H147" s="215"/>
      <c r="I147" s="215"/>
      <c r="J147" s="215"/>
    </row>
    <row r="148" spans="1:10" ht="15" customHeight="1" x14ac:dyDescent="0.25">
      <c r="A148" s="234" t="s">
        <v>726</v>
      </c>
      <c r="B148" s="236">
        <v>0</v>
      </c>
      <c r="C148" s="236">
        <v>0</v>
      </c>
      <c r="D148" s="236">
        <v>0</v>
      </c>
      <c r="E148" s="1615">
        <v>0</v>
      </c>
      <c r="F148" s="1616"/>
      <c r="G148" s="215"/>
      <c r="H148" s="215"/>
      <c r="I148" s="215"/>
      <c r="J148" s="215"/>
    </row>
    <row r="149" spans="1:10" ht="15" customHeight="1" x14ac:dyDescent="0.25">
      <c r="A149" s="234" t="s">
        <v>727</v>
      </c>
      <c r="B149" s="236">
        <v>0</v>
      </c>
      <c r="C149" s="236">
        <v>0</v>
      </c>
      <c r="D149" s="236">
        <v>0</v>
      </c>
      <c r="E149" s="1615">
        <v>0</v>
      </c>
      <c r="F149" s="1616"/>
      <c r="G149" s="215"/>
      <c r="H149" s="215"/>
      <c r="I149" s="215"/>
      <c r="J149" s="215"/>
    </row>
  </sheetData>
  <mergeCells count="147">
    <mergeCell ref="A1:E1"/>
    <mergeCell ref="A2:F2"/>
    <mergeCell ref="B3:F3"/>
    <mergeCell ref="B4:F4"/>
    <mergeCell ref="B5:F5"/>
    <mergeCell ref="B6:F6"/>
    <mergeCell ref="E13:F13"/>
    <mergeCell ref="B14:F14"/>
    <mergeCell ref="E15:F15"/>
    <mergeCell ref="E16:F16"/>
    <mergeCell ref="E17:F17"/>
    <mergeCell ref="E18:F18"/>
    <mergeCell ref="B7:F7"/>
    <mergeCell ref="A8:F8"/>
    <mergeCell ref="A9:F9"/>
    <mergeCell ref="B10:F10"/>
    <mergeCell ref="E11:F11"/>
    <mergeCell ref="E12:F12"/>
    <mergeCell ref="B25:F25"/>
    <mergeCell ref="B26:F26"/>
    <mergeCell ref="E27:F27"/>
    <mergeCell ref="E28:F28"/>
    <mergeCell ref="E29:F29"/>
    <mergeCell ref="E30:F30"/>
    <mergeCell ref="E19:F19"/>
    <mergeCell ref="E20:F20"/>
    <mergeCell ref="E21:F21"/>
    <mergeCell ref="A22:F22"/>
    <mergeCell ref="B23:F23"/>
    <mergeCell ref="B24:F24"/>
    <mergeCell ref="E37:F37"/>
    <mergeCell ref="E39:F39"/>
    <mergeCell ref="E40:F40"/>
    <mergeCell ref="E41:F41"/>
    <mergeCell ref="E42:F42"/>
    <mergeCell ref="E43:F43"/>
    <mergeCell ref="E31:F31"/>
    <mergeCell ref="E32:F32"/>
    <mergeCell ref="E33:F33"/>
    <mergeCell ref="E34:F34"/>
    <mergeCell ref="A35:F35"/>
    <mergeCell ref="E36:F36"/>
    <mergeCell ref="E50:F50"/>
    <mergeCell ref="E51:F51"/>
    <mergeCell ref="E52:F52"/>
    <mergeCell ref="E53:F53"/>
    <mergeCell ref="E54:F54"/>
    <mergeCell ref="E55:F55"/>
    <mergeCell ref="E44:F44"/>
    <mergeCell ref="E45:F45"/>
    <mergeCell ref="E46:F46"/>
    <mergeCell ref="E47:F47"/>
    <mergeCell ref="E48:F48"/>
    <mergeCell ref="E49:F49"/>
    <mergeCell ref="E62:F62"/>
    <mergeCell ref="E63:F63"/>
    <mergeCell ref="E64:F64"/>
    <mergeCell ref="E65:F65"/>
    <mergeCell ref="E66:F66"/>
    <mergeCell ref="E67:F67"/>
    <mergeCell ref="E56:F56"/>
    <mergeCell ref="E57:F57"/>
    <mergeCell ref="E58:F58"/>
    <mergeCell ref="E59:F59"/>
    <mergeCell ref="E60:F60"/>
    <mergeCell ref="E61:F61"/>
    <mergeCell ref="B74:F74"/>
    <mergeCell ref="E75:F75"/>
    <mergeCell ref="E76:F76"/>
    <mergeCell ref="E77:F77"/>
    <mergeCell ref="E78:F78"/>
    <mergeCell ref="E79:F79"/>
    <mergeCell ref="E68:F68"/>
    <mergeCell ref="E69:F69"/>
    <mergeCell ref="A70:F70"/>
    <mergeCell ref="B71:F71"/>
    <mergeCell ref="B72:F72"/>
    <mergeCell ref="B73:F73"/>
    <mergeCell ref="E87:F87"/>
    <mergeCell ref="E88:F88"/>
    <mergeCell ref="E89:F89"/>
    <mergeCell ref="E90:F90"/>
    <mergeCell ref="E91:F91"/>
    <mergeCell ref="E92:F92"/>
    <mergeCell ref="E80:F80"/>
    <mergeCell ref="E81:F81"/>
    <mergeCell ref="E82:F82"/>
    <mergeCell ref="A83:F83"/>
    <mergeCell ref="E84:F84"/>
    <mergeCell ref="E85:F85"/>
    <mergeCell ref="E99:F99"/>
    <mergeCell ref="E100:F100"/>
    <mergeCell ref="E101:F101"/>
    <mergeCell ref="E102:F102"/>
    <mergeCell ref="E103:F103"/>
    <mergeCell ref="E104:F104"/>
    <mergeCell ref="E93:F93"/>
    <mergeCell ref="E94:F94"/>
    <mergeCell ref="E95:F95"/>
    <mergeCell ref="E96:F96"/>
    <mergeCell ref="E97:F97"/>
    <mergeCell ref="E98:F98"/>
    <mergeCell ref="E111:F111"/>
    <mergeCell ref="E112:F112"/>
    <mergeCell ref="E113:F113"/>
    <mergeCell ref="E114:F114"/>
    <mergeCell ref="E115:F115"/>
    <mergeCell ref="E116:F116"/>
    <mergeCell ref="E105:F105"/>
    <mergeCell ref="E106:F106"/>
    <mergeCell ref="E107:F107"/>
    <mergeCell ref="E108:F108"/>
    <mergeCell ref="E109:F109"/>
    <mergeCell ref="E110:F110"/>
    <mergeCell ref="E123:F123"/>
    <mergeCell ref="E124:F124"/>
    <mergeCell ref="E125:F125"/>
    <mergeCell ref="E126:F126"/>
    <mergeCell ref="E127:F127"/>
    <mergeCell ref="E128:F128"/>
    <mergeCell ref="E117:F117"/>
    <mergeCell ref="E118:F118"/>
    <mergeCell ref="E119:F119"/>
    <mergeCell ref="E120:F120"/>
    <mergeCell ref="E121:F121"/>
    <mergeCell ref="E122:F122"/>
    <mergeCell ref="E135:F135"/>
    <mergeCell ref="E136:F136"/>
    <mergeCell ref="E137:F137"/>
    <mergeCell ref="E138:F138"/>
    <mergeCell ref="E139:F139"/>
    <mergeCell ref="E140:F140"/>
    <mergeCell ref="E129:F129"/>
    <mergeCell ref="E130:F130"/>
    <mergeCell ref="E131:F131"/>
    <mergeCell ref="E132:F132"/>
    <mergeCell ref="E133:F133"/>
    <mergeCell ref="E134:F134"/>
    <mergeCell ref="E147:F147"/>
    <mergeCell ref="E148:F148"/>
    <mergeCell ref="E149:F149"/>
    <mergeCell ref="E141:F141"/>
    <mergeCell ref="E142:F142"/>
    <mergeCell ref="E143:F143"/>
    <mergeCell ref="E144:F144"/>
    <mergeCell ref="E145:F145"/>
    <mergeCell ref="E146:F146"/>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15</vt:i4>
      </vt:variant>
    </vt:vector>
  </HeadingPairs>
  <TitlesOfParts>
    <vt:vector size="56" baseType="lpstr">
      <vt:lpstr>01-Presidenca</vt:lpstr>
      <vt:lpstr>2-Kuvendi</vt:lpstr>
      <vt:lpstr>19-RTSH</vt:lpstr>
      <vt:lpstr>18-SHISH</vt:lpstr>
      <vt:lpstr>20-Drejtoria e Arkivave</vt:lpstr>
      <vt:lpstr>22-Akademia e Shkencave</vt:lpstr>
      <vt:lpstr>24-KLSH</vt:lpstr>
      <vt:lpstr>28-Prokuroria Pergjithshme</vt:lpstr>
      <vt:lpstr>29-KLGJ 01110</vt:lpstr>
      <vt:lpstr>29-KLGJ 03310</vt:lpstr>
      <vt:lpstr>30-Gjykata Kushtetuese</vt:lpstr>
      <vt:lpstr>31-ATSH</vt:lpstr>
      <vt:lpstr>35-KLP</vt:lpstr>
      <vt:lpstr>40-PARTITE POLITIKE</vt:lpstr>
      <vt:lpstr>41-SPAK</vt:lpstr>
      <vt:lpstr>50-INSTAT</vt:lpstr>
      <vt:lpstr>55-Shkolla e Magjistratures</vt:lpstr>
      <vt:lpstr>57-QKK</vt:lpstr>
      <vt:lpstr>63-03320-ILD</vt:lpstr>
      <vt:lpstr>63-03330-KPR</vt:lpstr>
      <vt:lpstr>63-03340-KPA</vt:lpstr>
      <vt:lpstr>63-03360-KP</vt:lpstr>
      <vt:lpstr>66-Avokati Popullit</vt:lpstr>
      <vt:lpstr>67-KMSHC</vt:lpstr>
      <vt:lpstr>73-KQZ</vt:lpstr>
      <vt:lpstr>76-ILDKPKI</vt:lpstr>
      <vt:lpstr>77-Autoriteti i Konkurrences</vt:lpstr>
      <vt:lpstr>82-KKK</vt:lpstr>
      <vt:lpstr>87-AMBU</vt:lpstr>
      <vt:lpstr>87-APP</vt:lpstr>
      <vt:lpstr>87-AKD</vt:lpstr>
      <vt:lpstr>87-QBD</vt:lpstr>
      <vt:lpstr>87-QSPA</vt:lpstr>
      <vt:lpstr>87-Kultet</vt:lpstr>
      <vt:lpstr>87-ADISA</vt:lpstr>
      <vt:lpstr>88-AMSHC</vt:lpstr>
      <vt:lpstr>89-KDIMDP</vt:lpstr>
      <vt:lpstr>90. KPP</vt:lpstr>
      <vt:lpstr>91-KMD</vt:lpstr>
      <vt:lpstr>92-ISKK</vt:lpstr>
      <vt:lpstr>95-AIDIK</vt:lpstr>
      <vt:lpstr>'22-Akademia e Shkencave'!Print_Area</vt:lpstr>
      <vt:lpstr>'24-KLSH'!Print_Area</vt:lpstr>
      <vt:lpstr>'30-Gjykata Kushtetuese'!Print_Area</vt:lpstr>
      <vt:lpstr>'31-ATSH'!Print_Area</vt:lpstr>
      <vt:lpstr>'57-QKK'!Print_Area</vt:lpstr>
      <vt:lpstr>'63-03320-ILD'!Print_Area</vt:lpstr>
      <vt:lpstr>'63-03330-KPR'!Print_Area</vt:lpstr>
      <vt:lpstr>'67-KMSHC'!Print_Area</vt:lpstr>
      <vt:lpstr>'87-ADISA'!Print_Area</vt:lpstr>
      <vt:lpstr>'87-AKD'!Print_Area</vt:lpstr>
      <vt:lpstr>'87-APP'!Print_Area</vt:lpstr>
      <vt:lpstr>'87-QBD'!Print_Area</vt:lpstr>
      <vt:lpstr>'87-QSPA'!Print_Area</vt:lpstr>
      <vt:lpstr>'89-KDIMDP'!Print_Area</vt:lpstr>
      <vt:lpstr>'91-KMD'!Print_Area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2020-10-26T13:34:06Z</dcterms:modified>
</cp:coreProperties>
</file>