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xhoana.agolli\Desktop\FISCAL RISK\NEW ARREARS\NEW ARREARS 2021\6M 2021\"/>
    </mc:Choice>
  </mc:AlternateContent>
  <bookViews>
    <workbookView xWindow="0" yWindow="0" windowWidth="23040" windowHeight="9240"/>
  </bookViews>
  <sheets>
    <sheet name="Sipas institucionev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9" i="1" l="1"/>
  <c r="N88" i="1"/>
  <c r="N87" i="1"/>
  <c r="N86" i="1"/>
  <c r="I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I72" i="1"/>
  <c r="N72" i="1" s="1"/>
  <c r="N71" i="1"/>
  <c r="N70" i="1"/>
  <c r="N69" i="1"/>
  <c r="N68" i="1"/>
  <c r="N67" i="1"/>
  <c r="N66" i="1"/>
  <c r="I65" i="1"/>
  <c r="N65" i="1" s="1"/>
  <c r="N64" i="1"/>
  <c r="N63" i="1"/>
  <c r="I62" i="1"/>
  <c r="N62" i="1" s="1"/>
  <c r="N61" i="1"/>
  <c r="N60" i="1"/>
  <c r="I59" i="1"/>
  <c r="I26" i="1" s="1"/>
  <c r="N58" i="1"/>
  <c r="N57" i="1"/>
  <c r="N56" i="1"/>
  <c r="N55" i="1"/>
  <c r="N54" i="1"/>
  <c r="N53" i="1"/>
  <c r="N52" i="1"/>
  <c r="N51" i="1"/>
  <c r="N50" i="1"/>
  <c r="I49" i="1"/>
  <c r="N49" i="1" s="1"/>
  <c r="N48" i="1"/>
  <c r="I48" i="1"/>
  <c r="N47" i="1"/>
  <c r="N46" i="1"/>
  <c r="N45" i="1"/>
  <c r="N44" i="1"/>
  <c r="I44" i="1"/>
  <c r="N43" i="1"/>
  <c r="N42" i="1"/>
  <c r="N41" i="1"/>
  <c r="I41" i="1"/>
  <c r="N40" i="1"/>
  <c r="N39" i="1"/>
  <c r="N38" i="1"/>
  <c r="N37" i="1"/>
  <c r="N36" i="1"/>
  <c r="N35" i="1"/>
  <c r="I35" i="1"/>
  <c r="N34" i="1"/>
  <c r="N33" i="1"/>
  <c r="N32" i="1"/>
  <c r="N31" i="1"/>
  <c r="N30" i="1"/>
  <c r="N29" i="1"/>
  <c r="N28" i="1"/>
  <c r="I28" i="1"/>
  <c r="I27" i="1"/>
  <c r="N27" i="1" s="1"/>
  <c r="M26" i="1"/>
  <c r="L26" i="1"/>
  <c r="K26" i="1"/>
  <c r="J26" i="1"/>
  <c r="H26" i="1"/>
  <c r="G26" i="1"/>
  <c r="F26" i="1"/>
  <c r="E26" i="1"/>
  <c r="D26" i="1"/>
  <c r="C26" i="1"/>
  <c r="N19" i="1"/>
  <c r="N18" i="1"/>
  <c r="N17" i="1"/>
  <c r="N16" i="1"/>
  <c r="N15" i="1"/>
  <c r="N14" i="1"/>
  <c r="N13" i="1"/>
  <c r="N12" i="1"/>
  <c r="N11" i="1"/>
  <c r="N10" i="1"/>
  <c r="I9" i="1"/>
  <c r="N9" i="1" s="1"/>
  <c r="N8" i="1"/>
  <c r="N7" i="1"/>
  <c r="I7" i="1"/>
  <c r="I6" i="1"/>
  <c r="N6" i="1" s="1"/>
  <c r="N5" i="1"/>
  <c r="N4" i="1" s="1"/>
  <c r="M4" i="1"/>
  <c r="L4" i="1"/>
  <c r="K4" i="1"/>
  <c r="J4" i="1"/>
  <c r="H4" i="1"/>
  <c r="G4" i="1"/>
  <c r="F4" i="1"/>
  <c r="E4" i="1"/>
  <c r="D4" i="1"/>
  <c r="C4" i="1"/>
  <c r="I4" i="1" l="1"/>
  <c r="N59" i="1"/>
  <c r="N26" i="1" s="1"/>
</calcChain>
</file>

<file path=xl/sharedStrings.xml><?xml version="1.0" encoding="utf-8"?>
<sst xmlns="http://schemas.openxmlformats.org/spreadsheetml/2006/main" count="218" uniqueCount="188">
  <si>
    <t>Detyrimet e prapambetura të gjeneruara nga sistemi SIFQ</t>
  </si>
  <si>
    <t xml:space="preserve">Institucionet e Qeverisjes Qendrore </t>
  </si>
  <si>
    <t>Stoku i Detyrimeve deri në Qershor 2021</t>
  </si>
  <si>
    <t>Vendime Gjyqesore</t>
  </si>
  <si>
    <t>Sherbime</t>
  </si>
  <si>
    <t>Mirembajtje</t>
  </si>
  <si>
    <t>Investime</t>
  </si>
  <si>
    <t>Rimbursim i TVSH</t>
  </si>
  <si>
    <t>Mallra</t>
  </si>
  <si>
    <t>Të tjera</t>
  </si>
  <si>
    <t>Sigurime Shoqerore</t>
  </si>
  <si>
    <t>Sigurime Shendetsore</t>
  </si>
  <si>
    <t>Te Ardhura Personale</t>
  </si>
  <si>
    <t>Tatime te Tjera</t>
  </si>
  <si>
    <t>Total</t>
  </si>
  <si>
    <t>Stock of Arrears until March 2021</t>
  </si>
  <si>
    <t>TOTAL (milion LEK)</t>
  </si>
  <si>
    <t>TOTAL (milion ALL)</t>
  </si>
  <si>
    <t>Ministria e Infrastrukturës dhe Energjisë</t>
  </si>
  <si>
    <t>Ministry of Infrastructure and Energy</t>
  </si>
  <si>
    <t>Ministria e Mbrojtjes</t>
  </si>
  <si>
    <t>Ministry of Defense</t>
  </si>
  <si>
    <t>Ministria e Financave dhe Ekonomisë</t>
  </si>
  <si>
    <t>Ministry of Finance and Economy</t>
  </si>
  <si>
    <t>Ministria e Brendshme</t>
  </si>
  <si>
    <t>Ministry of Internal Affairs</t>
  </si>
  <si>
    <t>Ministria e Shëndetesisë dhe Mbrojtjes Sociale</t>
  </si>
  <si>
    <t>Ministry of Health and Social Protection</t>
  </si>
  <si>
    <t>Ministria e Turizmit dhe Mjedisit</t>
  </si>
  <si>
    <t>Ministry of Tourism and Environment</t>
  </si>
  <si>
    <t>Ministria e Arsimit, Sportit dhe Rinisë</t>
  </si>
  <si>
    <t>Ministry of Education, Sports and Youth</t>
  </si>
  <si>
    <t>Prokuroria e Përgjithshme</t>
  </si>
  <si>
    <t>General Prosecutor's Office</t>
  </si>
  <si>
    <t>Ministria e Kulturës</t>
  </si>
  <si>
    <t>Ministry of Culture</t>
  </si>
  <si>
    <t>Fondi Shqiptar i Zhvillimit</t>
  </si>
  <si>
    <t>Albanian Development Fund</t>
  </si>
  <si>
    <t>Kuvendi</t>
  </si>
  <si>
    <t>Assembly</t>
  </si>
  <si>
    <t>Ministria e Drejtësisë</t>
  </si>
  <si>
    <t>Ministry of Justice</t>
  </si>
  <si>
    <t>Institucione te tjera Qeveritare</t>
  </si>
  <si>
    <t>Other Government Institutions</t>
  </si>
  <si>
    <t xml:space="preserve">Ministria e Bujqësisë dhe Zhvillimit Rural </t>
  </si>
  <si>
    <t>Ministry of Agriculture and Rural Development</t>
  </si>
  <si>
    <t>Këshilli i Lartë Gjyqësor</t>
  </si>
  <si>
    <t>High Judicial Council</t>
  </si>
  <si>
    <t>Presidenca</t>
  </si>
  <si>
    <t>Presidency</t>
  </si>
  <si>
    <t>Court decisions</t>
  </si>
  <si>
    <t>Services</t>
  </si>
  <si>
    <t>Maintenance</t>
  </si>
  <si>
    <t>Investments</t>
  </si>
  <si>
    <t xml:space="preserve">VAT refund </t>
  </si>
  <si>
    <t>Goods</t>
  </si>
  <si>
    <t>Others</t>
  </si>
  <si>
    <t>Social insurance</t>
  </si>
  <si>
    <t>Health insurance</t>
  </si>
  <si>
    <t>Personal income tax</t>
  </si>
  <si>
    <t>Other taxes</t>
  </si>
  <si>
    <t>Institucionet e Qeverisjes Vendore</t>
  </si>
  <si>
    <t>Bashkia Kavajë</t>
  </si>
  <si>
    <t xml:space="preserve">Municipality of  Kavajë  </t>
  </si>
  <si>
    <t>Bashkia Tiranë</t>
  </si>
  <si>
    <t xml:space="preserve">Municipality of  Tiranë  </t>
  </si>
  <si>
    <t>Bashkia Vorë</t>
  </si>
  <si>
    <t xml:space="preserve">Municipality of  Vorë </t>
  </si>
  <si>
    <t>Bashkia Pogradec</t>
  </si>
  <si>
    <t xml:space="preserve">Municipality of  Pogradec  </t>
  </si>
  <si>
    <t>Bashkia Lezhë</t>
  </si>
  <si>
    <t xml:space="preserve">Municipality of  Lezhë  </t>
  </si>
  <si>
    <t>Bashkia Belsh</t>
  </si>
  <si>
    <t xml:space="preserve">Municipality of  Belsh  </t>
  </si>
  <si>
    <t>Bashkia Roskovec</t>
  </si>
  <si>
    <t xml:space="preserve">Municipality of  Roskovec  </t>
  </si>
  <si>
    <t>Bashkia Kamëz</t>
  </si>
  <si>
    <t xml:space="preserve">Municipality of  Kamëz  </t>
  </si>
  <si>
    <t>Bashkia Vlorë</t>
  </si>
  <si>
    <t xml:space="preserve">Municipality of  Vlorë  </t>
  </si>
  <si>
    <t>Bashkia Malësi e Madhe</t>
  </si>
  <si>
    <t>Municipality of  Malësi e Madhe</t>
  </si>
  <si>
    <t>Bashkia Durrës</t>
  </si>
  <si>
    <t xml:space="preserve">Municipality of  Durrës  </t>
  </si>
  <si>
    <t xml:space="preserve">Bashkia Dibër </t>
  </si>
  <si>
    <t xml:space="preserve">Municipality of  Dibër  </t>
  </si>
  <si>
    <t>Bashkia Elbasan</t>
  </si>
  <si>
    <t xml:space="preserve">Municipality of  Elbasan  </t>
  </si>
  <si>
    <t>Bashkia Kuçove</t>
  </si>
  <si>
    <t xml:space="preserve">Municipality of  Kuçove  </t>
  </si>
  <si>
    <t>Bashkia Berat</t>
  </si>
  <si>
    <t xml:space="preserve">Municipality of  Berat  </t>
  </si>
  <si>
    <t>Bashkia Lushnjë</t>
  </si>
  <si>
    <t xml:space="preserve">Municipality of  Lushnjë  </t>
  </si>
  <si>
    <t>Bashkia Divjakë</t>
  </si>
  <si>
    <t xml:space="preserve">Municipality of  Divjakë  </t>
  </si>
  <si>
    <t>Bashkia Kukës</t>
  </si>
  <si>
    <t xml:space="preserve">Municipality of  Kukës  </t>
  </si>
  <si>
    <t>Bashkia Ura Vajgurore</t>
  </si>
  <si>
    <t xml:space="preserve">Municipality of  Ura Vajgurore </t>
  </si>
  <si>
    <t>Bashkia Rrogozhinë</t>
  </si>
  <si>
    <t xml:space="preserve">Municipality of  Rrogozhinë  </t>
  </si>
  <si>
    <t>Bashkia Cërrik</t>
  </si>
  <si>
    <t xml:space="preserve">Municipality of  Cërrik  </t>
  </si>
  <si>
    <t>Bashkia Poliçan</t>
  </si>
  <si>
    <t xml:space="preserve">Municipality of  Poliçan  </t>
  </si>
  <si>
    <t>Bashkia Selenicë</t>
  </si>
  <si>
    <t xml:space="preserve">Municipality of  Selenicë  </t>
  </si>
  <si>
    <t>Bashkia Tropojë</t>
  </si>
  <si>
    <t xml:space="preserve">Municipality of  Tropojë  </t>
  </si>
  <si>
    <t>Qarku Durres</t>
  </si>
  <si>
    <t xml:space="preserve">District of  Durres  </t>
  </si>
  <si>
    <t>Bashkia Klos</t>
  </si>
  <si>
    <t xml:space="preserve">Municipality of  Klos  </t>
  </si>
  <si>
    <t>Bashkia Pukë</t>
  </si>
  <si>
    <t xml:space="preserve">Municipality of  Pukë  </t>
  </si>
  <si>
    <t>Bashkia Sarandë</t>
  </si>
  <si>
    <t xml:space="preserve">Municipality of  Sarandë  </t>
  </si>
  <si>
    <t>Bashkia Korçë</t>
  </si>
  <si>
    <t xml:space="preserve">Municipality of  Korçë  </t>
  </si>
  <si>
    <t>Bashkia Delvinë</t>
  </si>
  <si>
    <t xml:space="preserve">Municipality of  Delvinë  </t>
  </si>
  <si>
    <t>Bashkia Finiq</t>
  </si>
  <si>
    <t xml:space="preserve">Municipality of  Finiq  </t>
  </si>
  <si>
    <t>Bashkia Krujë</t>
  </si>
  <si>
    <t xml:space="preserve">Municipality of  Krujë  </t>
  </si>
  <si>
    <t>Bashkia Tepelenë</t>
  </si>
  <si>
    <t xml:space="preserve">Municipality of  Tepelenë  </t>
  </si>
  <si>
    <t>Bashkia Mirditë</t>
  </si>
  <si>
    <t xml:space="preserve">Municipality of  Mirditë  </t>
  </si>
  <si>
    <t>Qarku Berat</t>
  </si>
  <si>
    <t xml:space="preserve">District of  Berat  </t>
  </si>
  <si>
    <t>Bashkia Devoll</t>
  </si>
  <si>
    <t xml:space="preserve">Municipality of  Devoll  </t>
  </si>
  <si>
    <t>Bashkia Peqin</t>
  </si>
  <si>
    <t xml:space="preserve">Municipality of  Peqin  </t>
  </si>
  <si>
    <t>Bashkia Librazhd</t>
  </si>
  <si>
    <t xml:space="preserve">Municipality of  Librazhd  </t>
  </si>
  <si>
    <t>Bashkia Skrapar</t>
  </si>
  <si>
    <t xml:space="preserve">Municipality of  Skrapar  </t>
  </si>
  <si>
    <t>Bashkia Himarë</t>
  </si>
  <si>
    <t xml:space="preserve">Municipality of  Himarë  </t>
  </si>
  <si>
    <t>Bashkia Memaliaj</t>
  </si>
  <si>
    <t xml:space="preserve">Municipality of  Memaliaj  </t>
  </si>
  <si>
    <t>Qarku Gjirokaster</t>
  </si>
  <si>
    <t xml:space="preserve">District of  Gjirokaster  </t>
  </si>
  <si>
    <t>Bashkia Gramsh</t>
  </si>
  <si>
    <t xml:space="preserve">Municipality of  Gramsh  </t>
  </si>
  <si>
    <t>Bashkia Has</t>
  </si>
  <si>
    <t xml:space="preserve">Municipality of  Has  </t>
  </si>
  <si>
    <t>Bashkia Konispol</t>
  </si>
  <si>
    <t xml:space="preserve">Municipality of  Konispol  </t>
  </si>
  <si>
    <t>Bashkia Mat</t>
  </si>
  <si>
    <t xml:space="preserve">Municipality of  Mat  </t>
  </si>
  <si>
    <t>Bashkia Vau-Dejes</t>
  </si>
  <si>
    <t xml:space="preserve">Municipality of  Vau-Dejes  </t>
  </si>
  <si>
    <t>Bashkia Prrenjas</t>
  </si>
  <si>
    <t xml:space="preserve">Municipality of  Prrenjas  </t>
  </si>
  <si>
    <t>Bashkia Kurbin</t>
  </si>
  <si>
    <t xml:space="preserve">Municipality of  Kurbin  </t>
  </si>
  <si>
    <t>Bashkia Kolonjë</t>
  </si>
  <si>
    <t xml:space="preserve">Municipality of  Kolonjë  </t>
  </si>
  <si>
    <t>Bashkia Mallakastër</t>
  </si>
  <si>
    <t xml:space="preserve">Municipality of  Mallakastër  </t>
  </si>
  <si>
    <t>Bashkia Shijak</t>
  </si>
  <si>
    <t xml:space="preserve">Municipality of  Shijak  </t>
  </si>
  <si>
    <t>Bashkia Bulqize</t>
  </si>
  <si>
    <t xml:space="preserve">Municipality of  Bulqize  </t>
  </si>
  <si>
    <t>Bashkia Libohovë</t>
  </si>
  <si>
    <t xml:space="preserve">Municipality of  Libohovë  </t>
  </si>
  <si>
    <t>Bashkia Fushë-Arrëz</t>
  </si>
  <si>
    <t xml:space="preserve">Municipality of  Fushë-Arrëz  </t>
  </si>
  <si>
    <t xml:space="preserve">Bashkia Përmet </t>
  </si>
  <si>
    <t xml:space="preserve">Municipality of  Përmet  </t>
  </si>
  <si>
    <t>Bashkia Maliq</t>
  </si>
  <si>
    <t xml:space="preserve">Municipality of  Maliq  </t>
  </si>
  <si>
    <t>Bashkia Fier</t>
  </si>
  <si>
    <t xml:space="preserve">Municipality of  Fier  </t>
  </si>
  <si>
    <t>Bashkia Gjirokastër</t>
  </si>
  <si>
    <t xml:space="preserve">Municipality of  Gjirokastër  </t>
  </si>
  <si>
    <t xml:space="preserve">Qarku Korçe </t>
  </si>
  <si>
    <t xml:space="preserve">District of  Korçe  </t>
  </si>
  <si>
    <t>Bashkia Pustec</t>
  </si>
  <si>
    <t xml:space="preserve">Municipality of  Pustec  </t>
  </si>
  <si>
    <t xml:space="preserve">Qarku Vlore </t>
  </si>
  <si>
    <t xml:space="preserve">District of  Vlore  </t>
  </si>
  <si>
    <t>Bashkia Shkodër</t>
  </si>
  <si>
    <t xml:space="preserve">Municipality of  Shkodër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</si>
</sst>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_)_L_e_k_ ;_ * \(#,##0.0\)_L_e_k_ ;_ * &quot;-&quot;??_)_L_e_k_ ;_ @_ "/>
    <numFmt numFmtId="165" formatCode="_ * #,##0_)_L_e_k_ ;_ * \(#,##0\)_L_e_k_ ;_ * &quot;-&quot;??_)_L_e_k_ ;_ @_ "/>
    <numFmt numFmtId="166" formatCode="_ * #,##0.00_)_L_e_k_ ;_ * \(#,##0.00\)_L_e_k_ ;_ * &quot;-&quot;??_)_L_e_k_ ;_ @_ "/>
    <numFmt numFmtId="167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/>
    <xf numFmtId="164" fontId="0" fillId="0" borderId="0" xfId="0" applyNumberFormat="1"/>
    <xf numFmtId="0" fontId="4" fillId="0" borderId="0" xfId="0" applyFont="1"/>
    <xf numFmtId="164" fontId="5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 wrapText="1"/>
    </xf>
    <xf numFmtId="165" fontId="2" fillId="2" borderId="3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0" xfId="0" applyBorder="1"/>
    <xf numFmtId="166" fontId="0" fillId="0" borderId="0" xfId="2" applyNumberFormat="1" applyFont="1"/>
    <xf numFmtId="166" fontId="6" fillId="2" borderId="1" xfId="2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left" vertical="center"/>
    </xf>
    <xf numFmtId="164" fontId="6" fillId="2" borderId="6" xfId="2" applyNumberFormat="1" applyFont="1" applyFill="1" applyBorder="1" applyAlignment="1">
      <alignment horizontal="left" vertical="center"/>
    </xf>
    <xf numFmtId="164" fontId="6" fillId="2" borderId="7" xfId="2" applyNumberFormat="1" applyFont="1" applyFill="1" applyBorder="1" applyAlignment="1">
      <alignment horizontal="left" vertical="center"/>
    </xf>
    <xf numFmtId="166" fontId="6" fillId="2" borderId="5" xfId="2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164" fontId="0" fillId="0" borderId="2" xfId="2" applyNumberFormat="1" applyFont="1" applyBorder="1" applyAlignment="1">
      <alignment horizontal="left" vertical="center"/>
    </xf>
    <xf numFmtId="164" fontId="0" fillId="0" borderId="3" xfId="2" applyNumberFormat="1" applyFont="1" applyBorder="1" applyAlignment="1">
      <alignment horizontal="left" vertical="center"/>
    </xf>
    <xf numFmtId="164" fontId="0" fillId="0" borderId="4" xfId="1" applyNumberFormat="1" applyFont="1" applyBorder="1"/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164" fontId="0" fillId="0" borderId="9" xfId="2" applyNumberFormat="1" applyFont="1" applyBorder="1" applyAlignment="1">
      <alignment horizontal="left" vertical="center"/>
    </xf>
    <xf numFmtId="164" fontId="0" fillId="0" borderId="0" xfId="2" applyNumberFormat="1" applyFont="1" applyBorder="1" applyAlignment="1">
      <alignment horizontal="left" vertical="center"/>
    </xf>
    <xf numFmtId="164" fontId="0" fillId="0" borderId="10" xfId="1" applyNumberFormat="1" applyFont="1" applyBorder="1"/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164" fontId="0" fillId="0" borderId="12" xfId="2" applyNumberFormat="1" applyFont="1" applyBorder="1" applyAlignment="1">
      <alignment horizontal="left" vertical="center"/>
    </xf>
    <xf numFmtId="164" fontId="0" fillId="0" borderId="13" xfId="2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165" fontId="2" fillId="2" borderId="1" xfId="0" applyNumberFormat="1" applyFont="1" applyFill="1" applyBorder="1" applyAlignment="1">
      <alignment horizontal="center" vertical="center" wrapText="1"/>
    </xf>
    <xf numFmtId="165" fontId="2" fillId="2" borderId="6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164" fontId="0" fillId="0" borderId="0" xfId="0" applyNumberFormat="1" applyBorder="1"/>
    <xf numFmtId="17" fontId="2" fillId="2" borderId="8" xfId="0" applyNumberFormat="1" applyFont="1" applyFill="1" applyBorder="1" applyAlignment="1">
      <alignment horizontal="center" vertical="center" wrapText="1"/>
    </xf>
    <xf numFmtId="0" fontId="0" fillId="0" borderId="2" xfId="0" applyBorder="1"/>
    <xf numFmtId="164" fontId="0" fillId="0" borderId="2" xfId="1" applyNumberFormat="1" applyFont="1" applyBorder="1"/>
    <xf numFmtId="164" fontId="0" fillId="0" borderId="3" xfId="1" applyNumberFormat="1" applyFont="1" applyBorder="1"/>
    <xf numFmtId="0" fontId="0" fillId="0" borderId="8" xfId="0" applyNumberFormat="1" applyBorder="1" applyAlignment="1">
      <alignment horizontal="left" indent="1"/>
    </xf>
    <xf numFmtId="0" fontId="0" fillId="0" borderId="9" xfId="0" applyBorder="1"/>
    <xf numFmtId="164" fontId="0" fillId="0" borderId="9" xfId="1" applyNumberFormat="1" applyFont="1" applyBorder="1"/>
    <xf numFmtId="164" fontId="0" fillId="0" borderId="0" xfId="1" applyNumberFormat="1" applyFont="1" applyBorder="1"/>
    <xf numFmtId="0" fontId="0" fillId="0" borderId="11" xfId="0" applyNumberFormat="1" applyBorder="1" applyAlignment="1">
      <alignment horizontal="left" indent="1"/>
    </xf>
    <xf numFmtId="0" fontId="0" fillId="3" borderId="9" xfId="0" applyFill="1" applyBorder="1"/>
    <xf numFmtId="164" fontId="0" fillId="3" borderId="9" xfId="1" applyNumberFormat="1" applyFont="1" applyFill="1" applyBorder="1"/>
    <xf numFmtId="164" fontId="0" fillId="3" borderId="0" xfId="1" applyNumberFormat="1" applyFont="1" applyFill="1" applyBorder="1"/>
    <xf numFmtId="0" fontId="0" fillId="3" borderId="11" xfId="0" applyNumberFormat="1" applyFill="1" applyBorder="1" applyAlignment="1">
      <alignment horizontal="left" indent="1"/>
    </xf>
    <xf numFmtId="0" fontId="0" fillId="3" borderId="0" xfId="0" applyFill="1"/>
    <xf numFmtId="0" fontId="0" fillId="3" borderId="12" xfId="0" applyFill="1" applyBorder="1"/>
    <xf numFmtId="164" fontId="0" fillId="3" borderId="12" xfId="1" applyNumberFormat="1" applyFont="1" applyFill="1" applyBorder="1"/>
    <xf numFmtId="164" fontId="0" fillId="3" borderId="13" xfId="1" applyNumberFormat="1" applyFont="1" applyFill="1" applyBorder="1"/>
    <xf numFmtId="0" fontId="0" fillId="3" borderId="14" xfId="0" applyNumberFormat="1" applyFill="1" applyBorder="1" applyAlignment="1">
      <alignment horizontal="left" indent="1"/>
    </xf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0"/>
  <sheetViews>
    <sheetView showGridLines="0" tabSelected="1" zoomScale="70" zoomScaleNormal="70" workbookViewId="0">
      <selection activeCell="S31" sqref="S31"/>
    </sheetView>
  </sheetViews>
  <sheetFormatPr defaultRowHeight="14.4" x14ac:dyDescent="0.3"/>
  <cols>
    <col min="1" max="1" width="4.6640625" customWidth="1"/>
    <col min="2" max="2" width="44.5546875" customWidth="1"/>
    <col min="3" max="3" width="18.33203125" bestFit="1" customWidth="1"/>
    <col min="4" max="5" width="12.6640625" bestFit="1" customWidth="1"/>
    <col min="6" max="6" width="14.6640625" bestFit="1" customWidth="1"/>
    <col min="7" max="7" width="11.6640625" bestFit="1" customWidth="1"/>
    <col min="8" max="8" width="12.88671875" bestFit="1" customWidth="1"/>
    <col min="9" max="9" width="14.6640625" bestFit="1" customWidth="1"/>
    <col min="10" max="10" width="15.5546875" customWidth="1"/>
    <col min="11" max="11" width="20.6640625" customWidth="1"/>
    <col min="12" max="12" width="11.5546875" bestFit="1" customWidth="1"/>
    <col min="13" max="13" width="13.109375" customWidth="1"/>
    <col min="14" max="14" width="14.6640625" style="2" customWidth="1"/>
    <col min="15" max="15" width="45" customWidth="1"/>
    <col min="20" max="20" width="15.6640625" bestFit="1" customWidth="1"/>
    <col min="22" max="22" width="24.88671875" bestFit="1" customWidth="1"/>
    <col min="23" max="24" width="15.88671875" bestFit="1" customWidth="1"/>
    <col min="25" max="25" width="14.88671875" bestFit="1" customWidth="1"/>
    <col min="26" max="26" width="17.5546875" bestFit="1" customWidth="1"/>
    <col min="27" max="27" width="13.88671875" bestFit="1" customWidth="1"/>
    <col min="28" max="28" width="14.88671875" bestFit="1" customWidth="1"/>
    <col min="29" max="29" width="17.5546875" bestFit="1" customWidth="1"/>
    <col min="30" max="30" width="14.88671875" bestFit="1" customWidth="1"/>
    <col min="31" max="31" width="13.88671875" bestFit="1" customWidth="1"/>
    <col min="32" max="32" width="14.88671875" bestFit="1" customWidth="1"/>
    <col min="33" max="33" width="13.88671875" bestFit="1" customWidth="1"/>
    <col min="34" max="34" width="17.5546875" bestFit="1" customWidth="1"/>
  </cols>
  <sheetData>
    <row r="1" spans="1:34" ht="15.6" x14ac:dyDescent="0.3">
      <c r="B1" s="1" t="s">
        <v>0</v>
      </c>
      <c r="O1" s="3"/>
    </row>
    <row r="2" spans="1:34" ht="15.6" x14ac:dyDescent="0.3">
      <c r="B2" s="1" t="s">
        <v>1</v>
      </c>
      <c r="N2" s="4"/>
      <c r="O2" s="1"/>
    </row>
    <row r="3" spans="1:34" ht="39.75" customHeight="1" x14ac:dyDescent="0.3">
      <c r="B3" s="5" t="s">
        <v>2</v>
      </c>
      <c r="C3" s="6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8" t="s">
        <v>14</v>
      </c>
      <c r="O3" s="9" t="s">
        <v>15</v>
      </c>
      <c r="AH3" s="10"/>
    </row>
    <row r="4" spans="1:34" ht="15.6" x14ac:dyDescent="0.3">
      <c r="A4" s="11"/>
      <c r="B4" s="12" t="s">
        <v>16</v>
      </c>
      <c r="C4" s="13">
        <f t="shared" ref="C4:N4" si="0">SUM(C5:C20)</f>
        <v>3774.655878</v>
      </c>
      <c r="D4" s="14">
        <f t="shared" si="0"/>
        <v>456.79862500000002</v>
      </c>
      <c r="E4" s="14">
        <f t="shared" si="0"/>
        <v>110.59399999999999</v>
      </c>
      <c r="F4" s="14">
        <f t="shared" si="0"/>
        <v>3956.9931059999999</v>
      </c>
      <c r="G4" s="14">
        <f t="shared" si="0"/>
        <v>2.9779999999999998</v>
      </c>
      <c r="H4" s="14">
        <f t="shared" si="0"/>
        <v>82.700730000000007</v>
      </c>
      <c r="I4" s="14">
        <f t="shared" si="0"/>
        <v>1120.6268591000003</v>
      </c>
      <c r="J4" s="14">
        <f t="shared" si="0"/>
        <v>159.62734899999998</v>
      </c>
      <c r="K4" s="14">
        <f t="shared" si="0"/>
        <v>19.552738000000002</v>
      </c>
      <c r="L4" s="14">
        <f t="shared" si="0"/>
        <v>42.893894000000003</v>
      </c>
      <c r="M4" s="14">
        <f t="shared" si="0"/>
        <v>0.299404</v>
      </c>
      <c r="N4" s="15">
        <f t="shared" si="0"/>
        <v>9727.7205830999992</v>
      </c>
      <c r="O4" s="16" t="s">
        <v>17</v>
      </c>
    </row>
    <row r="5" spans="1:34" x14ac:dyDescent="0.3">
      <c r="B5" s="17" t="s">
        <v>18</v>
      </c>
      <c r="C5" s="18">
        <v>1634.83</v>
      </c>
      <c r="D5" s="19">
        <v>2.8570000000000002</v>
      </c>
      <c r="E5" s="19">
        <v>88.04</v>
      </c>
      <c r="F5" s="19">
        <v>2628.47</v>
      </c>
      <c r="G5" s="19">
        <v>0.63</v>
      </c>
      <c r="H5" s="19">
        <v>0.51300000000000001</v>
      </c>
      <c r="I5" s="19">
        <v>0</v>
      </c>
      <c r="J5" s="19">
        <v>0</v>
      </c>
      <c r="K5" s="19">
        <v>0</v>
      </c>
      <c r="L5" s="19">
        <v>0</v>
      </c>
      <c r="M5" s="19">
        <v>0</v>
      </c>
      <c r="N5" s="20">
        <f t="shared" ref="N5:N19" si="1">SUM(C5:M5)</f>
        <v>4355.34</v>
      </c>
      <c r="O5" s="21" t="s">
        <v>19</v>
      </c>
    </row>
    <row r="6" spans="1:34" x14ac:dyDescent="0.3">
      <c r="B6" s="22" t="s">
        <v>20</v>
      </c>
      <c r="C6" s="23">
        <v>57.295999999999999</v>
      </c>
      <c r="D6" s="24">
        <v>1.357</v>
      </c>
      <c r="E6" s="24">
        <v>0.112</v>
      </c>
      <c r="F6" s="24">
        <v>473.06099999999998</v>
      </c>
      <c r="G6" s="24">
        <v>0</v>
      </c>
      <c r="H6" s="24">
        <v>0</v>
      </c>
      <c r="I6" s="24">
        <f>858.116</f>
        <v>858.11599999999999</v>
      </c>
      <c r="J6" s="24">
        <v>155.559</v>
      </c>
      <c r="K6" s="24">
        <v>19.420000000000002</v>
      </c>
      <c r="L6" s="24">
        <v>41.914000000000001</v>
      </c>
      <c r="M6" s="24">
        <v>0</v>
      </c>
      <c r="N6" s="25">
        <f t="shared" si="1"/>
        <v>1606.835</v>
      </c>
      <c r="O6" s="26" t="s">
        <v>21</v>
      </c>
    </row>
    <row r="7" spans="1:34" x14ac:dyDescent="0.3">
      <c r="B7" s="22" t="s">
        <v>22</v>
      </c>
      <c r="C7" s="23">
        <v>1101.4100000000001</v>
      </c>
      <c r="D7" s="24">
        <v>419.358</v>
      </c>
      <c r="E7" s="24">
        <v>9.1630000000000003</v>
      </c>
      <c r="F7" s="24">
        <v>742.88499999999999</v>
      </c>
      <c r="G7" s="24">
        <v>0</v>
      </c>
      <c r="H7" s="24">
        <v>0</v>
      </c>
      <c r="I7" s="24">
        <f>123.131</f>
        <v>123.131</v>
      </c>
      <c r="J7" s="24">
        <v>0.42199999999999999</v>
      </c>
      <c r="K7" s="24">
        <v>0</v>
      </c>
      <c r="L7" s="24">
        <v>0</v>
      </c>
      <c r="M7" s="24">
        <v>0</v>
      </c>
      <c r="N7" s="25">
        <f t="shared" si="1"/>
        <v>2396.3689999999997</v>
      </c>
      <c r="O7" s="26" t="s">
        <v>23</v>
      </c>
    </row>
    <row r="8" spans="1:34" x14ac:dyDescent="0.3">
      <c r="B8" s="22" t="s">
        <v>24</v>
      </c>
      <c r="C8" s="23">
        <v>650.67999999999995</v>
      </c>
      <c r="D8" s="24">
        <v>2.98</v>
      </c>
      <c r="E8" s="24">
        <v>0</v>
      </c>
      <c r="F8" s="24">
        <v>0.35399999999999998</v>
      </c>
      <c r="G8" s="24">
        <v>0</v>
      </c>
      <c r="H8" s="24">
        <v>0.61</v>
      </c>
      <c r="I8" s="24">
        <v>1.31</v>
      </c>
      <c r="J8" s="24">
        <v>3.5840000000000001</v>
      </c>
      <c r="K8" s="24">
        <v>0.04</v>
      </c>
      <c r="L8" s="24">
        <v>0.94599999999999995</v>
      </c>
      <c r="M8" s="24">
        <v>0</v>
      </c>
      <c r="N8" s="25">
        <f t="shared" si="1"/>
        <v>660.50399999999991</v>
      </c>
      <c r="O8" s="26" t="s">
        <v>25</v>
      </c>
    </row>
    <row r="9" spans="1:34" x14ac:dyDescent="0.3">
      <c r="B9" s="22" t="s">
        <v>26</v>
      </c>
      <c r="C9" s="23">
        <v>206.505</v>
      </c>
      <c r="D9" s="24">
        <v>25.420999999999999</v>
      </c>
      <c r="E9" s="24">
        <v>13.279</v>
      </c>
      <c r="F9" s="24">
        <v>11.302</v>
      </c>
      <c r="G9" s="24">
        <v>2.3479999999999999</v>
      </c>
      <c r="H9" s="24">
        <v>80.135000000000005</v>
      </c>
      <c r="I9" s="24">
        <f>6.063+35.295+61.229</f>
        <v>102.587</v>
      </c>
      <c r="J9" s="24">
        <v>4.1000000000000002E-2</v>
      </c>
      <c r="K9" s="24">
        <v>2.882E-3</v>
      </c>
      <c r="L9" s="24">
        <v>5.7299999999999999E-3</v>
      </c>
      <c r="M9" s="24">
        <v>7.9031000000000004E-2</v>
      </c>
      <c r="N9" s="25">
        <f t="shared" si="1"/>
        <v>441.70564300000001</v>
      </c>
      <c r="O9" s="26" t="s">
        <v>27</v>
      </c>
    </row>
    <row r="10" spans="1:34" x14ac:dyDescent="0.3">
      <c r="B10" s="22" t="s">
        <v>28</v>
      </c>
      <c r="C10" s="23">
        <v>80.167000000000002</v>
      </c>
      <c r="D10" s="24">
        <v>0</v>
      </c>
      <c r="E10" s="24">
        <v>0</v>
      </c>
      <c r="F10" s="24">
        <v>20.113652999999999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5">
        <f t="shared" si="1"/>
        <v>100.280653</v>
      </c>
      <c r="O10" s="26" t="s">
        <v>29</v>
      </c>
    </row>
    <row r="11" spans="1:34" x14ac:dyDescent="0.3">
      <c r="B11" s="22" t="s">
        <v>30</v>
      </c>
      <c r="C11" s="23">
        <v>8.0779999999999994</v>
      </c>
      <c r="D11" s="24">
        <v>0.314</v>
      </c>
      <c r="E11" s="24">
        <v>0</v>
      </c>
      <c r="F11" s="24">
        <v>22.367000000000001</v>
      </c>
      <c r="G11" s="24">
        <v>0</v>
      </c>
      <c r="H11" s="24">
        <v>0.69372999999999996</v>
      </c>
      <c r="I11" s="24">
        <v>3.8620999999999998E-3</v>
      </c>
      <c r="J11" s="24">
        <v>0</v>
      </c>
      <c r="K11" s="24">
        <v>0</v>
      </c>
      <c r="L11" s="24">
        <v>1.6992E-2</v>
      </c>
      <c r="M11" s="24">
        <v>0</v>
      </c>
      <c r="N11" s="25">
        <f t="shared" si="1"/>
        <v>31.473584099999997</v>
      </c>
      <c r="O11" s="26" t="s">
        <v>31</v>
      </c>
    </row>
    <row r="12" spans="1:34" x14ac:dyDescent="0.3">
      <c r="B12" s="22" t="s">
        <v>32</v>
      </c>
      <c r="C12" s="23">
        <v>12.771000000000001</v>
      </c>
      <c r="D12" s="24">
        <v>3.476</v>
      </c>
      <c r="E12" s="24">
        <v>0</v>
      </c>
      <c r="F12" s="24">
        <v>0</v>
      </c>
      <c r="G12" s="24">
        <v>0</v>
      </c>
      <c r="H12" s="24">
        <v>0</v>
      </c>
      <c r="I12" s="24">
        <v>15.7662</v>
      </c>
      <c r="J12" s="24">
        <v>0</v>
      </c>
      <c r="K12" s="24">
        <v>0</v>
      </c>
      <c r="L12" s="24">
        <v>0</v>
      </c>
      <c r="M12" s="24">
        <v>0</v>
      </c>
      <c r="N12" s="25">
        <f t="shared" si="1"/>
        <v>32.013199999999998</v>
      </c>
      <c r="O12" s="26" t="s">
        <v>33</v>
      </c>
    </row>
    <row r="13" spans="1:34" x14ac:dyDescent="0.3">
      <c r="B13" s="22" t="s">
        <v>34</v>
      </c>
      <c r="C13" s="23">
        <v>0</v>
      </c>
      <c r="D13" s="24">
        <v>1E-3</v>
      </c>
      <c r="E13" s="24">
        <v>0</v>
      </c>
      <c r="F13" s="24">
        <v>12.96935</v>
      </c>
      <c r="G13" s="24">
        <v>0</v>
      </c>
      <c r="H13" s="24">
        <v>0</v>
      </c>
      <c r="I13" s="24">
        <v>19.151401</v>
      </c>
      <c r="J13" s="24">
        <v>0</v>
      </c>
      <c r="K13" s="24">
        <v>0</v>
      </c>
      <c r="L13" s="24">
        <v>0</v>
      </c>
      <c r="M13" s="24">
        <v>0</v>
      </c>
      <c r="N13" s="25">
        <f t="shared" si="1"/>
        <v>32.121751000000003</v>
      </c>
      <c r="O13" s="26" t="s">
        <v>35</v>
      </c>
    </row>
    <row r="14" spans="1:34" x14ac:dyDescent="0.3">
      <c r="B14" s="22" t="s">
        <v>36</v>
      </c>
      <c r="C14" s="23">
        <v>0</v>
      </c>
      <c r="D14" s="24">
        <v>0</v>
      </c>
      <c r="E14" s="24">
        <v>0</v>
      </c>
      <c r="F14" s="24">
        <v>31.484185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5">
        <f t="shared" si="1"/>
        <v>31.484185</v>
      </c>
      <c r="O14" s="26" t="s">
        <v>37</v>
      </c>
    </row>
    <row r="15" spans="1:34" x14ac:dyDescent="0.3">
      <c r="B15" s="22" t="s">
        <v>38</v>
      </c>
      <c r="C15" s="23">
        <v>15.401878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5">
        <f t="shared" si="1"/>
        <v>15.401878</v>
      </c>
      <c r="O15" s="26" t="s">
        <v>39</v>
      </c>
    </row>
    <row r="16" spans="1:34" x14ac:dyDescent="0.3">
      <c r="B16" s="22" t="s">
        <v>40</v>
      </c>
      <c r="C16" s="23">
        <v>0.79300000000000004</v>
      </c>
      <c r="D16" s="24">
        <v>3.1879999999999999E-2</v>
      </c>
      <c r="E16" s="24">
        <v>0</v>
      </c>
      <c r="F16" s="24">
        <v>10.751042999999999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5">
        <f t="shared" si="1"/>
        <v>11.575923</v>
      </c>
      <c r="O16" s="26" t="s">
        <v>41</v>
      </c>
    </row>
    <row r="17" spans="2:34" x14ac:dyDescent="0.3">
      <c r="B17" s="22" t="s">
        <v>42</v>
      </c>
      <c r="C17" s="23">
        <v>5.9550000000000001</v>
      </c>
      <c r="D17" s="24">
        <v>0</v>
      </c>
      <c r="E17" s="24">
        <v>0</v>
      </c>
      <c r="F17" s="24">
        <v>3.2358750000000001</v>
      </c>
      <c r="G17" s="24">
        <v>0</v>
      </c>
      <c r="H17" s="24">
        <v>0</v>
      </c>
      <c r="I17" s="24">
        <v>0.51240200000000002</v>
      </c>
      <c r="J17" s="24">
        <v>2.1349E-2</v>
      </c>
      <c r="K17" s="24">
        <v>2.97E-3</v>
      </c>
      <c r="L17" s="24">
        <v>1.1172E-2</v>
      </c>
      <c r="M17" s="24">
        <v>2.3730000000000001E-3</v>
      </c>
      <c r="N17" s="25">
        <f t="shared" si="1"/>
        <v>9.7411410000000007</v>
      </c>
      <c r="O17" s="26" t="s">
        <v>43</v>
      </c>
    </row>
    <row r="18" spans="2:34" x14ac:dyDescent="0.3">
      <c r="B18" s="22" t="s">
        <v>44</v>
      </c>
      <c r="C18" s="23">
        <v>0.76900000000000002</v>
      </c>
      <c r="D18" s="24">
        <v>0.90114499999999997</v>
      </c>
      <c r="E18" s="24">
        <v>0</v>
      </c>
      <c r="F18" s="24">
        <v>0</v>
      </c>
      <c r="G18" s="24">
        <v>0</v>
      </c>
      <c r="H18" s="24">
        <v>0.749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5">
        <f t="shared" si="1"/>
        <v>2.4191449999999999</v>
      </c>
      <c r="O18" s="26" t="s">
        <v>45</v>
      </c>
    </row>
    <row r="19" spans="2:34" x14ac:dyDescent="0.3">
      <c r="B19" s="22" t="s">
        <v>46</v>
      </c>
      <c r="C19" s="23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4.8994000000000003E-2</v>
      </c>
      <c r="J19" s="24">
        <v>0</v>
      </c>
      <c r="K19" s="24">
        <v>8.6886000000000005E-2</v>
      </c>
      <c r="L19" s="24">
        <v>0</v>
      </c>
      <c r="M19" s="24">
        <v>0.218</v>
      </c>
      <c r="N19" s="25">
        <f t="shared" si="1"/>
        <v>0.35387999999999997</v>
      </c>
      <c r="O19" s="26" t="s">
        <v>47</v>
      </c>
    </row>
    <row r="20" spans="2:34" x14ac:dyDescent="0.3">
      <c r="B20" s="27" t="s">
        <v>48</v>
      </c>
      <c r="C20" s="28">
        <v>0</v>
      </c>
      <c r="D20" s="29">
        <v>0.1016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5">
        <v>0.1016</v>
      </c>
      <c r="O20" s="30" t="s">
        <v>49</v>
      </c>
      <c r="U20" s="11"/>
    </row>
    <row r="21" spans="2:34" ht="54" customHeight="1" x14ac:dyDescent="0.3">
      <c r="B21" s="5"/>
      <c r="C21" s="31" t="s">
        <v>50</v>
      </c>
      <c r="D21" s="32" t="s">
        <v>51</v>
      </c>
      <c r="E21" s="32" t="s">
        <v>52</v>
      </c>
      <c r="F21" s="32" t="s">
        <v>53</v>
      </c>
      <c r="G21" s="32" t="s">
        <v>54</v>
      </c>
      <c r="H21" s="32" t="s">
        <v>55</v>
      </c>
      <c r="I21" s="32" t="s">
        <v>56</v>
      </c>
      <c r="J21" s="32" t="s">
        <v>57</v>
      </c>
      <c r="K21" s="32" t="s">
        <v>58</v>
      </c>
      <c r="L21" s="32" t="s">
        <v>59</v>
      </c>
      <c r="M21" s="32" t="s">
        <v>60</v>
      </c>
      <c r="N21" s="33" t="s">
        <v>14</v>
      </c>
      <c r="O21" s="9"/>
      <c r="AH21" s="10"/>
    </row>
    <row r="22" spans="2:34" ht="15.6" x14ac:dyDescent="0.3">
      <c r="B22" s="1"/>
      <c r="O22" s="1"/>
    </row>
    <row r="23" spans="2:34" s="11" customFormat="1" ht="15.6" x14ac:dyDescent="0.3">
      <c r="B23" s="1" t="s">
        <v>0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34"/>
      <c r="O23" s="10"/>
      <c r="U23"/>
    </row>
    <row r="24" spans="2:34" ht="15.6" x14ac:dyDescent="0.3">
      <c r="B24" s="1" t="s">
        <v>61</v>
      </c>
      <c r="O24" s="1"/>
    </row>
    <row r="25" spans="2:34" ht="28.8" x14ac:dyDescent="0.3">
      <c r="B25" s="5" t="s">
        <v>2</v>
      </c>
      <c r="C25" s="31" t="s">
        <v>3</v>
      </c>
      <c r="D25" s="32" t="s">
        <v>4</v>
      </c>
      <c r="E25" s="32" t="s">
        <v>5</v>
      </c>
      <c r="F25" s="32" t="s">
        <v>6</v>
      </c>
      <c r="G25" s="32" t="s">
        <v>7</v>
      </c>
      <c r="H25" s="32" t="s">
        <v>8</v>
      </c>
      <c r="I25" s="32" t="s">
        <v>9</v>
      </c>
      <c r="J25" s="32" t="s">
        <v>10</v>
      </c>
      <c r="K25" s="32" t="s">
        <v>11</v>
      </c>
      <c r="L25" s="32" t="s">
        <v>12</v>
      </c>
      <c r="M25" s="32" t="s">
        <v>13</v>
      </c>
      <c r="N25" s="33" t="s">
        <v>14</v>
      </c>
      <c r="O25" s="35" t="s">
        <v>15</v>
      </c>
    </row>
    <row r="26" spans="2:34" ht="15.6" x14ac:dyDescent="0.3">
      <c r="B26" s="12" t="s">
        <v>16</v>
      </c>
      <c r="C26" s="13">
        <f>SUM(C27:C89)</f>
        <v>901.07954800000016</v>
      </c>
      <c r="D26" s="14">
        <f t="shared" ref="D26:M26" si="2">SUM(D27:D89)</f>
        <v>559.79869819999999</v>
      </c>
      <c r="E26" s="14">
        <f t="shared" si="2"/>
        <v>154.20719539999996</v>
      </c>
      <c r="F26" s="14">
        <f t="shared" si="2"/>
        <v>3404.3684279999998</v>
      </c>
      <c r="G26" s="14">
        <f t="shared" si="2"/>
        <v>2.5327510000000002</v>
      </c>
      <c r="H26" s="14">
        <f t="shared" si="2"/>
        <v>370.17166100000009</v>
      </c>
      <c r="I26" s="14">
        <f t="shared" si="2"/>
        <v>1159.6360450999996</v>
      </c>
      <c r="J26" s="14">
        <f t="shared" si="2"/>
        <v>49.040886</v>
      </c>
      <c r="K26" s="14">
        <f t="shared" si="2"/>
        <v>4.0634160000000001</v>
      </c>
      <c r="L26" s="14">
        <f t="shared" si="2"/>
        <v>24.327282000000004</v>
      </c>
      <c r="M26" s="14">
        <f t="shared" si="2"/>
        <v>6.4071400000000001</v>
      </c>
      <c r="N26" s="15">
        <f>SUM(N27:N89)</f>
        <v>6635.6330506999993</v>
      </c>
      <c r="O26" s="16" t="s">
        <v>17</v>
      </c>
    </row>
    <row r="27" spans="2:34" x14ac:dyDescent="0.3">
      <c r="B27" s="36" t="s">
        <v>62</v>
      </c>
      <c r="C27" s="37">
        <v>83.356999999999999</v>
      </c>
      <c r="D27" s="38">
        <v>63.805</v>
      </c>
      <c r="E27" s="38">
        <v>0</v>
      </c>
      <c r="F27" s="38">
        <v>220.90799999999999</v>
      </c>
      <c r="G27" s="38">
        <v>0</v>
      </c>
      <c r="H27" s="38">
        <v>12.025</v>
      </c>
      <c r="I27" s="38">
        <f>484.931065+43.594</f>
        <v>528.52506500000004</v>
      </c>
      <c r="J27" s="38">
        <v>0</v>
      </c>
      <c r="K27" s="38">
        <v>0</v>
      </c>
      <c r="L27" s="38">
        <v>0</v>
      </c>
      <c r="M27" s="38">
        <v>0</v>
      </c>
      <c r="N27" s="20">
        <f t="shared" ref="N27:N47" si="3">SUM(C27:M27)</f>
        <v>908.62006500000007</v>
      </c>
      <c r="O27" s="39" t="s">
        <v>63</v>
      </c>
    </row>
    <row r="28" spans="2:34" x14ac:dyDescent="0.3">
      <c r="B28" s="40" t="s">
        <v>64</v>
      </c>
      <c r="C28" s="41">
        <v>128.066</v>
      </c>
      <c r="D28" s="42">
        <v>17.163</v>
      </c>
      <c r="E28" s="42">
        <v>1.1919999999999999</v>
      </c>
      <c r="F28" s="42">
        <v>264.23899999999998</v>
      </c>
      <c r="G28" s="42">
        <v>0</v>
      </c>
      <c r="H28" s="42">
        <v>114.527</v>
      </c>
      <c r="I28" s="42">
        <f>112.128+142.592</f>
        <v>254.72000000000003</v>
      </c>
      <c r="J28" s="42">
        <v>9.8469999999999995</v>
      </c>
      <c r="K28" s="42">
        <v>1.2517E-2</v>
      </c>
      <c r="L28" s="42">
        <v>5.4</v>
      </c>
      <c r="M28" s="42">
        <v>4.7329999999999997</v>
      </c>
      <c r="N28" s="25">
        <f t="shared" si="3"/>
        <v>799.89951699999995</v>
      </c>
      <c r="O28" s="43" t="s">
        <v>65</v>
      </c>
    </row>
    <row r="29" spans="2:34" x14ac:dyDescent="0.3">
      <c r="B29" s="40" t="s">
        <v>66</v>
      </c>
      <c r="C29" s="41">
        <v>7.5093889999999996</v>
      </c>
      <c r="D29" s="42">
        <v>0</v>
      </c>
      <c r="E29" s="42">
        <v>108.04477199999999</v>
      </c>
      <c r="F29" s="42">
        <v>552.25800000000004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42">
        <v>0</v>
      </c>
      <c r="N29" s="25">
        <f t="shared" si="3"/>
        <v>667.81216100000006</v>
      </c>
      <c r="O29" s="43" t="s">
        <v>67</v>
      </c>
    </row>
    <row r="30" spans="2:34" x14ac:dyDescent="0.3">
      <c r="B30" s="40" t="s">
        <v>68</v>
      </c>
      <c r="C30" s="41">
        <v>132.71100000000001</v>
      </c>
      <c r="D30" s="42">
        <v>96.108000000000004</v>
      </c>
      <c r="E30" s="42">
        <v>1.8259639999999999</v>
      </c>
      <c r="F30" s="42">
        <v>75.819000000000003</v>
      </c>
      <c r="G30" s="42">
        <v>0</v>
      </c>
      <c r="H30" s="42">
        <v>12.234</v>
      </c>
      <c r="I30" s="42">
        <v>6.1148999999999996</v>
      </c>
      <c r="J30" s="42">
        <v>18.480072</v>
      </c>
      <c r="K30" s="42">
        <v>2.5592549999999998</v>
      </c>
      <c r="L30" s="42">
        <v>0.62589799999999995</v>
      </c>
      <c r="M30" s="42">
        <v>0.86610699999999996</v>
      </c>
      <c r="N30" s="25">
        <f t="shared" si="3"/>
        <v>347.34419600000001</v>
      </c>
      <c r="O30" s="43" t="s">
        <v>69</v>
      </c>
    </row>
    <row r="31" spans="2:34" x14ac:dyDescent="0.3">
      <c r="B31" s="40" t="s">
        <v>70</v>
      </c>
      <c r="C31" s="41">
        <v>1.0221640000000001</v>
      </c>
      <c r="D31" s="42">
        <v>55.156999999999996</v>
      </c>
      <c r="E31" s="42">
        <v>2.4500000000000001E-2</v>
      </c>
      <c r="F31" s="42">
        <v>106.373</v>
      </c>
      <c r="G31" s="42">
        <v>0</v>
      </c>
      <c r="H31" s="42">
        <v>12.21</v>
      </c>
      <c r="I31" s="42">
        <v>126.02708699999999</v>
      </c>
      <c r="J31" s="42">
        <v>0</v>
      </c>
      <c r="K31" s="42">
        <v>0</v>
      </c>
      <c r="L31" s="42">
        <v>0</v>
      </c>
      <c r="M31" s="42">
        <v>0</v>
      </c>
      <c r="N31" s="25">
        <f t="shared" si="3"/>
        <v>300.81375100000002</v>
      </c>
      <c r="O31" s="43" t="s">
        <v>71</v>
      </c>
    </row>
    <row r="32" spans="2:34" x14ac:dyDescent="0.3">
      <c r="B32" s="40" t="s">
        <v>72</v>
      </c>
      <c r="C32" s="41">
        <v>0</v>
      </c>
      <c r="D32" s="42">
        <v>2.1890000000000001</v>
      </c>
      <c r="E32" s="42">
        <v>0</v>
      </c>
      <c r="F32" s="42">
        <v>300.64499999999998</v>
      </c>
      <c r="G32" s="42">
        <v>0</v>
      </c>
      <c r="H32" s="42">
        <v>0.75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25">
        <f t="shared" si="3"/>
        <v>303.584</v>
      </c>
      <c r="O32" s="43" t="s">
        <v>73</v>
      </c>
    </row>
    <row r="33" spans="2:15" x14ac:dyDescent="0.3">
      <c r="B33" s="40" t="s">
        <v>74</v>
      </c>
      <c r="C33" s="41">
        <v>0</v>
      </c>
      <c r="D33" s="42">
        <v>0.94599999999999995</v>
      </c>
      <c r="E33" s="42">
        <v>0</v>
      </c>
      <c r="F33" s="42">
        <v>157.40700000000001</v>
      </c>
      <c r="G33" s="42">
        <v>0</v>
      </c>
      <c r="H33" s="42">
        <v>1.3620000000000001</v>
      </c>
      <c r="I33" s="42">
        <v>0</v>
      </c>
      <c r="J33" s="42">
        <v>0</v>
      </c>
      <c r="K33" s="42">
        <v>0</v>
      </c>
      <c r="L33" s="42">
        <v>0</v>
      </c>
      <c r="M33" s="42">
        <v>0</v>
      </c>
      <c r="N33" s="25">
        <f t="shared" si="3"/>
        <v>159.715</v>
      </c>
      <c r="O33" s="43" t="s">
        <v>75</v>
      </c>
    </row>
    <row r="34" spans="2:15" x14ac:dyDescent="0.3">
      <c r="B34" s="40" t="s">
        <v>76</v>
      </c>
      <c r="C34" s="41">
        <v>2</v>
      </c>
      <c r="D34" s="42">
        <v>55.261949999999999</v>
      </c>
      <c r="E34" s="42">
        <v>0</v>
      </c>
      <c r="F34" s="42">
        <v>208.12558999999999</v>
      </c>
      <c r="G34" s="42">
        <v>0</v>
      </c>
      <c r="H34" s="42">
        <v>0</v>
      </c>
      <c r="I34" s="42">
        <v>0</v>
      </c>
      <c r="J34" s="42">
        <v>0</v>
      </c>
      <c r="K34" s="42">
        <v>0</v>
      </c>
      <c r="L34" s="42">
        <v>0</v>
      </c>
      <c r="M34" s="42">
        <v>0</v>
      </c>
      <c r="N34" s="25">
        <f t="shared" si="3"/>
        <v>265.38754</v>
      </c>
      <c r="O34" s="43" t="s">
        <v>77</v>
      </c>
    </row>
    <row r="35" spans="2:15" x14ac:dyDescent="0.3">
      <c r="B35" s="40" t="s">
        <v>78</v>
      </c>
      <c r="C35" s="41">
        <v>0</v>
      </c>
      <c r="D35" s="42">
        <v>1.504</v>
      </c>
      <c r="E35" s="42">
        <v>0.08</v>
      </c>
      <c r="F35" s="42">
        <v>34.186999999999998</v>
      </c>
      <c r="G35" s="42">
        <v>0</v>
      </c>
      <c r="H35" s="42">
        <v>6.0220000000000002</v>
      </c>
      <c r="I35" s="42">
        <f>84.049+28.26</f>
        <v>112.30900000000001</v>
      </c>
      <c r="J35" s="42">
        <v>0</v>
      </c>
      <c r="K35" s="42">
        <v>0</v>
      </c>
      <c r="L35" s="42">
        <v>0</v>
      </c>
      <c r="M35" s="42">
        <v>0</v>
      </c>
      <c r="N35" s="25">
        <f t="shared" si="3"/>
        <v>154.102</v>
      </c>
      <c r="O35" s="43" t="s">
        <v>79</v>
      </c>
    </row>
    <row r="36" spans="2:15" x14ac:dyDescent="0.3">
      <c r="B36" s="40" t="s">
        <v>80</v>
      </c>
      <c r="C36" s="41">
        <v>16.491149</v>
      </c>
      <c r="D36" s="42">
        <v>0.01</v>
      </c>
      <c r="E36" s="42">
        <v>0</v>
      </c>
      <c r="F36" s="42">
        <v>185.27600000000001</v>
      </c>
      <c r="G36" s="42">
        <v>0</v>
      </c>
      <c r="H36" s="42">
        <v>0</v>
      </c>
      <c r="I36" s="42">
        <v>0</v>
      </c>
      <c r="J36" s="42">
        <v>0</v>
      </c>
      <c r="K36" s="42">
        <v>0</v>
      </c>
      <c r="L36" s="42">
        <v>0</v>
      </c>
      <c r="M36" s="42">
        <v>0</v>
      </c>
      <c r="N36" s="25">
        <f t="shared" si="3"/>
        <v>201.77714900000001</v>
      </c>
      <c r="O36" s="43" t="s">
        <v>81</v>
      </c>
    </row>
    <row r="37" spans="2:15" x14ac:dyDescent="0.3">
      <c r="B37" s="40" t="s">
        <v>82</v>
      </c>
      <c r="C37" s="41">
        <v>137.27342999999999</v>
      </c>
      <c r="D37" s="42">
        <v>1.8E-3</v>
      </c>
      <c r="E37" s="42">
        <v>0</v>
      </c>
      <c r="F37" s="42">
        <v>36.905000000000001</v>
      </c>
      <c r="G37" s="42">
        <v>0</v>
      </c>
      <c r="H37" s="42">
        <v>0</v>
      </c>
      <c r="I37" s="42">
        <v>3.9E-2</v>
      </c>
      <c r="J37" s="42">
        <v>0</v>
      </c>
      <c r="K37" s="42">
        <v>0</v>
      </c>
      <c r="L37" s="42">
        <v>0</v>
      </c>
      <c r="M37" s="42">
        <v>0</v>
      </c>
      <c r="N37" s="25">
        <f t="shared" si="3"/>
        <v>174.21922999999998</v>
      </c>
      <c r="O37" s="43" t="s">
        <v>83</v>
      </c>
    </row>
    <row r="38" spans="2:15" x14ac:dyDescent="0.3">
      <c r="B38" s="40" t="s">
        <v>84</v>
      </c>
      <c r="C38" s="41">
        <v>121.227</v>
      </c>
      <c r="D38" s="42">
        <v>5.194</v>
      </c>
      <c r="E38" s="42">
        <v>0.13320000000000001</v>
      </c>
      <c r="F38" s="42">
        <v>35.225000000000001</v>
      </c>
      <c r="G38" s="42">
        <v>0</v>
      </c>
      <c r="H38" s="42">
        <v>2.645</v>
      </c>
      <c r="I38" s="42">
        <v>0</v>
      </c>
      <c r="J38" s="42">
        <v>1.7769999999999999</v>
      </c>
      <c r="K38" s="42">
        <v>0.25264399999999998</v>
      </c>
      <c r="L38" s="42">
        <v>6.7057010000000004</v>
      </c>
      <c r="M38" s="42">
        <v>9.8809999999999992E-3</v>
      </c>
      <c r="N38" s="25">
        <f t="shared" si="3"/>
        <v>173.16942600000002</v>
      </c>
      <c r="O38" s="43" t="s">
        <v>85</v>
      </c>
    </row>
    <row r="39" spans="2:15" x14ac:dyDescent="0.3">
      <c r="B39" s="40" t="s">
        <v>86</v>
      </c>
      <c r="C39" s="41">
        <v>1.599788</v>
      </c>
      <c r="D39" s="42">
        <v>23.234000000000002</v>
      </c>
      <c r="E39" s="42">
        <v>0.38100000000000001</v>
      </c>
      <c r="F39" s="42">
        <v>85.822999999999993</v>
      </c>
      <c r="G39" s="42">
        <v>0</v>
      </c>
      <c r="H39" s="42">
        <v>39.965000000000003</v>
      </c>
      <c r="I39" s="42">
        <v>5.2435479999999997</v>
      </c>
      <c r="J39" s="42">
        <v>0</v>
      </c>
      <c r="K39" s="42">
        <v>0</v>
      </c>
      <c r="L39" s="42">
        <v>0</v>
      </c>
      <c r="M39" s="42">
        <v>0</v>
      </c>
      <c r="N39" s="25">
        <f t="shared" si="3"/>
        <v>156.24633600000001</v>
      </c>
      <c r="O39" s="43" t="s">
        <v>87</v>
      </c>
    </row>
    <row r="40" spans="2:15" x14ac:dyDescent="0.3">
      <c r="B40" s="40" t="s">
        <v>88</v>
      </c>
      <c r="C40" s="41">
        <v>0.18099999999999999</v>
      </c>
      <c r="D40" s="42">
        <v>3.0350000000000001</v>
      </c>
      <c r="E40" s="42">
        <v>0</v>
      </c>
      <c r="F40" s="42">
        <v>103.22</v>
      </c>
      <c r="G40" s="42">
        <v>0</v>
      </c>
      <c r="H40" s="42">
        <v>7.4169999999999998</v>
      </c>
      <c r="I40" s="42">
        <v>9.9410000000000007</v>
      </c>
      <c r="J40" s="42">
        <v>0</v>
      </c>
      <c r="K40" s="42">
        <v>0</v>
      </c>
      <c r="L40" s="42">
        <v>0</v>
      </c>
      <c r="M40" s="42">
        <v>0</v>
      </c>
      <c r="N40" s="25">
        <f t="shared" si="3"/>
        <v>123.794</v>
      </c>
      <c r="O40" s="43" t="s">
        <v>89</v>
      </c>
    </row>
    <row r="41" spans="2:15" x14ac:dyDescent="0.3">
      <c r="B41" s="40" t="s">
        <v>90</v>
      </c>
      <c r="C41" s="41">
        <v>2.7650000000000001</v>
      </c>
      <c r="D41" s="42">
        <v>15.071</v>
      </c>
      <c r="E41" s="42">
        <v>0</v>
      </c>
      <c r="F41" s="42">
        <v>144.61699999999999</v>
      </c>
      <c r="G41" s="42">
        <v>0</v>
      </c>
      <c r="H41" s="42">
        <v>4.4950000000000001</v>
      </c>
      <c r="I41" s="42">
        <f>3.38+0.852</f>
        <v>4.2320000000000002</v>
      </c>
      <c r="J41" s="42">
        <v>0</v>
      </c>
      <c r="K41" s="42">
        <v>0</v>
      </c>
      <c r="L41" s="42">
        <v>0</v>
      </c>
      <c r="M41" s="42">
        <v>0</v>
      </c>
      <c r="N41" s="25">
        <f t="shared" si="3"/>
        <v>171.17999999999998</v>
      </c>
      <c r="O41" s="43" t="s">
        <v>91</v>
      </c>
    </row>
    <row r="42" spans="2:15" x14ac:dyDescent="0.3">
      <c r="B42" s="40" t="s">
        <v>92</v>
      </c>
      <c r="C42" s="41">
        <v>0</v>
      </c>
      <c r="D42" s="42">
        <v>4.42</v>
      </c>
      <c r="E42" s="42">
        <v>11.375972000000001</v>
      </c>
      <c r="F42" s="42">
        <v>59.13</v>
      </c>
      <c r="G42" s="42">
        <v>0</v>
      </c>
      <c r="H42" s="42">
        <v>28.79</v>
      </c>
      <c r="I42" s="42">
        <v>9.0329000000000007E-2</v>
      </c>
      <c r="J42" s="42">
        <v>0</v>
      </c>
      <c r="K42" s="42">
        <v>0</v>
      </c>
      <c r="L42" s="42">
        <v>0</v>
      </c>
      <c r="M42" s="42">
        <v>0</v>
      </c>
      <c r="N42" s="25">
        <f t="shared" si="3"/>
        <v>103.80630099999999</v>
      </c>
      <c r="O42" s="43" t="s">
        <v>93</v>
      </c>
    </row>
    <row r="43" spans="2:15" x14ac:dyDescent="0.3">
      <c r="B43" s="40" t="s">
        <v>94</v>
      </c>
      <c r="C43" s="41">
        <v>7.0890000000000004</v>
      </c>
      <c r="D43" s="42">
        <v>6.8410000000000002</v>
      </c>
      <c r="E43" s="42">
        <v>1.0061504000000001</v>
      </c>
      <c r="F43" s="42">
        <v>73.308999999999997</v>
      </c>
      <c r="G43" s="42">
        <v>0</v>
      </c>
      <c r="H43" s="42">
        <v>28.43</v>
      </c>
      <c r="I43" s="42">
        <v>1.8</v>
      </c>
      <c r="J43" s="42">
        <v>0</v>
      </c>
      <c r="K43" s="42">
        <v>0</v>
      </c>
      <c r="L43" s="42">
        <v>0</v>
      </c>
      <c r="M43" s="42">
        <v>0</v>
      </c>
      <c r="N43" s="25">
        <f t="shared" si="3"/>
        <v>118.4751504</v>
      </c>
      <c r="O43" s="43" t="s">
        <v>95</v>
      </c>
    </row>
    <row r="44" spans="2:15" x14ac:dyDescent="0.3">
      <c r="B44" s="40" t="s">
        <v>96</v>
      </c>
      <c r="C44" s="41">
        <v>1.0640000000000001</v>
      </c>
      <c r="D44" s="42">
        <v>13.936999999999999</v>
      </c>
      <c r="E44" s="42">
        <v>6.4660000000000002</v>
      </c>
      <c r="F44" s="42">
        <v>45.070999999999998</v>
      </c>
      <c r="G44" s="42">
        <v>0</v>
      </c>
      <c r="H44" s="42">
        <v>13.303000000000001</v>
      </c>
      <c r="I44" s="42">
        <f>6.616</f>
        <v>6.6159999999999997</v>
      </c>
      <c r="J44" s="42">
        <v>14.738</v>
      </c>
      <c r="K44" s="42">
        <v>1.1140000000000001</v>
      </c>
      <c r="L44" s="42">
        <v>9.65</v>
      </c>
      <c r="M44" s="42">
        <v>0</v>
      </c>
      <c r="N44" s="25">
        <f t="shared" si="3"/>
        <v>111.959</v>
      </c>
      <c r="O44" s="43" t="s">
        <v>97</v>
      </c>
    </row>
    <row r="45" spans="2:15" x14ac:dyDescent="0.3">
      <c r="B45" s="40" t="s">
        <v>98</v>
      </c>
      <c r="C45" s="41">
        <v>16.927</v>
      </c>
      <c r="D45" s="42">
        <v>4.0919999999999996</v>
      </c>
      <c r="E45" s="42">
        <v>7.1485989999999999</v>
      </c>
      <c r="F45" s="42">
        <v>35.018000000000001</v>
      </c>
      <c r="G45" s="42">
        <v>0</v>
      </c>
      <c r="H45" s="42">
        <v>26.097999999999999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25">
        <f t="shared" si="3"/>
        <v>89.283598999999995</v>
      </c>
      <c r="O45" s="43" t="s">
        <v>99</v>
      </c>
    </row>
    <row r="46" spans="2:15" x14ac:dyDescent="0.3">
      <c r="B46" s="40" t="s">
        <v>100</v>
      </c>
      <c r="C46" s="41">
        <v>0.5</v>
      </c>
      <c r="D46" s="42">
        <v>17.327999999999999</v>
      </c>
      <c r="E46" s="42">
        <v>0</v>
      </c>
      <c r="F46" s="42">
        <v>79.605000000000004</v>
      </c>
      <c r="G46" s="42">
        <v>0</v>
      </c>
      <c r="H46" s="42">
        <v>0.46050000000000002</v>
      </c>
      <c r="I46" s="42">
        <v>0</v>
      </c>
      <c r="J46" s="42">
        <v>0</v>
      </c>
      <c r="K46" s="42">
        <v>0</v>
      </c>
      <c r="L46" s="42">
        <v>0</v>
      </c>
      <c r="M46" s="42">
        <v>0</v>
      </c>
      <c r="N46" s="25">
        <f t="shared" si="3"/>
        <v>97.893500000000003</v>
      </c>
      <c r="O46" s="43" t="s">
        <v>101</v>
      </c>
    </row>
    <row r="47" spans="2:15" x14ac:dyDescent="0.3">
      <c r="B47" s="40" t="s">
        <v>102</v>
      </c>
      <c r="C47" s="41">
        <v>1.4259999999999999</v>
      </c>
      <c r="D47" s="42">
        <v>6.4029999999999996</v>
      </c>
      <c r="E47" s="42">
        <v>3.786</v>
      </c>
      <c r="F47" s="42">
        <v>78.594999999999999</v>
      </c>
      <c r="G47" s="42">
        <v>0</v>
      </c>
      <c r="H47" s="42">
        <v>9.718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25">
        <f t="shared" si="3"/>
        <v>99.927999999999997</v>
      </c>
      <c r="O47" s="43" t="s">
        <v>103</v>
      </c>
    </row>
    <row r="48" spans="2:15" x14ac:dyDescent="0.3">
      <c r="B48" s="40" t="s">
        <v>104</v>
      </c>
      <c r="C48" s="41">
        <v>9.3170000000000002</v>
      </c>
      <c r="D48" s="42">
        <v>12.750999999999999</v>
      </c>
      <c r="E48" s="42">
        <v>0</v>
      </c>
      <c r="F48" s="42">
        <v>54.305259999999997</v>
      </c>
      <c r="G48" s="42">
        <v>0</v>
      </c>
      <c r="H48" s="42">
        <v>0</v>
      </c>
      <c r="I48" s="42">
        <f>2.167+10.029</f>
        <v>12.196</v>
      </c>
      <c r="J48" s="42">
        <v>0</v>
      </c>
      <c r="K48" s="42">
        <v>0</v>
      </c>
      <c r="L48" s="42">
        <v>0</v>
      </c>
      <c r="M48" s="42">
        <v>0</v>
      </c>
      <c r="N48" s="25">
        <f t="shared" ref="N48:N89" si="4">SUM(C48:M48)</f>
        <v>88.569259999999986</v>
      </c>
      <c r="O48" s="43" t="s">
        <v>105</v>
      </c>
    </row>
    <row r="49" spans="2:15" x14ac:dyDescent="0.3">
      <c r="B49" s="40" t="s">
        <v>106</v>
      </c>
      <c r="C49" s="41">
        <v>18.552</v>
      </c>
      <c r="D49" s="42">
        <v>4.8070000000000004</v>
      </c>
      <c r="E49" s="42">
        <v>0</v>
      </c>
      <c r="F49" s="42">
        <v>23.93</v>
      </c>
      <c r="G49" s="42">
        <v>0</v>
      </c>
      <c r="H49" s="42">
        <v>2.743449</v>
      </c>
      <c r="I49" s="42">
        <f>7.095+0.939</f>
        <v>8.0339999999999989</v>
      </c>
      <c r="J49" s="42">
        <v>0.29899999999999999</v>
      </c>
      <c r="K49" s="42">
        <v>0</v>
      </c>
      <c r="L49" s="42">
        <v>0</v>
      </c>
      <c r="M49" s="42">
        <v>5.0999999999999997E-2</v>
      </c>
      <c r="N49" s="25">
        <f t="shared" si="4"/>
        <v>58.416449</v>
      </c>
      <c r="O49" s="43" t="s">
        <v>107</v>
      </c>
    </row>
    <row r="50" spans="2:15" x14ac:dyDescent="0.3">
      <c r="B50" s="40" t="s">
        <v>108</v>
      </c>
      <c r="C50" s="41">
        <v>6.7305840000000003</v>
      </c>
      <c r="D50" s="42">
        <v>1.18336</v>
      </c>
      <c r="E50" s="42">
        <v>2.3906860000000001</v>
      </c>
      <c r="F50" s="42">
        <v>66.930000000000007</v>
      </c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42">
        <v>0</v>
      </c>
      <c r="M50" s="42">
        <v>0</v>
      </c>
      <c r="N50" s="25">
        <f t="shared" si="4"/>
        <v>77.23463000000001</v>
      </c>
      <c r="O50" s="43" t="s">
        <v>109</v>
      </c>
    </row>
    <row r="51" spans="2:15" x14ac:dyDescent="0.3">
      <c r="B51" s="40" t="s">
        <v>110</v>
      </c>
      <c r="C51" s="41">
        <v>62.686</v>
      </c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25">
        <f t="shared" si="4"/>
        <v>62.686</v>
      </c>
      <c r="O51" s="43" t="s">
        <v>111</v>
      </c>
    </row>
    <row r="52" spans="2:15" x14ac:dyDescent="0.3">
      <c r="B52" s="40" t="s">
        <v>112</v>
      </c>
      <c r="C52" s="41">
        <v>5.6195199999999996</v>
      </c>
      <c r="D52" s="42">
        <v>9.9999999999999995E-7</v>
      </c>
      <c r="E52" s="42">
        <v>1.1E-5</v>
      </c>
      <c r="F52" s="42">
        <v>36.945</v>
      </c>
      <c r="G52" s="42">
        <v>0</v>
      </c>
      <c r="H52" s="42">
        <v>0</v>
      </c>
      <c r="I52" s="42">
        <v>0</v>
      </c>
      <c r="J52" s="42">
        <v>0</v>
      </c>
      <c r="K52" s="42">
        <v>0</v>
      </c>
      <c r="L52" s="42">
        <v>0</v>
      </c>
      <c r="M52" s="42">
        <v>0</v>
      </c>
      <c r="N52" s="25">
        <f t="shared" si="4"/>
        <v>42.564532</v>
      </c>
      <c r="O52" s="43" t="s">
        <v>113</v>
      </c>
    </row>
    <row r="53" spans="2:15" x14ac:dyDescent="0.3">
      <c r="B53" s="40" t="s">
        <v>114</v>
      </c>
      <c r="C53" s="41">
        <v>8.2899999999999991</v>
      </c>
      <c r="D53" s="42">
        <v>5.692577</v>
      </c>
      <c r="E53" s="42">
        <v>0</v>
      </c>
      <c r="F53" s="42">
        <v>41.004601999999998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25">
        <f t="shared" si="4"/>
        <v>54.987178999999998</v>
      </c>
      <c r="O53" s="43" t="s">
        <v>115</v>
      </c>
    </row>
    <row r="54" spans="2:15" x14ac:dyDescent="0.3">
      <c r="B54" s="40" t="s">
        <v>116</v>
      </c>
      <c r="C54" s="41">
        <v>5.806</v>
      </c>
      <c r="D54" s="42">
        <v>44.281999999999996</v>
      </c>
      <c r="E54" s="42">
        <v>0</v>
      </c>
      <c r="F54" s="42">
        <v>0</v>
      </c>
      <c r="G54" s="42">
        <v>0</v>
      </c>
      <c r="H54" s="42">
        <v>0.63705999999999996</v>
      </c>
      <c r="I54" s="42">
        <v>0</v>
      </c>
      <c r="J54" s="42">
        <v>0</v>
      </c>
      <c r="K54" s="42">
        <v>0</v>
      </c>
      <c r="L54" s="42">
        <v>0</v>
      </c>
      <c r="M54" s="42">
        <v>0</v>
      </c>
      <c r="N54" s="25">
        <f t="shared" si="4"/>
        <v>50.725059999999992</v>
      </c>
      <c r="O54" s="43" t="s">
        <v>117</v>
      </c>
    </row>
    <row r="55" spans="2:15" s="48" customFormat="1" x14ac:dyDescent="0.3">
      <c r="B55" s="44" t="s">
        <v>118</v>
      </c>
      <c r="C55" s="45">
        <v>4.8739999999999997</v>
      </c>
      <c r="D55" s="46">
        <v>2.3E-2</v>
      </c>
      <c r="E55" s="46">
        <v>0</v>
      </c>
      <c r="F55" s="46">
        <v>1.17</v>
      </c>
      <c r="G55" s="46">
        <v>0</v>
      </c>
      <c r="H55" s="46">
        <v>3.9569999999999999</v>
      </c>
      <c r="I55" s="46">
        <v>0</v>
      </c>
      <c r="J55" s="46">
        <v>0</v>
      </c>
      <c r="K55" s="46">
        <v>0</v>
      </c>
      <c r="L55" s="46">
        <v>0</v>
      </c>
      <c r="M55" s="46">
        <v>0</v>
      </c>
      <c r="N55" s="25">
        <f t="shared" si="4"/>
        <v>10.023999999999999</v>
      </c>
      <c r="O55" s="47" t="s">
        <v>119</v>
      </c>
    </row>
    <row r="56" spans="2:15" x14ac:dyDescent="0.3">
      <c r="B56" s="40" t="s">
        <v>120</v>
      </c>
      <c r="C56" s="41">
        <v>2.3724850000000002</v>
      </c>
      <c r="D56" s="42">
        <v>10.8</v>
      </c>
      <c r="E56" s="42">
        <v>0</v>
      </c>
      <c r="F56" s="42">
        <v>52.353999999999999</v>
      </c>
      <c r="G56" s="42">
        <v>0</v>
      </c>
      <c r="H56" s="42">
        <v>1.1077399999999999</v>
      </c>
      <c r="I56" s="42">
        <v>0</v>
      </c>
      <c r="J56" s="42">
        <v>0</v>
      </c>
      <c r="K56" s="42">
        <v>0</v>
      </c>
      <c r="L56" s="42">
        <v>0</v>
      </c>
      <c r="M56" s="42">
        <v>0</v>
      </c>
      <c r="N56" s="25">
        <f t="shared" si="4"/>
        <v>66.634225000000015</v>
      </c>
      <c r="O56" s="43" t="s">
        <v>121</v>
      </c>
    </row>
    <row r="57" spans="2:15" x14ac:dyDescent="0.3">
      <c r="B57" s="40" t="s">
        <v>122</v>
      </c>
      <c r="C57" s="41">
        <v>9.6930000000000002E-2</v>
      </c>
      <c r="D57" s="42">
        <v>9.6440999999999999E-2</v>
      </c>
      <c r="E57" s="42">
        <v>0</v>
      </c>
      <c r="F57" s="42">
        <v>25.099321</v>
      </c>
      <c r="G57" s="42">
        <v>1.774446</v>
      </c>
      <c r="H57" s="42">
        <v>2.4818920000000002</v>
      </c>
      <c r="I57" s="42">
        <v>20.055651099999999</v>
      </c>
      <c r="J57" s="42">
        <v>0</v>
      </c>
      <c r="K57" s="42">
        <v>0</v>
      </c>
      <c r="L57" s="42">
        <v>0</v>
      </c>
      <c r="M57" s="42">
        <v>0</v>
      </c>
      <c r="N57" s="25">
        <f t="shared" si="4"/>
        <v>49.604681100000001</v>
      </c>
      <c r="O57" s="43" t="s">
        <v>123</v>
      </c>
    </row>
    <row r="58" spans="2:15" x14ac:dyDescent="0.3">
      <c r="B58" s="40" t="s">
        <v>124</v>
      </c>
      <c r="C58" s="41">
        <v>5.17</v>
      </c>
      <c r="D58" s="42">
        <v>1.354028</v>
      </c>
      <c r="E58" s="42">
        <v>1.968E-2</v>
      </c>
      <c r="F58" s="42">
        <v>27.224</v>
      </c>
      <c r="G58" s="42">
        <v>0</v>
      </c>
      <c r="H58" s="42">
        <v>0</v>
      </c>
      <c r="I58" s="42">
        <v>0</v>
      </c>
      <c r="J58" s="42">
        <v>1.9740040000000001</v>
      </c>
      <c r="K58" s="42">
        <v>0</v>
      </c>
      <c r="L58" s="42">
        <v>0.889683</v>
      </c>
      <c r="M58" s="42">
        <v>0.27732000000000001</v>
      </c>
      <c r="N58" s="25">
        <f t="shared" si="4"/>
        <v>36.908715000000001</v>
      </c>
      <c r="O58" s="43" t="s">
        <v>125</v>
      </c>
    </row>
    <row r="59" spans="2:15" x14ac:dyDescent="0.3">
      <c r="B59" s="40" t="s">
        <v>126</v>
      </c>
      <c r="C59" s="41">
        <v>2.8175889999999999</v>
      </c>
      <c r="D59" s="42">
        <v>5.7169999999999996</v>
      </c>
      <c r="E59" s="42">
        <v>2.4089999999999998</v>
      </c>
      <c r="F59" s="42">
        <v>10.879</v>
      </c>
      <c r="G59" s="42">
        <v>0</v>
      </c>
      <c r="H59" s="42">
        <v>7.8079999999999998</v>
      </c>
      <c r="I59" s="42">
        <f>11.893+0.52</f>
        <v>12.413</v>
      </c>
      <c r="J59" s="42">
        <v>1.5189999999999999</v>
      </c>
      <c r="K59" s="42">
        <v>0</v>
      </c>
      <c r="L59" s="42">
        <v>1.056</v>
      </c>
      <c r="M59" s="42">
        <v>0</v>
      </c>
      <c r="N59" s="25">
        <f t="shared" si="4"/>
        <v>44.618588999999993</v>
      </c>
      <c r="O59" s="43" t="s">
        <v>127</v>
      </c>
    </row>
    <row r="60" spans="2:15" x14ac:dyDescent="0.3">
      <c r="B60" s="40" t="s">
        <v>128</v>
      </c>
      <c r="C60" s="41">
        <v>0</v>
      </c>
      <c r="D60" s="42">
        <v>10.372</v>
      </c>
      <c r="E60" s="42">
        <v>2.1429E-2</v>
      </c>
      <c r="F60" s="42">
        <v>38.756</v>
      </c>
      <c r="G60" s="42">
        <v>0</v>
      </c>
      <c r="H60" s="42">
        <v>10.568</v>
      </c>
      <c r="I60" s="42">
        <v>0</v>
      </c>
      <c r="J60" s="42">
        <v>0</v>
      </c>
      <c r="K60" s="42">
        <v>0</v>
      </c>
      <c r="L60" s="42">
        <v>0</v>
      </c>
      <c r="M60" s="42">
        <v>0</v>
      </c>
      <c r="N60" s="25">
        <f t="shared" si="4"/>
        <v>59.717428999999996</v>
      </c>
      <c r="O60" s="43" t="s">
        <v>129</v>
      </c>
    </row>
    <row r="61" spans="2:15" x14ac:dyDescent="0.3">
      <c r="B61" s="40" t="s">
        <v>130</v>
      </c>
      <c r="C61" s="41">
        <v>39.527999999999999</v>
      </c>
      <c r="D61" s="42">
        <v>5.0169999999999998E-3</v>
      </c>
      <c r="E61" s="42">
        <v>0</v>
      </c>
      <c r="F61" s="42">
        <v>0.73922500000000002</v>
      </c>
      <c r="G61" s="42">
        <v>0</v>
      </c>
      <c r="H61" s="42">
        <v>0.13098399999999999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25">
        <f t="shared" si="4"/>
        <v>40.403225999999997</v>
      </c>
      <c r="O61" s="43" t="s">
        <v>131</v>
      </c>
    </row>
    <row r="62" spans="2:15" x14ac:dyDescent="0.3">
      <c r="B62" s="40" t="s">
        <v>132</v>
      </c>
      <c r="C62" s="41">
        <v>0</v>
      </c>
      <c r="D62" s="42">
        <v>12.188000000000001</v>
      </c>
      <c r="E62" s="42">
        <v>0</v>
      </c>
      <c r="F62" s="42">
        <v>8.8879999999999999</v>
      </c>
      <c r="G62" s="42">
        <v>0</v>
      </c>
      <c r="H62" s="42">
        <v>0</v>
      </c>
      <c r="I62" s="42">
        <f>14.164</f>
        <v>14.164</v>
      </c>
      <c r="J62" s="42">
        <v>0</v>
      </c>
      <c r="K62" s="42">
        <v>0</v>
      </c>
      <c r="L62" s="42">
        <v>0</v>
      </c>
      <c r="M62" s="42">
        <v>0</v>
      </c>
      <c r="N62" s="25">
        <f t="shared" si="4"/>
        <v>35.24</v>
      </c>
      <c r="O62" s="43" t="s">
        <v>133</v>
      </c>
    </row>
    <row r="63" spans="2:15" x14ac:dyDescent="0.3">
      <c r="B63" s="40" t="s">
        <v>134</v>
      </c>
      <c r="C63" s="41">
        <v>8.9736639999999994</v>
      </c>
      <c r="D63" s="42">
        <v>3.6819999999999999</v>
      </c>
      <c r="E63" s="42">
        <v>0</v>
      </c>
      <c r="F63" s="42">
        <v>20.097000000000001</v>
      </c>
      <c r="G63" s="42">
        <v>0.75830500000000001</v>
      </c>
      <c r="H63" s="42">
        <v>1.4590000000000001</v>
      </c>
      <c r="I63" s="42">
        <v>4.3650000000000002</v>
      </c>
      <c r="J63" s="42">
        <v>0</v>
      </c>
      <c r="K63" s="42">
        <v>0</v>
      </c>
      <c r="L63" s="42">
        <v>0</v>
      </c>
      <c r="M63" s="42">
        <v>0</v>
      </c>
      <c r="N63" s="25">
        <f t="shared" si="4"/>
        <v>39.334969000000008</v>
      </c>
      <c r="O63" s="43" t="s">
        <v>135</v>
      </c>
    </row>
    <row r="64" spans="2:15" x14ac:dyDescent="0.3">
      <c r="B64" s="40" t="s">
        <v>136</v>
      </c>
      <c r="C64" s="41">
        <v>1.7350000000000001</v>
      </c>
      <c r="D64" s="42">
        <v>0</v>
      </c>
      <c r="E64" s="42">
        <v>0</v>
      </c>
      <c r="F64" s="42">
        <v>15.188000000000001</v>
      </c>
      <c r="G64" s="42">
        <v>0</v>
      </c>
      <c r="H64" s="42">
        <v>0</v>
      </c>
      <c r="I64" s="42">
        <v>0</v>
      </c>
      <c r="J64" s="42">
        <v>0</v>
      </c>
      <c r="K64" s="42">
        <v>0</v>
      </c>
      <c r="L64" s="42">
        <v>0</v>
      </c>
      <c r="M64" s="42">
        <v>0</v>
      </c>
      <c r="N64" s="25">
        <f t="shared" si="4"/>
        <v>16.923000000000002</v>
      </c>
      <c r="O64" s="43" t="s">
        <v>137</v>
      </c>
    </row>
    <row r="65" spans="2:15" x14ac:dyDescent="0.3">
      <c r="B65" s="40" t="s">
        <v>138</v>
      </c>
      <c r="C65" s="41">
        <v>7.077</v>
      </c>
      <c r="D65" s="42">
        <v>1.129</v>
      </c>
      <c r="E65" s="42">
        <v>4.829053</v>
      </c>
      <c r="F65" s="42">
        <v>1.3580000000000001</v>
      </c>
      <c r="G65" s="42">
        <v>0</v>
      </c>
      <c r="H65" s="42">
        <v>4.6289999999999996</v>
      </c>
      <c r="I65" s="42">
        <f>6.687+0.372</f>
        <v>7.0590000000000002</v>
      </c>
      <c r="J65" s="42">
        <v>0</v>
      </c>
      <c r="K65" s="42">
        <v>0</v>
      </c>
      <c r="L65" s="42">
        <v>0</v>
      </c>
      <c r="M65" s="42">
        <v>0</v>
      </c>
      <c r="N65" s="25">
        <f t="shared" si="4"/>
        <v>26.081053000000001</v>
      </c>
      <c r="O65" s="43" t="s">
        <v>139</v>
      </c>
    </row>
    <row r="66" spans="2:15" x14ac:dyDescent="0.3">
      <c r="B66" s="40" t="s">
        <v>140</v>
      </c>
      <c r="C66" s="41">
        <v>0.12</v>
      </c>
      <c r="D66" s="42">
        <v>0.77</v>
      </c>
      <c r="E66" s="42">
        <v>0.88700000000000001</v>
      </c>
      <c r="F66" s="42">
        <v>25.933</v>
      </c>
      <c r="G66" s="42">
        <v>0</v>
      </c>
      <c r="H66" s="42">
        <v>0.79096200000000005</v>
      </c>
      <c r="I66" s="42">
        <v>8.9257419999999996</v>
      </c>
      <c r="J66" s="42">
        <v>0</v>
      </c>
      <c r="K66" s="42">
        <v>0</v>
      </c>
      <c r="L66" s="42">
        <v>0</v>
      </c>
      <c r="M66" s="42">
        <v>0</v>
      </c>
      <c r="N66" s="25">
        <f t="shared" si="4"/>
        <v>37.426704000000001</v>
      </c>
      <c r="O66" s="43" t="s">
        <v>141</v>
      </c>
    </row>
    <row r="67" spans="2:15" s="48" customFormat="1" x14ac:dyDescent="0.3">
      <c r="B67" s="44" t="s">
        <v>142</v>
      </c>
      <c r="C67" s="45">
        <v>0.18223500000000001</v>
      </c>
      <c r="D67" s="46">
        <v>13.718</v>
      </c>
      <c r="E67" s="46">
        <v>0.155</v>
      </c>
      <c r="F67" s="46">
        <v>0.3</v>
      </c>
      <c r="G67" s="46">
        <v>0</v>
      </c>
      <c r="H67" s="46">
        <v>0</v>
      </c>
      <c r="I67" s="46">
        <v>5.6669999999999998</v>
      </c>
      <c r="J67" s="46">
        <v>0</v>
      </c>
      <c r="K67" s="46">
        <v>0</v>
      </c>
      <c r="L67" s="46">
        <v>0</v>
      </c>
      <c r="M67" s="46">
        <v>0</v>
      </c>
      <c r="N67" s="25">
        <f t="shared" si="4"/>
        <v>20.022235000000002</v>
      </c>
      <c r="O67" s="47" t="s">
        <v>143</v>
      </c>
    </row>
    <row r="68" spans="2:15" s="48" customFormat="1" x14ac:dyDescent="0.3">
      <c r="B68" s="44" t="s">
        <v>144</v>
      </c>
      <c r="C68" s="45">
        <v>16.470465999999998</v>
      </c>
      <c r="D68" s="46">
        <v>0</v>
      </c>
      <c r="E68" s="46">
        <v>0</v>
      </c>
      <c r="F68" s="46">
        <v>0</v>
      </c>
      <c r="G68" s="46">
        <v>0</v>
      </c>
      <c r="H68" s="46">
        <v>1.014402</v>
      </c>
      <c r="I68" s="46">
        <v>1.2537</v>
      </c>
      <c r="J68" s="46">
        <v>0</v>
      </c>
      <c r="K68" s="46">
        <v>0</v>
      </c>
      <c r="L68" s="46">
        <v>0</v>
      </c>
      <c r="M68" s="46">
        <v>0</v>
      </c>
      <c r="N68" s="25">
        <f t="shared" si="4"/>
        <v>18.738567999999997</v>
      </c>
      <c r="O68" s="47" t="s">
        <v>145</v>
      </c>
    </row>
    <row r="69" spans="2:15" s="48" customFormat="1" x14ac:dyDescent="0.3">
      <c r="B69" s="44" t="s">
        <v>146</v>
      </c>
      <c r="C69" s="45">
        <v>4.5</v>
      </c>
      <c r="D69" s="46">
        <v>3.8279999999999998</v>
      </c>
      <c r="E69" s="46">
        <v>0</v>
      </c>
      <c r="F69" s="46">
        <v>5.5245629999999997</v>
      </c>
      <c r="G69" s="46">
        <v>0</v>
      </c>
      <c r="H69" s="46">
        <v>0.24115200000000001</v>
      </c>
      <c r="I69" s="46">
        <v>0</v>
      </c>
      <c r="J69" s="46">
        <v>0</v>
      </c>
      <c r="K69" s="46">
        <v>0</v>
      </c>
      <c r="L69" s="46">
        <v>0</v>
      </c>
      <c r="M69" s="46">
        <v>0</v>
      </c>
      <c r="N69" s="25">
        <f t="shared" si="4"/>
        <v>14.093715</v>
      </c>
      <c r="O69" s="47" t="s">
        <v>147</v>
      </c>
    </row>
    <row r="70" spans="2:15" s="48" customFormat="1" x14ac:dyDescent="0.3">
      <c r="B70" s="44" t="s">
        <v>148</v>
      </c>
      <c r="C70" s="45">
        <v>0.39517799999999997</v>
      </c>
      <c r="D70" s="46">
        <v>0</v>
      </c>
      <c r="E70" s="46">
        <v>0</v>
      </c>
      <c r="F70" s="46">
        <v>17.799913</v>
      </c>
      <c r="G70" s="46">
        <v>0</v>
      </c>
      <c r="H70" s="46">
        <v>0</v>
      </c>
      <c r="I70" s="46">
        <v>0</v>
      </c>
      <c r="J70" s="46">
        <v>0</v>
      </c>
      <c r="K70" s="46">
        <v>0</v>
      </c>
      <c r="L70" s="46">
        <v>0</v>
      </c>
      <c r="M70" s="46">
        <v>0</v>
      </c>
      <c r="N70" s="25">
        <f t="shared" si="4"/>
        <v>18.195091000000001</v>
      </c>
      <c r="O70" s="47" t="s">
        <v>149</v>
      </c>
    </row>
    <row r="71" spans="2:15" s="48" customFormat="1" x14ac:dyDescent="0.3">
      <c r="B71" s="44" t="s">
        <v>150</v>
      </c>
      <c r="C71" s="45">
        <v>0</v>
      </c>
      <c r="D71" s="46">
        <v>4.6230000000000002</v>
      </c>
      <c r="E71" s="46">
        <v>0</v>
      </c>
      <c r="F71" s="46">
        <v>0</v>
      </c>
      <c r="G71" s="46">
        <v>0</v>
      </c>
      <c r="H71" s="46">
        <v>2.581</v>
      </c>
      <c r="I71" s="46">
        <v>3.7325110000000001</v>
      </c>
      <c r="J71" s="46">
        <v>0.15413399999999999</v>
      </c>
      <c r="K71" s="46">
        <v>0</v>
      </c>
      <c r="L71" s="46">
        <v>0</v>
      </c>
      <c r="M71" s="46">
        <v>0.14787</v>
      </c>
      <c r="N71" s="25">
        <f t="shared" si="4"/>
        <v>11.238515000000001</v>
      </c>
      <c r="O71" s="47" t="s">
        <v>151</v>
      </c>
    </row>
    <row r="72" spans="2:15" s="48" customFormat="1" x14ac:dyDescent="0.3">
      <c r="B72" s="44" t="s">
        <v>152</v>
      </c>
      <c r="C72" s="45">
        <v>3.3264520000000002</v>
      </c>
      <c r="D72" s="46">
        <v>6.2409999999999997</v>
      </c>
      <c r="E72" s="46">
        <v>0</v>
      </c>
      <c r="F72" s="46">
        <v>0</v>
      </c>
      <c r="G72" s="46">
        <v>0</v>
      </c>
      <c r="H72" s="46">
        <v>7.0309999999999997</v>
      </c>
      <c r="I72" s="46">
        <f>0.0495+0.842</f>
        <v>0.89149999999999996</v>
      </c>
      <c r="J72" s="46">
        <v>0.23499999999999999</v>
      </c>
      <c r="K72" s="46">
        <v>0.125</v>
      </c>
      <c r="L72" s="46">
        <v>0</v>
      </c>
      <c r="M72" s="46">
        <v>0.08</v>
      </c>
      <c r="N72" s="25">
        <f t="shared" si="4"/>
        <v>17.929951999999997</v>
      </c>
      <c r="O72" s="47" t="s">
        <v>153</v>
      </c>
    </row>
    <row r="73" spans="2:15" s="48" customFormat="1" x14ac:dyDescent="0.3">
      <c r="B73" s="44" t="s">
        <v>154</v>
      </c>
      <c r="C73" s="45">
        <v>3.3428599999999999</v>
      </c>
      <c r="D73" s="46">
        <v>0</v>
      </c>
      <c r="E73" s="46">
        <v>0</v>
      </c>
      <c r="F73" s="46">
        <v>6.266</v>
      </c>
      <c r="G73" s="46">
        <v>0</v>
      </c>
      <c r="H73" s="46">
        <v>0</v>
      </c>
      <c r="I73" s="46">
        <v>0</v>
      </c>
      <c r="J73" s="46">
        <v>0</v>
      </c>
      <c r="K73" s="46">
        <v>0</v>
      </c>
      <c r="L73" s="46">
        <v>0</v>
      </c>
      <c r="M73" s="46">
        <v>0</v>
      </c>
      <c r="N73" s="25">
        <f t="shared" si="4"/>
        <v>9.60886</v>
      </c>
      <c r="O73" s="47" t="s">
        <v>155</v>
      </c>
    </row>
    <row r="74" spans="2:15" s="48" customFormat="1" x14ac:dyDescent="0.3">
      <c r="B74" s="44" t="s">
        <v>156</v>
      </c>
      <c r="C74" s="45">
        <v>0.32640000000000002</v>
      </c>
      <c r="D74" s="46">
        <v>11.757</v>
      </c>
      <c r="E74" s="46">
        <v>3.5999999999999999E-3</v>
      </c>
      <c r="F74" s="46">
        <v>0.10105600000000001</v>
      </c>
      <c r="G74" s="46">
        <v>0</v>
      </c>
      <c r="H74" s="46">
        <v>0</v>
      </c>
      <c r="I74" s="46">
        <v>0</v>
      </c>
      <c r="J74" s="46">
        <v>0</v>
      </c>
      <c r="K74" s="46">
        <v>0</v>
      </c>
      <c r="L74" s="46">
        <v>0</v>
      </c>
      <c r="M74" s="46">
        <v>0</v>
      </c>
      <c r="N74" s="25">
        <f t="shared" si="4"/>
        <v>12.188056</v>
      </c>
      <c r="O74" s="47" t="s">
        <v>157</v>
      </c>
    </row>
    <row r="75" spans="2:15" s="48" customFormat="1" x14ac:dyDescent="0.3">
      <c r="B75" s="44" t="s">
        <v>158</v>
      </c>
      <c r="C75" s="45">
        <v>1.861</v>
      </c>
      <c r="D75" s="46">
        <v>1.9794132</v>
      </c>
      <c r="E75" s="46">
        <v>0</v>
      </c>
      <c r="F75" s="46">
        <v>5.8176329999999998</v>
      </c>
      <c r="G75" s="46">
        <v>0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46">
        <v>0</v>
      </c>
      <c r="N75" s="25">
        <f t="shared" si="4"/>
        <v>9.6580461999999994</v>
      </c>
      <c r="O75" s="47" t="s">
        <v>159</v>
      </c>
    </row>
    <row r="76" spans="2:15" s="48" customFormat="1" x14ac:dyDescent="0.3">
      <c r="B76" s="44" t="s">
        <v>160</v>
      </c>
      <c r="C76" s="45">
        <v>6.5</v>
      </c>
      <c r="D76" s="46">
        <v>0.28499999999999998</v>
      </c>
      <c r="E76" s="46">
        <v>0.35599999999999998</v>
      </c>
      <c r="F76" s="46">
        <v>0</v>
      </c>
      <c r="G76" s="46">
        <v>0</v>
      </c>
      <c r="H76" s="46">
        <v>4.4999999999999998E-2</v>
      </c>
      <c r="I76" s="46">
        <v>0</v>
      </c>
      <c r="J76" s="46">
        <v>0</v>
      </c>
      <c r="K76" s="46">
        <v>0</v>
      </c>
      <c r="L76" s="46">
        <v>0</v>
      </c>
      <c r="M76" s="46">
        <v>0</v>
      </c>
      <c r="N76" s="25">
        <f t="shared" si="4"/>
        <v>7.1859999999999999</v>
      </c>
      <c r="O76" s="47" t="s">
        <v>161</v>
      </c>
    </row>
    <row r="77" spans="2:15" s="48" customFormat="1" x14ac:dyDescent="0.3">
      <c r="B77" s="44" t="s">
        <v>162</v>
      </c>
      <c r="C77" s="45">
        <v>0.94579199999999997</v>
      </c>
      <c r="D77" s="46">
        <v>0.237403</v>
      </c>
      <c r="E77" s="46">
        <v>0.60799999999999998</v>
      </c>
      <c r="F77" s="46">
        <v>4.3760000000000003</v>
      </c>
      <c r="G77" s="46">
        <v>0</v>
      </c>
      <c r="H77" s="46">
        <v>0.16</v>
      </c>
      <c r="I77" s="46">
        <v>4.6510119999999997</v>
      </c>
      <c r="J77" s="46">
        <v>0</v>
      </c>
      <c r="K77" s="46">
        <v>0</v>
      </c>
      <c r="L77" s="46">
        <v>0</v>
      </c>
      <c r="M77" s="46">
        <v>0</v>
      </c>
      <c r="N77" s="25">
        <f t="shared" si="4"/>
        <v>10.978207000000001</v>
      </c>
      <c r="O77" s="47" t="s">
        <v>163</v>
      </c>
    </row>
    <row r="78" spans="2:15" s="48" customFormat="1" x14ac:dyDescent="0.3">
      <c r="B78" s="44" t="s">
        <v>164</v>
      </c>
      <c r="C78" s="45">
        <v>0</v>
      </c>
      <c r="D78" s="46">
        <v>0</v>
      </c>
      <c r="E78" s="46">
        <v>0</v>
      </c>
      <c r="F78" s="46">
        <v>0.93700000000000006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  <c r="L78" s="46">
        <v>0</v>
      </c>
      <c r="M78" s="46">
        <v>0</v>
      </c>
      <c r="N78" s="25">
        <f t="shared" si="4"/>
        <v>0.93700000000000006</v>
      </c>
      <c r="O78" s="47" t="s">
        <v>165</v>
      </c>
    </row>
    <row r="79" spans="2:15" s="48" customFormat="1" x14ac:dyDescent="0.3">
      <c r="B79" s="44" t="s">
        <v>166</v>
      </c>
      <c r="C79" s="45">
        <v>0</v>
      </c>
      <c r="D79" s="46">
        <v>0</v>
      </c>
      <c r="E79" s="46">
        <v>0.49225099999999999</v>
      </c>
      <c r="F79" s="46">
        <v>7.9640820000000003</v>
      </c>
      <c r="G79" s="46">
        <v>0</v>
      </c>
      <c r="H79" s="46">
        <v>0</v>
      </c>
      <c r="I79" s="46">
        <v>0</v>
      </c>
      <c r="J79" s="46">
        <v>0</v>
      </c>
      <c r="K79" s="46">
        <v>0</v>
      </c>
      <c r="L79" s="46">
        <v>0</v>
      </c>
      <c r="M79" s="46">
        <v>0</v>
      </c>
      <c r="N79" s="25">
        <f t="shared" si="4"/>
        <v>8.4563330000000008</v>
      </c>
      <c r="O79" s="47" t="s">
        <v>167</v>
      </c>
    </row>
    <row r="80" spans="2:15" s="48" customFormat="1" x14ac:dyDescent="0.3">
      <c r="B80" s="44" t="s">
        <v>168</v>
      </c>
      <c r="C80" s="45">
        <v>0</v>
      </c>
      <c r="D80" s="46">
        <v>0.23388900000000001</v>
      </c>
      <c r="E80" s="46">
        <v>0.35160000000000002</v>
      </c>
      <c r="F80" s="46">
        <v>7.4462549999999998</v>
      </c>
      <c r="G80" s="46">
        <v>0</v>
      </c>
      <c r="H80" s="46">
        <v>0</v>
      </c>
      <c r="I80" s="46">
        <v>0</v>
      </c>
      <c r="J80" s="46">
        <v>0</v>
      </c>
      <c r="K80" s="46">
        <v>0</v>
      </c>
      <c r="L80" s="46">
        <v>0</v>
      </c>
      <c r="M80" s="46">
        <v>0</v>
      </c>
      <c r="N80" s="25">
        <f t="shared" si="4"/>
        <v>8.0317439999999998</v>
      </c>
      <c r="O80" s="47" t="s">
        <v>169</v>
      </c>
    </row>
    <row r="81" spans="2:15" s="48" customFormat="1" x14ac:dyDescent="0.3">
      <c r="B81" s="44" t="s">
        <v>170</v>
      </c>
      <c r="C81" s="45">
        <v>8.5559999999999992</v>
      </c>
      <c r="D81" s="46">
        <v>0</v>
      </c>
      <c r="E81" s="46">
        <v>0</v>
      </c>
      <c r="F81" s="46">
        <v>0</v>
      </c>
      <c r="G81" s="46">
        <v>0</v>
      </c>
      <c r="H81" s="46">
        <v>0.59699999999999998</v>
      </c>
      <c r="I81" s="46">
        <v>0</v>
      </c>
      <c r="J81" s="46">
        <v>0</v>
      </c>
      <c r="K81" s="46">
        <v>0</v>
      </c>
      <c r="L81" s="46">
        <v>0</v>
      </c>
      <c r="M81" s="46">
        <v>0</v>
      </c>
      <c r="N81" s="25">
        <f t="shared" si="4"/>
        <v>9.1529999999999987</v>
      </c>
      <c r="O81" s="47" t="s">
        <v>171</v>
      </c>
    </row>
    <row r="82" spans="2:15" s="48" customFormat="1" x14ac:dyDescent="0.3">
      <c r="B82" s="44" t="s">
        <v>172</v>
      </c>
      <c r="C82" s="45">
        <v>1.617</v>
      </c>
      <c r="D82" s="46">
        <v>2.346886</v>
      </c>
      <c r="E82" s="46">
        <v>0</v>
      </c>
      <c r="F82" s="46">
        <v>2.2001019999999998</v>
      </c>
      <c r="G82" s="46">
        <v>0</v>
      </c>
      <c r="H82" s="46">
        <v>0</v>
      </c>
      <c r="I82" s="46">
        <v>0</v>
      </c>
      <c r="J82" s="46">
        <v>0</v>
      </c>
      <c r="K82" s="46">
        <v>0</v>
      </c>
      <c r="L82" s="46">
        <v>0</v>
      </c>
      <c r="M82" s="46">
        <v>0</v>
      </c>
      <c r="N82" s="25">
        <f t="shared" si="4"/>
        <v>6.1639879999999998</v>
      </c>
      <c r="O82" s="47" t="s">
        <v>173</v>
      </c>
    </row>
    <row r="83" spans="2:15" s="48" customFormat="1" x14ac:dyDescent="0.3">
      <c r="B83" s="44" t="s">
        <v>174</v>
      </c>
      <c r="C83" s="45">
        <v>0</v>
      </c>
      <c r="D83" s="46">
        <v>2.1269999999999998</v>
      </c>
      <c r="E83" s="46">
        <v>0</v>
      </c>
      <c r="F83" s="46">
        <v>8.3239999999999998</v>
      </c>
      <c r="G83" s="46">
        <v>0</v>
      </c>
      <c r="H83" s="46">
        <v>0.68500000000000005</v>
      </c>
      <c r="I83" s="46">
        <v>0</v>
      </c>
      <c r="J83" s="46">
        <v>0</v>
      </c>
      <c r="K83" s="46">
        <v>0</v>
      </c>
      <c r="L83" s="46">
        <v>0</v>
      </c>
      <c r="M83" s="46">
        <v>0</v>
      </c>
      <c r="N83" s="25">
        <f t="shared" si="4"/>
        <v>11.136000000000001</v>
      </c>
      <c r="O83" s="47" t="s">
        <v>175</v>
      </c>
    </row>
    <row r="84" spans="2:15" s="48" customFormat="1" x14ac:dyDescent="0.3">
      <c r="B84" s="44" t="s">
        <v>176</v>
      </c>
      <c r="C84" s="45">
        <v>0</v>
      </c>
      <c r="D84" s="46">
        <v>3.3218559999999999</v>
      </c>
      <c r="E84" s="46">
        <v>0.21972800000000001</v>
      </c>
      <c r="F84" s="46">
        <v>3.1339999999999999</v>
      </c>
      <c r="G84" s="46">
        <v>0</v>
      </c>
      <c r="H84" s="46">
        <v>0</v>
      </c>
      <c r="I84" s="46">
        <v>0</v>
      </c>
      <c r="J84" s="46">
        <v>0</v>
      </c>
      <c r="K84" s="46">
        <v>0</v>
      </c>
      <c r="L84" s="46">
        <v>0</v>
      </c>
      <c r="M84" s="46">
        <v>0</v>
      </c>
      <c r="N84" s="25">
        <f t="shared" si="4"/>
        <v>6.6755839999999997</v>
      </c>
      <c r="O84" s="47" t="s">
        <v>177</v>
      </c>
    </row>
    <row r="85" spans="2:15" s="48" customFormat="1" x14ac:dyDescent="0.3">
      <c r="B85" s="44" t="s">
        <v>178</v>
      </c>
      <c r="C85" s="45">
        <v>0.98747300000000005</v>
      </c>
      <c r="D85" s="46">
        <v>0</v>
      </c>
      <c r="E85" s="46">
        <v>0</v>
      </c>
      <c r="F85" s="46">
        <v>1.1399999999999999</v>
      </c>
      <c r="G85" s="46">
        <v>0</v>
      </c>
      <c r="H85" s="46">
        <v>0</v>
      </c>
      <c r="I85" s="46">
        <v>0</v>
      </c>
      <c r="J85" s="46">
        <v>0</v>
      </c>
      <c r="K85" s="46">
        <v>0</v>
      </c>
      <c r="L85" s="46">
        <v>0</v>
      </c>
      <c r="M85" s="46">
        <v>0</v>
      </c>
      <c r="N85" s="25">
        <f t="shared" si="4"/>
        <v>2.1274730000000002</v>
      </c>
      <c r="O85" s="47" t="s">
        <v>179</v>
      </c>
    </row>
    <row r="86" spans="2:15" s="48" customFormat="1" x14ac:dyDescent="0.3">
      <c r="B86" s="44" t="s">
        <v>180</v>
      </c>
      <c r="C86" s="45">
        <v>1.0940000000000001</v>
      </c>
      <c r="D86" s="46">
        <v>0.78900000000000003</v>
      </c>
      <c r="E86" s="46">
        <v>0</v>
      </c>
      <c r="F86" s="46">
        <v>0</v>
      </c>
      <c r="G86" s="46">
        <v>0</v>
      </c>
      <c r="H86" s="46">
        <v>0.27</v>
      </c>
      <c r="I86" s="46">
        <f>0.042+0.528</f>
        <v>0.57000000000000006</v>
      </c>
      <c r="J86" s="46">
        <v>0</v>
      </c>
      <c r="K86" s="46">
        <v>0</v>
      </c>
      <c r="L86" s="46">
        <v>0</v>
      </c>
      <c r="M86" s="46">
        <v>0</v>
      </c>
      <c r="N86" s="25">
        <f t="shared" si="4"/>
        <v>2.7229999999999999</v>
      </c>
      <c r="O86" s="47" t="s">
        <v>181</v>
      </c>
    </row>
    <row r="87" spans="2:15" s="48" customFormat="1" x14ac:dyDescent="0.3">
      <c r="B87" s="44" t="s">
        <v>182</v>
      </c>
      <c r="C87" s="45">
        <v>0</v>
      </c>
      <c r="D87" s="46">
        <v>0.172683</v>
      </c>
      <c r="E87" s="46">
        <v>0</v>
      </c>
      <c r="F87" s="46">
        <v>0.48182599999999998</v>
      </c>
      <c r="G87" s="46">
        <v>0</v>
      </c>
      <c r="H87" s="46">
        <v>0.78251999999999999</v>
      </c>
      <c r="I87" s="46">
        <v>0</v>
      </c>
      <c r="J87" s="46">
        <v>0</v>
      </c>
      <c r="K87" s="46">
        <v>0</v>
      </c>
      <c r="L87" s="46">
        <v>0</v>
      </c>
      <c r="M87" s="46">
        <v>0</v>
      </c>
      <c r="N87" s="25">
        <f t="shared" si="4"/>
        <v>1.4370289999999999</v>
      </c>
      <c r="O87" s="47" t="s">
        <v>183</v>
      </c>
    </row>
    <row r="88" spans="2:15" s="48" customFormat="1" x14ac:dyDescent="0.3">
      <c r="B88" s="44" t="s">
        <v>184</v>
      </c>
      <c r="C88" s="45">
        <v>0</v>
      </c>
      <c r="D88" s="46">
        <v>1.274</v>
      </c>
      <c r="E88" s="46">
        <v>0</v>
      </c>
      <c r="F88" s="46">
        <v>0</v>
      </c>
      <c r="G88" s="46">
        <v>0</v>
      </c>
      <c r="H88" s="46">
        <v>0</v>
      </c>
      <c r="I88" s="46">
        <v>0</v>
      </c>
      <c r="J88" s="46">
        <v>0</v>
      </c>
      <c r="K88" s="46">
        <v>0</v>
      </c>
      <c r="L88" s="46">
        <v>0</v>
      </c>
      <c r="M88" s="46">
        <v>0</v>
      </c>
      <c r="N88" s="25">
        <f t="shared" si="4"/>
        <v>1.274</v>
      </c>
      <c r="O88" s="47" t="s">
        <v>185</v>
      </c>
    </row>
    <row r="89" spans="2:15" s="48" customFormat="1" x14ac:dyDescent="0.3">
      <c r="B89" s="49" t="s">
        <v>186</v>
      </c>
      <c r="C89" s="50">
        <v>0</v>
      </c>
      <c r="D89" s="51">
        <v>0.311394</v>
      </c>
      <c r="E89" s="51">
        <v>0</v>
      </c>
      <c r="F89" s="51">
        <v>0</v>
      </c>
      <c r="G89" s="51">
        <v>0</v>
      </c>
      <c r="H89" s="51">
        <v>0</v>
      </c>
      <c r="I89" s="51">
        <v>0</v>
      </c>
      <c r="J89" s="51">
        <v>1.7676000000000001E-2</v>
      </c>
      <c r="K89" s="51">
        <v>0</v>
      </c>
      <c r="L89" s="51">
        <v>0</v>
      </c>
      <c r="M89" s="51">
        <v>0.24196200000000001</v>
      </c>
      <c r="N89" s="25">
        <f t="shared" si="4"/>
        <v>0.57103199999999998</v>
      </c>
      <c r="O89" s="52" t="s">
        <v>187</v>
      </c>
    </row>
    <row r="90" spans="2:15" ht="55.5" customHeight="1" x14ac:dyDescent="0.3">
      <c r="B90" s="5"/>
      <c r="C90" s="31" t="s">
        <v>50</v>
      </c>
      <c r="D90" s="32" t="s">
        <v>51</v>
      </c>
      <c r="E90" s="32" t="s">
        <v>52</v>
      </c>
      <c r="F90" s="32" t="s">
        <v>53</v>
      </c>
      <c r="G90" s="32" t="s">
        <v>54</v>
      </c>
      <c r="H90" s="32" t="s">
        <v>55</v>
      </c>
      <c r="I90" s="32" t="s">
        <v>56</v>
      </c>
      <c r="J90" s="32" t="s">
        <v>57</v>
      </c>
      <c r="K90" s="32" t="s">
        <v>58</v>
      </c>
      <c r="L90" s="32" t="s">
        <v>59</v>
      </c>
      <c r="M90" s="32" t="s">
        <v>60</v>
      </c>
      <c r="N90" s="33" t="s">
        <v>14</v>
      </c>
      <c r="O90" s="9"/>
    </row>
  </sheetData>
  <pageMargins left="0" right="0" top="0" bottom="0" header="0" footer="0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Sipas institucioneve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Xhoana Agolli</dc:creator>
  <cp:lastModifiedBy>Xhoana Agolli</cp:lastModifiedBy>
  <dcterms:created xsi:type="dcterms:W3CDTF">2021-11-17T12:56:27Z</dcterms:created>
  <dcterms:modified xsi:type="dcterms:W3CDTF">2021-11-17T12:58:12Z</dcterms:modified>
</cp:coreProperties>
</file>