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0" windowWidth="24000" windowHeight="9435"/>
  </bookViews>
  <sheets>
    <sheet name="Permbledhja e Kerkesave shtese " sheetId="1" r:id="rId1"/>
    <sheet name="Sheet1" sheetId="2" r:id="rId2"/>
  </sheets>
  <definedNames>
    <definedName name="_xlnm._FilterDatabase" localSheetId="0" hidden="1">'Permbledhja e Kerkesave shtese '!$A$5:$P$347</definedName>
    <definedName name="_xlnm.Print_Area" localSheetId="0">'Permbledhja e Kerkesave shtese '!$A$2:$I$396</definedName>
    <definedName name="_xlnm.Print_Titles" localSheetId="0">'Permbledhja e Kerkesave shtese '!$3:$5</definedName>
  </definedNames>
  <calcPr calcId="144525"/>
</workbook>
</file>

<file path=xl/calcChain.xml><?xml version="1.0" encoding="utf-8"?>
<calcChain xmlns="http://schemas.openxmlformats.org/spreadsheetml/2006/main">
  <c r="D315" i="1" l="1"/>
  <c r="D311" i="1"/>
  <c r="D299" i="1"/>
  <c r="D292" i="1" l="1"/>
  <c r="D394" i="1"/>
  <c r="D288" i="1" l="1"/>
  <c r="D273" i="1"/>
  <c r="D269" i="1"/>
  <c r="D261" i="1"/>
  <c r="D240" i="1" l="1"/>
  <c r="D119" i="1" l="1"/>
  <c r="D239" i="1" l="1"/>
  <c r="D347" i="1" s="1"/>
  <c r="D238" i="1"/>
  <c r="D346" i="1" s="1"/>
  <c r="D237" i="1" l="1"/>
  <c r="D345" i="1" s="1"/>
  <c r="D236" i="1" l="1"/>
  <c r="Q71" i="2" l="1"/>
  <c r="O71" i="2"/>
  <c r="F71" i="2"/>
  <c r="P71" i="2" s="1"/>
  <c r="Q70" i="2"/>
  <c r="P70" i="2"/>
  <c r="O70" i="2"/>
  <c r="M70" i="2"/>
  <c r="H70" i="2"/>
  <c r="Q69" i="2"/>
  <c r="P69" i="2"/>
  <c r="O69" i="2"/>
  <c r="M69" i="2"/>
  <c r="R69" i="2" s="1"/>
  <c r="Q68" i="2"/>
  <c r="Q67" i="2" s="1"/>
  <c r="P68" i="2"/>
  <c r="O68" i="2"/>
  <c r="M68" i="2"/>
  <c r="H68" i="2"/>
  <c r="R68" i="2" s="1"/>
  <c r="L67" i="2"/>
  <c r="K67" i="2"/>
  <c r="J67" i="2"/>
  <c r="G67" i="2"/>
  <c r="F67" i="2"/>
  <c r="E67" i="2"/>
  <c r="D67" i="2"/>
  <c r="Q66" i="2"/>
  <c r="P66" i="2"/>
  <c r="O66" i="2"/>
  <c r="M66" i="2"/>
  <c r="Q65" i="2"/>
  <c r="P65" i="2"/>
  <c r="O65" i="2"/>
  <c r="M65" i="2"/>
  <c r="H65" i="2"/>
  <c r="Q63" i="2"/>
  <c r="O63" i="2"/>
  <c r="L63" i="2"/>
  <c r="K63" i="2"/>
  <c r="J63" i="2"/>
  <c r="G63" i="2"/>
  <c r="F63" i="2"/>
  <c r="E63" i="2"/>
  <c r="D63" i="2"/>
  <c r="Q61" i="2"/>
  <c r="P61" i="2"/>
  <c r="O61" i="2"/>
  <c r="H61" i="2"/>
  <c r="R61" i="2" s="1"/>
  <c r="Q60" i="2"/>
  <c r="P60" i="2"/>
  <c r="O60" i="2"/>
  <c r="H60" i="2"/>
  <c r="R60" i="2" s="1"/>
  <c r="Q59" i="2"/>
  <c r="P59" i="2"/>
  <c r="O59" i="2"/>
  <c r="H59" i="2"/>
  <c r="R59" i="2" s="1"/>
  <c r="P56" i="2"/>
  <c r="L56" i="2"/>
  <c r="Q56" i="2" s="1"/>
  <c r="J56" i="2"/>
  <c r="H56" i="2"/>
  <c r="Q54" i="2"/>
  <c r="P54" i="2"/>
  <c r="O54" i="2"/>
  <c r="M54" i="2"/>
  <c r="H54" i="2"/>
  <c r="L53" i="2"/>
  <c r="K53" i="2"/>
  <c r="J53" i="2"/>
  <c r="G53" i="2"/>
  <c r="F53" i="2"/>
  <c r="E53" i="2"/>
  <c r="D53" i="2"/>
  <c r="Q52" i="2"/>
  <c r="P52" i="2"/>
  <c r="O52" i="2"/>
  <c r="M52" i="2"/>
  <c r="H52" i="2"/>
  <c r="Q51" i="2"/>
  <c r="O51" i="2"/>
  <c r="M51" i="2"/>
  <c r="F51" i="2"/>
  <c r="P51" i="2" s="1"/>
  <c r="Q50" i="2"/>
  <c r="P50" i="2"/>
  <c r="O50" i="2"/>
  <c r="H50" i="2"/>
  <c r="R50" i="2" s="1"/>
  <c r="Q49" i="2"/>
  <c r="P49" i="2"/>
  <c r="O49" i="2"/>
  <c r="H49" i="2"/>
  <c r="R49" i="2" s="1"/>
  <c r="Q48" i="2"/>
  <c r="Q47" i="2" s="1"/>
  <c r="P48" i="2"/>
  <c r="O48" i="2"/>
  <c r="O47" i="2" s="1"/>
  <c r="M48" i="2"/>
  <c r="R48" i="2" s="1"/>
  <c r="R47" i="2" s="1"/>
  <c r="P47" i="2"/>
  <c r="L47" i="2"/>
  <c r="K47" i="2"/>
  <c r="K44" i="2" s="1"/>
  <c r="J47" i="2"/>
  <c r="G47" i="2"/>
  <c r="F47" i="2"/>
  <c r="E47" i="2"/>
  <c r="E44" i="2" s="1"/>
  <c r="D47" i="2"/>
  <c r="Q46" i="2"/>
  <c r="P46" i="2"/>
  <c r="O46" i="2"/>
  <c r="M46" i="2"/>
  <c r="H46" i="2"/>
  <c r="Q45" i="2"/>
  <c r="P45" i="2"/>
  <c r="O45" i="2"/>
  <c r="M45" i="2"/>
  <c r="H45" i="2"/>
  <c r="L44" i="2"/>
  <c r="Q42" i="2"/>
  <c r="P42" i="2"/>
  <c r="O42" i="2"/>
  <c r="M42" i="2"/>
  <c r="H42" i="2"/>
  <c r="Q41" i="2"/>
  <c r="P41" i="2"/>
  <c r="O41" i="2"/>
  <c r="M41" i="2"/>
  <c r="H41" i="2"/>
  <c r="Q40" i="2"/>
  <c r="P40" i="2"/>
  <c r="O40" i="2"/>
  <c r="M40" i="2"/>
  <c r="R40" i="2" s="1"/>
  <c r="H40" i="2"/>
  <c r="Q37" i="2"/>
  <c r="P37" i="2"/>
  <c r="O37" i="2"/>
  <c r="H37" i="2"/>
  <c r="R37" i="2" s="1"/>
  <c r="Q36" i="2"/>
  <c r="P36" i="2"/>
  <c r="O36" i="2"/>
  <c r="H36" i="2"/>
  <c r="R36" i="2" s="1"/>
  <c r="Q35" i="2"/>
  <c r="P35" i="2"/>
  <c r="O35" i="2"/>
  <c r="M35" i="2"/>
  <c r="H35" i="2"/>
  <c r="Q32" i="2"/>
  <c r="R32" i="2" s="1"/>
  <c r="P32" i="2"/>
  <c r="H32" i="2"/>
  <c r="Q31" i="2"/>
  <c r="R31" i="2" s="1"/>
  <c r="P31" i="2"/>
  <c r="M31" i="2"/>
  <c r="H31" i="2"/>
  <c r="Q30" i="2"/>
  <c r="R30" i="2" s="1"/>
  <c r="P30" i="2"/>
  <c r="M30" i="2"/>
  <c r="H30" i="2"/>
  <c r="Q27" i="2"/>
  <c r="H27" i="2"/>
  <c r="R27" i="2" s="1"/>
  <c r="L26" i="2"/>
  <c r="Q26" i="2" s="1"/>
  <c r="H26" i="2"/>
  <c r="L25" i="2"/>
  <c r="Q25" i="2" s="1"/>
  <c r="H25" i="2"/>
  <c r="Q22" i="2"/>
  <c r="P22" i="2"/>
  <c r="O22" i="2"/>
  <c r="M22" i="2"/>
  <c r="H22" i="2"/>
  <c r="Q21" i="2"/>
  <c r="P21" i="2"/>
  <c r="O21" i="2"/>
  <c r="M21" i="2"/>
  <c r="H21" i="2"/>
  <c r="O20" i="2"/>
  <c r="L20" i="2"/>
  <c r="M20" i="2" s="1"/>
  <c r="F20" i="2"/>
  <c r="P20" i="2" s="1"/>
  <c r="Q17" i="2"/>
  <c r="O17" i="2"/>
  <c r="F17" i="2"/>
  <c r="P17" i="2" s="1"/>
  <c r="Q16" i="2"/>
  <c r="O16" i="2"/>
  <c r="F16" i="2"/>
  <c r="P16" i="2" s="1"/>
  <c r="Q15" i="2"/>
  <c r="O15" i="2"/>
  <c r="F15" i="2"/>
  <c r="P15" i="2" s="1"/>
  <c r="Q14" i="2"/>
  <c r="P14" i="2"/>
  <c r="O14" i="2"/>
  <c r="M14" i="2"/>
  <c r="H14" i="2"/>
  <c r="Q13" i="2"/>
  <c r="P13" i="2"/>
  <c r="O13" i="2"/>
  <c r="M13" i="2"/>
  <c r="H13" i="2"/>
  <c r="Q12" i="2"/>
  <c r="P12" i="2"/>
  <c r="O12" i="2"/>
  <c r="M12" i="2"/>
  <c r="H12" i="2"/>
  <c r="Q11" i="2"/>
  <c r="P11" i="2"/>
  <c r="O11" i="2"/>
  <c r="M11" i="2"/>
  <c r="R11" i="2" s="1"/>
  <c r="Q10" i="2"/>
  <c r="P10" i="2"/>
  <c r="O10" i="2"/>
  <c r="M10" i="2"/>
  <c r="R10" i="2" s="1"/>
  <c r="Q9" i="2"/>
  <c r="P9" i="2"/>
  <c r="O9" i="2"/>
  <c r="M9" i="2"/>
  <c r="R9" i="2" s="1"/>
  <c r="Q8" i="2"/>
  <c r="O8" i="2"/>
  <c r="M8" i="2"/>
  <c r="F8" i="2"/>
  <c r="H8" i="2" s="1"/>
  <c r="Q7" i="2"/>
  <c r="O7" i="2"/>
  <c r="M7" i="2"/>
  <c r="H7" i="2"/>
  <c r="F7" i="2"/>
  <c r="P7" i="2" s="1"/>
  <c r="O6" i="2"/>
  <c r="M6" i="2"/>
  <c r="G6" i="2"/>
  <c r="Q6" i="2" s="1"/>
  <c r="F6" i="2"/>
  <c r="Q5" i="2"/>
  <c r="P5" i="2"/>
  <c r="O5" i="2"/>
  <c r="M5" i="2"/>
  <c r="H5" i="2"/>
  <c r="Q4" i="2"/>
  <c r="P4" i="2"/>
  <c r="O4" i="2"/>
  <c r="M4" i="2"/>
  <c r="H4" i="2"/>
  <c r="Q3" i="2"/>
  <c r="O3" i="2"/>
  <c r="M3" i="2"/>
  <c r="F3" i="2"/>
  <c r="H3" i="2" s="1"/>
  <c r="L2" i="2"/>
  <c r="K2" i="2"/>
  <c r="J2" i="2"/>
  <c r="E2" i="2"/>
  <c r="D2" i="2"/>
  <c r="G2" i="2" l="1"/>
  <c r="R13" i="2"/>
  <c r="J44" i="2"/>
  <c r="H71" i="2"/>
  <c r="R71" i="2" s="1"/>
  <c r="R45" i="2"/>
  <c r="G44" i="2"/>
  <c r="R54" i="2"/>
  <c r="O67" i="2"/>
  <c r="R42" i="2"/>
  <c r="F44" i="2"/>
  <c r="O2" i="2"/>
  <c r="R5" i="2"/>
  <c r="H6" i="2"/>
  <c r="R6" i="2" s="1"/>
  <c r="R52" i="2"/>
  <c r="M2" i="2"/>
  <c r="R7" i="2"/>
  <c r="R8" i="2"/>
  <c r="R12" i="2"/>
  <c r="R22" i="2"/>
  <c r="D44" i="2"/>
  <c r="H47" i="2"/>
  <c r="M47" i="2"/>
  <c r="M56" i="2"/>
  <c r="M53" i="2" s="1"/>
  <c r="R4" i="2"/>
  <c r="Q2" i="2"/>
  <c r="R21" i="2"/>
  <c r="M25" i="2"/>
  <c r="R25" i="2" s="1"/>
  <c r="Q53" i="2"/>
  <c r="R65" i="2"/>
  <c r="P67" i="2"/>
  <c r="P6" i="2"/>
  <c r="R14" i="2"/>
  <c r="R35" i="2"/>
  <c r="R41" i="2"/>
  <c r="R46" i="2"/>
  <c r="Q44" i="2"/>
  <c r="O56" i="2"/>
  <c r="O53" i="2" s="1"/>
  <c r="O44" i="2" s="1"/>
  <c r="P53" i="2"/>
  <c r="M63" i="2"/>
  <c r="P63" i="2"/>
  <c r="R66" i="2"/>
  <c r="R70" i="2"/>
  <c r="R67" i="2" s="1"/>
  <c r="R56" i="2"/>
  <c r="R53" i="2" s="1"/>
  <c r="H51" i="2"/>
  <c r="R51" i="2" s="1"/>
  <c r="H53" i="2"/>
  <c r="H63" i="2"/>
  <c r="H67" i="2"/>
  <c r="M67" i="2"/>
  <c r="M26" i="2"/>
  <c r="R26" i="2" s="1"/>
  <c r="Q20" i="2"/>
  <c r="H20" i="2"/>
  <c r="R20" i="2" s="1"/>
  <c r="R3" i="2"/>
  <c r="P3" i="2"/>
  <c r="P8" i="2"/>
  <c r="F2" i="2"/>
  <c r="H15" i="2"/>
  <c r="R15" i="2" s="1"/>
  <c r="H16" i="2"/>
  <c r="R16" i="2" s="1"/>
  <c r="H17" i="2"/>
  <c r="R17" i="2" s="1"/>
  <c r="M44" i="2" l="1"/>
  <c r="P44" i="2"/>
  <c r="P2" i="2"/>
  <c r="R63" i="2"/>
  <c r="R44" i="2" s="1"/>
  <c r="H2" i="2"/>
  <c r="H44" i="2"/>
  <c r="R2" i="2"/>
  <c r="D395" i="1" l="1"/>
  <c r="D396" i="1"/>
  <c r="D176" i="1" l="1"/>
</calcChain>
</file>

<file path=xl/sharedStrings.xml><?xml version="1.0" encoding="utf-8"?>
<sst xmlns="http://schemas.openxmlformats.org/spreadsheetml/2006/main" count="499" uniqueCount="287">
  <si>
    <t xml:space="preserve">Kostoja Totale Politika Ekzistuese dhe Politika te Reja </t>
  </si>
  <si>
    <t>Kodi i Programit</t>
  </si>
  <si>
    <t>Programet Buxhetore</t>
  </si>
  <si>
    <t>Viti</t>
  </si>
  <si>
    <t>Nr punonjesve</t>
  </si>
  <si>
    <t>600+601</t>
  </si>
  <si>
    <t>602-606</t>
  </si>
  <si>
    <t>230-231</t>
  </si>
  <si>
    <t>Totali</t>
  </si>
  <si>
    <t>Komente MoFE</t>
  </si>
  <si>
    <t>Sipas grup artikujve</t>
  </si>
  <si>
    <t>01</t>
  </si>
  <si>
    <t>Presidenca</t>
  </si>
  <si>
    <t>Veprimtaria e Presidentit të Republikës</t>
  </si>
  <si>
    <t>02</t>
  </si>
  <si>
    <t>Kuvendi</t>
  </si>
  <si>
    <t>Planifikimi, Menaxhimi dhe Administrimi</t>
  </si>
  <si>
    <t>Veprimtaria ligjvënëse</t>
  </si>
  <si>
    <t>03</t>
  </si>
  <si>
    <t>Kryeministria</t>
  </si>
  <si>
    <t>05</t>
  </si>
  <si>
    <t>Ministria e Bujqësisë dhe Zhvillimit Rural</t>
  </si>
  <si>
    <t>04220</t>
  </si>
  <si>
    <t>Siguria Ushqimore dhe Mbrojtja e Konsumatorit</t>
  </si>
  <si>
    <t>04230</t>
  </si>
  <si>
    <t>Mbështetje për Peshkimin</t>
  </si>
  <si>
    <t>04240</t>
  </si>
  <si>
    <t>Menaxhimi i Infrastrukturës së Kullimit dhe Ujitjes</t>
  </si>
  <si>
    <t>04250</t>
  </si>
  <si>
    <t>Zhvillimi Rural duke mbështetur prodhimin bujqësor, blegtoral, agroindustrinë dhe marketingun</t>
  </si>
  <si>
    <t>04260</t>
  </si>
  <si>
    <t xml:space="preserve">Këshillimi dhe Informacioni Bujqësor </t>
  </si>
  <si>
    <t>05470</t>
  </si>
  <si>
    <t>Menaxhim i Qëndrueshëm i Tokës Bujqësore</t>
  </si>
  <si>
    <t>Ministria e Financave dhe Ekonomise</t>
  </si>
  <si>
    <t>Ministria e Arsimit, Sportit dhe Rinise</t>
  </si>
  <si>
    <t>Arsimi Baze</t>
  </si>
  <si>
    <t>Arsimi I Mesem</t>
  </si>
  <si>
    <t>Arsimi I Larte</t>
  </si>
  <si>
    <t>Zhvillimi I Sportit</t>
  </si>
  <si>
    <t>Ministria e Kultures</t>
  </si>
  <si>
    <t xml:space="preserve">Trashegimia Kulturore dhe Muzete </t>
  </si>
  <si>
    <t xml:space="preserve">Arti dhe Kultura </t>
  </si>
  <si>
    <t>Ministria e Shendetesise dhe Mbrotjes Sociale</t>
  </si>
  <si>
    <t>Sherbimet te Kujdesit Dytesor</t>
  </si>
  <si>
    <t>MINISTRIA E DREJTESISE</t>
  </si>
  <si>
    <t>01110</t>
  </si>
  <si>
    <t>Planifikim, Menaxhim, Administrim</t>
  </si>
  <si>
    <t>01120</t>
  </si>
  <si>
    <t>Publikimet zyrtare</t>
  </si>
  <si>
    <t>01130</t>
  </si>
  <si>
    <t>Mjekësia ligjore</t>
  </si>
  <si>
    <t>03440</t>
  </si>
  <si>
    <t>Sistemi i burgjeve</t>
  </si>
  <si>
    <t>03350</t>
  </si>
  <si>
    <t>Shërbimi i Përmbarimit Gjyqësor</t>
  </si>
  <si>
    <t xml:space="preserve">01160 </t>
  </si>
  <si>
    <t xml:space="preserve">Shërbimet për çështjet e birësimeve </t>
  </si>
  <si>
    <t>01180</t>
  </si>
  <si>
    <t>Shërbimi i kthimit dhe i kompensimit të pronave</t>
  </si>
  <si>
    <t>03490</t>
  </si>
  <si>
    <t>Shërbimi i provës</t>
  </si>
  <si>
    <t xml:space="preserve">Ministria për Europën dhe Punët e Jashtme </t>
  </si>
  <si>
    <t>Planifikim/Menaxhim/Administrim</t>
  </si>
  <si>
    <t>Mbështetje Diplomatike Jashtë Vendit</t>
  </si>
  <si>
    <t>Aktiviteti diplomatik dhe konsullor i MEPJ</t>
  </si>
  <si>
    <t>01150</t>
  </si>
  <si>
    <t>Mbështetje institucionale për procesin e integrimit</t>
  </si>
  <si>
    <t xml:space="preserve">Ministria e Brendshme </t>
  </si>
  <si>
    <t>Planifikim/Menaxhim/ Administrim</t>
  </si>
  <si>
    <t>03140</t>
  </si>
  <si>
    <t>Policia e Shtetit</t>
  </si>
  <si>
    <t>03150</t>
  </si>
  <si>
    <t>Garda e Republikes</t>
  </si>
  <si>
    <t>01160</t>
  </si>
  <si>
    <t>Prefekturat dhe Fuksionet e Deleguara</t>
  </si>
  <si>
    <t>01170</t>
  </si>
  <si>
    <t>Gjendja Civile</t>
  </si>
  <si>
    <t>Shërbimi Informativ Shtetëror</t>
  </si>
  <si>
    <t>Veprimtaria Informative Shteterore</t>
  </si>
  <si>
    <t>Radio Televizioni Shqiptar</t>
  </si>
  <si>
    <t>08520</t>
  </si>
  <si>
    <t>Prodhime filmike ose veprimtari artistike  mbarekombetare</t>
  </si>
  <si>
    <t>08330</t>
  </si>
  <si>
    <t>Orkestra Simfonike RTSH e Kinematografise</t>
  </si>
  <si>
    <t>08340</t>
  </si>
  <si>
    <t>Projekte  Teknike per Futjen e Teknologjive te reja</t>
  </si>
  <si>
    <t>Drejtoria e Pergjithshme e Arkivave</t>
  </si>
  <si>
    <t>Planifikimi, Menaxhimi, Administrimi</t>
  </si>
  <si>
    <t>Kontrolli i Larte i Shtetit</t>
  </si>
  <si>
    <t>Veprimtaria Audituese e KLSH</t>
  </si>
  <si>
    <t>MINISTRIA E TURIZMIT DHE MJEDISIT</t>
  </si>
  <si>
    <t>05320</t>
  </si>
  <si>
    <t>Programe per mbrojtjen e Mjedisit</t>
  </si>
  <si>
    <t>Administrimi i Pyjeve</t>
  </si>
  <si>
    <t>04760</t>
  </si>
  <si>
    <t>Zhvillimi i Turizmit</t>
  </si>
  <si>
    <t>Instituti I Statistikave</t>
  </si>
  <si>
    <t>Veprimtaria  Statistikore</t>
  </si>
  <si>
    <t>SHKOLLA E MAGJISTRATURËS</t>
  </si>
  <si>
    <t>Veprimtaria Arsimore</t>
  </si>
  <si>
    <t>Qendra Kombetare e Kinematografise</t>
  </si>
  <si>
    <t>Mbeshtetja e Veprimtarise  kinematografike</t>
  </si>
  <si>
    <t xml:space="preserve">Avokati i popullit </t>
  </si>
  <si>
    <t>Sherbimi i Avokatures</t>
  </si>
  <si>
    <t>Komisioneri per Mbikeqyrjen e Sherbimit Civil</t>
  </si>
  <si>
    <t>KOMISIONI QENDROR I ZGJDHJEVE</t>
  </si>
  <si>
    <t>Zgjedhjet e pergjithshme dhe lokale</t>
  </si>
  <si>
    <t>Autoriteti I Konkurrences</t>
  </si>
  <si>
    <t>04120</t>
  </si>
  <si>
    <t>Mbikeqyrja e Tregut dhe Advokacia e Konkurrences</t>
  </si>
  <si>
    <t xml:space="preserve">Institucione te Tjera Qeveritare </t>
  </si>
  <si>
    <t>2020</t>
  </si>
  <si>
    <t>Agjencia e Prokurimit Publik</t>
  </si>
  <si>
    <t>Komiteti Shteteror i Minoriteteve</t>
  </si>
  <si>
    <t>Inspektoriati Qendror</t>
  </si>
  <si>
    <t xml:space="preserve">Agjencia per Diasporen </t>
  </si>
  <si>
    <t>Agjencia per Hapje, Dialog dhe Bashkeqeverisje</t>
  </si>
  <si>
    <t>Agjencia e Zhvillimit te Territorit</t>
  </si>
  <si>
    <t>Agjencia e Auditimit te Fondeve te BE</t>
  </si>
  <si>
    <t>Agjencia Kombetare e Shoqerise se Informacionit</t>
  </si>
  <si>
    <t>Departamenti i Administrates Publike</t>
  </si>
  <si>
    <t>Shkolla Shqiptare e Administrtes Publike</t>
  </si>
  <si>
    <t>Mbështetje për shoqërinë civile</t>
  </si>
  <si>
    <t>Mbështetje financiare dhe asistencë teknike për Shoqërinë Civile</t>
  </si>
  <si>
    <t>Komisioneri per te Drejten e Informimit dhe Mbrojtjen e te Dhenave Personale</t>
  </si>
  <si>
    <t>KOMISIONI I PROKURIMEVE PUBLIKE</t>
  </si>
  <si>
    <t>Komisioneri për Mbrojtjen nga Diskriminimi</t>
  </si>
  <si>
    <t>Instituti i studimeve të krimeve të komunizmit</t>
  </si>
  <si>
    <t>Autoriteti për Informimin mbi Dokumentet e ish-Sigurimit të Shtetit</t>
  </si>
  <si>
    <t>TOTAL</t>
  </si>
  <si>
    <t>REFORMA NE DREJTESI</t>
  </si>
  <si>
    <t>PROKURORIA E PËRGJITHSHME</t>
  </si>
  <si>
    <t>03310</t>
  </si>
  <si>
    <t>Buxheti Gjyqesor</t>
  </si>
  <si>
    <t>GJYKATA KUSHTETUESE</t>
  </si>
  <si>
    <t>03320</t>
  </si>
  <si>
    <t xml:space="preserve">Veprimtaria gjyqësore kushtetuese </t>
  </si>
  <si>
    <t>KOMISIONERI PUBLIK</t>
  </si>
  <si>
    <t>03360</t>
  </si>
  <si>
    <t>Veprimtaria e komisionerit publik</t>
  </si>
  <si>
    <t>KOMISIONI I PAVARUR I KUALIFIKIMIT</t>
  </si>
  <si>
    <t>03330</t>
  </si>
  <si>
    <t>Veprimtaria e rivlerësimit kalimtar të magjistratit</t>
  </si>
  <si>
    <t>KOMISIONI I APELIMIT</t>
  </si>
  <si>
    <t>03340</t>
  </si>
  <si>
    <t>Veprimtaria e apelimit të rivlerësimit kalimtar</t>
  </si>
  <si>
    <t xml:space="preserve">Kekresa shtese per paga, argumentohet per mangesi ne financim e efektit te rritjes se pagave, shtimi i 30 punonjesve per vettingun e policise, si dhe paraqet kerkese shtese per 9 punonjes me kontrate ne QKPA. Kerkesa per shpenzime operative (602+606)per te pwrballuar nevojat per ushqim te azil kerkuesve dhe per pagese kalimatre. kekresa per shp.kapitale paraqite per projekt ekzistues, kur nderohe ka propozuar 2 porukte te reja per ti financuar brenda tavaneve buxhetore.  </t>
  </si>
  <si>
    <t>Propozohen financim per politika te reja, per disa projkete investimi, si psh. Rikostruksion ambjentesh, blerje programi per analiz te dhenash dhe blerje license antivirus</t>
  </si>
  <si>
    <t>Kerkesat totale shtese per financimin e politikave ekzistuese dhe te reja</t>
  </si>
  <si>
    <t xml:space="preserve">Kerkesa shtese per paga, per pagesen e turneve te dyta te treta, puna jashte orrarit, shtese e 100 Punonjesve nga M.Mbrojtjes, efekti i ligjit dhe pagesa per grada Inspektor i I,II,III. Kerkesa per shpenzime operative per blerje uniforma, kompesime legale, pagese kalimtare. Kerkesa per shp. Kapitale per projektet ekzistuese, edhe pse jane propozuar projekte te reja per tu financuar brenda tavane dhe paraqitet kerkese shtese per projektet ekzistuese. </t>
  </si>
  <si>
    <t xml:space="preserve">Kekrese shtese per financimin e politikave te reja, per 1042 punonjes se zbatim te startegjise, pagese per individet per pages ne natyre dhe qe i shtohet pageses se pushimve vjetore, per 11058 punonjes dhe porpozime per financimin e projekt te inevestimet krejtesisht te reja. </t>
  </si>
  <si>
    <t>Programi "Garda e Republikes", nuk paraqet keresa shtese per financimin e poltikave ekzistuese</t>
  </si>
  <si>
    <t>Kerkesa shtese per financimin e politkave te reja, vetem per projekte investimesh, e konkretisht per rikostruksion ambjentesh, blerje pajisjesh, artatime, ndertimi i dhomes se servave, integrimi i sistemeve te sigurise etj.</t>
  </si>
  <si>
    <t>Kerkesa totale eshte vete per financimin e politikave te reja</t>
  </si>
  <si>
    <t xml:space="preserve">Kerkesa shtese per paga, me argumentin e efektit te rritjes se pagave, si dhe kerkese shtese per financimin e projektit ne vazhdim "Restaurim i godines se Prefektures Tirane". </t>
  </si>
  <si>
    <t>Kekrese shtese per financimin e politkave te reja vetem per pojekte investimesh, me finacim te huaj ku paraqitet keresa shtese per finacim te brendshem per pagesen e TVSH. Kerkesa per financim te huaj eshte 50,5 milion leke dhe per pagesen e TVSH eshte 3,4 milion leke</t>
  </si>
  <si>
    <t>Kekresa Totale per financimin e politikave ekzistues dhe politika te reja</t>
  </si>
  <si>
    <t>Kekrese shtese per paga, me argumentin e perfshirjes se efektit te rritjes se pagave, si dhe kerkese shtese per shpenzime operative per mirembajtjen e sistemit te RKGJC, rrjetit te komunikimit online si dhe per deyrimet e prapambetura qe paraqiten rreth 259,8 milion leke</t>
  </si>
  <si>
    <t>Nuk paraqet kerkesa shtese per poltika te reja</t>
  </si>
  <si>
    <t>Kerkesat totale shtese paraqiten vetem per financimin e poltikave ekzistuese</t>
  </si>
  <si>
    <t>Kekresat Totale shtese per financimin e poltikave ekzistuese dhe politikat e reja</t>
  </si>
  <si>
    <t>Drejtoria e Sherbimeve Qeveritare</t>
  </si>
  <si>
    <t xml:space="preserve">Sherbimi per Diasporen </t>
  </si>
  <si>
    <t xml:space="preserve">Qendra e Botimeve per Diasporen </t>
  </si>
  <si>
    <t xml:space="preserve">Fondi i Zhvillimit per Diasporen </t>
  </si>
  <si>
    <t>Agjencia e Menaxhimit te Burimeve Ujore</t>
  </si>
  <si>
    <t>Avokatura e Shtetit</t>
  </si>
  <si>
    <t>Sherbime te tjera</t>
  </si>
  <si>
    <t>Drejtoria e Informacionit te Klasifikuar</t>
  </si>
  <si>
    <t>Qendra Kunder Ekstremizmit te Dhunshem dhe Radikalizmit</t>
  </si>
  <si>
    <t>Agjencia Kombetare e Planifikimit te Territorit</t>
  </si>
  <si>
    <t>KEK (Institucion i ri ne 2019)</t>
  </si>
  <si>
    <t>e-Qeverisja</t>
  </si>
  <si>
    <t>ASIG</t>
  </si>
  <si>
    <t>ACESK</t>
  </si>
  <si>
    <t>Menaxhimi i Administrates Publike</t>
  </si>
  <si>
    <t>ADISA</t>
  </si>
  <si>
    <t>Mbeshtetjet per Kultet Fetare</t>
  </si>
  <si>
    <t>KLSH nuk ka paraqitur kerkesa shtese per financimin e Politikave ekzistuese, por ka paraqitur ulje te tavanit per shpenzime kapitale</t>
  </si>
  <si>
    <t>Paraqite kerkese shtese per financimin e poltikave te reja, per zerin (604), Rimbursimi i pjesshëm i investimeve të produksioneve të huaja, që zhvillojnë xhirime filmi në territorin e Republikës së Shqipërisë”, projekt i cili do të realizohet nëpërmjet miratimit të një projekt VKM, si dhe kerkese shtese per blerje autoveture</t>
  </si>
  <si>
    <t>Kerkesa totale per financimin e poltikave te reja dhe ekzistuese</t>
  </si>
  <si>
    <t>Paraqitet kerkese shtese per financimin e politikave ekzistuese per shpenzime personeli, me argumentin mangesi ne financim si pasoje e ndryshimit te pragut te aplikimit te tatimeve dhe plotesimit te struktures. Gjithashtu kerkese shtese per shpenzime per mallra dhe sherbime ne periudhat zgjedhore, per shkak te rritjes se monitorimeve ne keto periudha.</t>
  </si>
  <si>
    <t>Kerkese shtese per financimin e poltikave te reja per 4 punonjes shtese per fondim e pagave dhe shpenzime operative. Dhe kerkese shtese per blerjen e nje automjeti</t>
  </si>
  <si>
    <t>Kerkesa totale per financimin  politikave ekzistuese dhe politikat e reja</t>
  </si>
  <si>
    <t>Paraqitet kerkese shtese, te cilen nuk e argumentojme dot per sa kohe nuk ka paraqitur relacion shpjegues te kerkesave shtese</t>
  </si>
  <si>
    <t xml:space="preserve">Paraqite kerkese shtese per financimin e projekteve te reja te investimeve </t>
  </si>
  <si>
    <t>Paraqitet, pakesimi i fondit ne 602, per mirembajtjen e sistemit per ti kaluar AKSHIT</t>
  </si>
  <si>
    <t xml:space="preserve">Kekrese shetse per Blerje kompjuterash, tavolina, per shkak te shtimit te nr te punonjesve </t>
  </si>
  <si>
    <t>Kerkese shtese per finnacimin e shpenzimeve kapitale per financimin si politike ekzistuese, per arsye se eshte miratuar VKM nr.321 date 15.5.2019</t>
  </si>
  <si>
    <t xml:space="preserve">Kerkese shtese per 4 punonjes sanitare ne ZABU. Kerkese shtese per shpenizme operative per ndergjegjesimin e publikut parashikuar ne Srategji. Si dhe kerkesa per financimin e projekteve te reja te inevestimeve ku propozohte financimi i blerjes se pajisjeve kompjuterike rreth 5 milion leke, si pasoje e rritjes se nr te punonjesve. gjithashtu propozohet financimi i tvsh i grandi midis qeverise Suedeze per nje marreveshje qe ende nuk finanlizuar ende, kekrese shtese rreth 4 milion leke vetem TVSH dhe projekti 80 milion leke </t>
  </si>
  <si>
    <t>Kerkese shtese per financimin e politikave te reja, per shpenzime kapitale e konkretisht per Rikotruksion zyrash,</t>
  </si>
  <si>
    <t>Kerkesat totale per financimin e politikave ekzistuese dhe politika te reja</t>
  </si>
  <si>
    <t xml:space="preserve">Paraqitet kerkese shtese per shpenzime operative, per zhvillimin e vijimesise se aktivitetit, si dhe pagesen e detyrimit ndaj dy nënpunësve gjyqfitues. </t>
  </si>
  <si>
    <t>Paraqitet kerkese shtese prej 5 punonjesh, si dhe kerkese shtese per shpenizime kapitale, me argumentin e zhvendosjes se zyrave ne ambjente te tjera</t>
  </si>
  <si>
    <t>Nuk ka paraqitur PBA</t>
  </si>
  <si>
    <t>Nuk paraqiten kerkesa shtese, vetem rialokim nga shpenziemt operative 602 tek shpenizme personeli, per te cilin nuk sqarohen ne relacion. Eshte bere koment ne analize</t>
  </si>
  <si>
    <t xml:space="preserve">Paraqitet kerkese shtese per shpenziem personeli, me argumentin mangesi ne financim per paga. Nderkohe konstatoj qe ne formatin 2, sh.kapitale jane paarqitur 0,5 milion me pak </t>
  </si>
  <si>
    <t>Nuk paraqitte kerkese shtese per politika te reja</t>
  </si>
  <si>
    <t xml:space="preserve">Paraqitet kerkese shtese per projektet ne vazhdim. </t>
  </si>
  <si>
    <t>Nuk paraqiten kerkesa per financimin e politkave te reja</t>
  </si>
  <si>
    <t>Agjencia Telegrafike Shqiptare</t>
  </si>
  <si>
    <t>Veprimtaria Telegrafike e ATSH-se</t>
  </si>
  <si>
    <t>Nuk e ka sjell PBA</t>
  </si>
  <si>
    <t>Paraqitet si kerkese shtese per financimin e politikave ekzistuese per 3 praktikane sipas programit te punesimit nga MASR, qe meren cdo vit, si dhe pretendohet mangesi ne financim per paga per shkak te rritje se vjeterise. Gjithashtu kerkese shtese per projketin ne vazhdim Ndertimi i Giz kombetar</t>
  </si>
  <si>
    <t xml:space="preserve">Kekrese shtese per financimin e nje projketi te ri krijimi i hartes baze ne shqiperi </t>
  </si>
  <si>
    <t xml:space="preserve">Paraqitet kerkese shtese per shpenizme personeli, pasi parashikohet shtimi i struktures me 7 punonjes. Gjithashtu propozoeht financimi i 3 projkteve te reja, ku per vitin 2020 propozohet projekti Malicious Traffic Operation Center </t>
  </si>
  <si>
    <t xml:space="preserve">Kerkse shtese per shpenzime personeli, me asyentimin e ndryshimit dhe shtimit te struktures gjate vitit 2019. gjithashtu, propozohet kerkesa shtese per shpenzime operative, me argumentin e ndryshimit te politikes se trajnimeve. Gjithashtu paraqitet kerkese shtese per shp.kapitale me argumentin e zevendesimit te pajisje IT dhe permiresimit te sistemmit aktual dhe riksotruksion godine, te cilat disa prej tyre jane projekte ne vazhdim </t>
  </si>
  <si>
    <t>Kerkese shtese per financimin e nje projketi te ri "Ngritjen e Qendrave të Integruar të Shërbimeve Publike lëvizëse.</t>
  </si>
  <si>
    <t xml:space="preserve">Paraqitet kerkese shtese per financimin e asistencë financiare nga bashkësia e pestë fetare, “Vëllazëria Ungjillore e Shqipërisë”. Kerkes shtese eshte vetem per 4 milion leke, per shkak se 2 milion propozohet te pakesohet 602 dhe te rialokohet tek 604. </t>
  </si>
  <si>
    <t>Kekrese shtese per blerje pajisje komjuterike te sistemit HRMS</t>
  </si>
  <si>
    <t>Jane paraqitur tek formati 2, por ne mungese te nje relacioni shpjegues nuk mund te argumentojme kerkesat shtese</t>
  </si>
  <si>
    <t>MINISTRIA E MBROJTJES</t>
  </si>
  <si>
    <t>Planifikim, Menaxhim dhe  Administrim</t>
  </si>
  <si>
    <t>02120</t>
  </si>
  <si>
    <t>Forcat e Luftimit</t>
  </si>
  <si>
    <t>02150</t>
  </si>
  <si>
    <t>Mbështetja e Luftimit</t>
  </si>
  <si>
    <t>09430</t>
  </si>
  <si>
    <t>Arsimi Ushtarak</t>
  </si>
  <si>
    <t>07340</t>
  </si>
  <si>
    <t>Mbështetje për shëndetësinë</t>
  </si>
  <si>
    <t>10270</t>
  </si>
  <si>
    <t>Mbështetje Sociale për Ushtarakët</t>
  </si>
  <si>
    <t>10910</t>
  </si>
  <si>
    <t>Emergjencat Civile</t>
  </si>
  <si>
    <t>ATSH, nuk ka paraqitur relacion shpjegues dhe as format 3. ne keto kushte eshte analizuar formati 2 me tavanet buxhetore. Paraqitet kerkese shtese per shp.kapitale prej 3 milion leke shtese, pasi dhe ne vitin aktual ka te miratuar 4 milion leke. Si dhe ka paraqitur shp.korrente me 0,5 milion leke me shume per te cilat nuk gjejme argumenta</t>
  </si>
  <si>
    <t xml:space="preserve">Instucioni nuk ka paraqitur formatin 3 te poltikave te reja. </t>
  </si>
  <si>
    <t>Ndihma Juridike</t>
  </si>
  <si>
    <t>Nuk argumentohet rritja prej 650 mije leke, ne politikat ekzistuese per vitet 2020-2022</t>
  </si>
  <si>
    <t xml:space="preserve">Propozohen 3 politika te reja. Konkretisht per vitin 2020 Ndertimi i nje Godine te re te IQ.       Nderkohe propozohen Pajisje Laboratorike ye akredituara per godinen e re. Pershtatja e dhomes se servavve ne godinen e re te IQ             </t>
  </si>
  <si>
    <t>TOTALI</t>
  </si>
  <si>
    <t>06</t>
  </si>
  <si>
    <t>Ministria e Infrastruktures dhe Energjise</t>
  </si>
  <si>
    <t>Transporti Rrugor</t>
  </si>
  <si>
    <t>Transporti Detar</t>
  </si>
  <si>
    <t>Transporti Hekurudhor</t>
  </si>
  <si>
    <t>Transporti Ajror</t>
  </si>
  <si>
    <t>Furnizimi me Uje dhe Kanalizime</t>
  </si>
  <si>
    <t>Menaxhimi I Mbetjeve Urbane</t>
  </si>
  <si>
    <t>Mbeshtetje per Energjine</t>
  </si>
  <si>
    <t>Mbeshtetje per Burimet Natyrore</t>
  </si>
  <si>
    <t>Mbeshtetje per Industrine</t>
  </si>
  <si>
    <t>Planifikimi Urban</t>
  </si>
  <si>
    <t xml:space="preserve">Kekrese shtese per fondin e pagave, me argumetin e miratimit te VKM per rritjen e page, si dhe paraqite kerkese shtese per 4 punonjes santiare me kontrate, efekti financiar i paraqitur tek poltikat e reja. Kerkese shtese per shpenzime operative per per detyrime te vendimeve gjyqesore, si dhe per pagesen kalimtare te punonjesve ne reforme. kerkese shtese per projekt ne vazhdim, duke propozuar projekte te reja qe do te financohen brenda tavaneve.  </t>
  </si>
  <si>
    <t>Paraqitet kerkesa shtese per financimin e projekteve te reja te investimit, te cilat 6 politika propozohen te finnacohen me tavanet buxhetore, duke lene pa financuar projektet ne vazhdim. Nderkohe, gjate seancave degjimore u komunika qe me prioritare eshte projekti "Ekspertize teknike per qendrueshmerine e godines SHISH durre"me kosto rreth 4,5 milion leke. gjithashtu paarqitet kerkese shtese rreth rreth 1 milion leke per 4 punonjese snitare shtese</t>
  </si>
  <si>
    <t xml:space="preserve">Paraqitet kerkese shtese per financimin e politikave te reja, ku propozohet shtimi i struktures prej 7 punonjesish. Eshte propozuar qe kjo politike e re te financohet brenda tavaneve buxhetore duke realizuar rialokim nga shpenzime operatibe tek shpenizme personeli. gjithashtu per vitin 2020parashikon dhe 3 milion leke per sh.kapitale qe jane brenda tavanit buxhetor te programit per diasporen </t>
  </si>
  <si>
    <t xml:space="preserve">Kerkese shtese per financimin e politikave ekzistuese, per shpenizme personeli, me argumentin e rritjes se ne viitn 2019 eshte miratuar struktura e re e institucionit. Gjithashtu paraqitet dhe kerkese shtese per blerje pajisje informatike </t>
  </si>
  <si>
    <t xml:space="preserve">Instucioni paraqet kerkesa shtese per financimin e projekti te ri "Forcimi i rolit te Auditimit te jashtem ne mbikeqyrjen e partnerittetit publik-privta ne shqiperi", ku propozohet qe finnacimi i brendshme te financohet brenda tavanev buxhetore prej 2,7 milion leke dhe kerkese shtese per finnacim te huaj prej 24,2 milion leke.  </t>
  </si>
  <si>
    <t>Kerkese shtese per financimin e politikave ekzistuese per shpenzime per mallra dhe sherbime per 2 produkte ekzsituese, per zhvillimin e kadastres se ujit, me argumentin e zhvillimit te databaze dixhitale per matjen e cilesise se ujrave. Si dhe kerkese per hartimin e studimeve, raporteve per reduktimin e ndotjes. gjithashtu jane parashikuar dhe sherblimet per antaret e Keshillit te Baseneve ujore, kosto qe parashikohet rretj 4,4 milion leke</t>
  </si>
  <si>
    <t xml:space="preserve">Paraqiten si kerkesa shtese per financimin e politikave ekzsituese, me argumentin e hapjes se 2 qendrave te reja dhe rritjes se kolokimeve gjate vitit 2019, dhe 2 qendra te reja ne 2020 te cilat jane mirtatuar me VKM </t>
  </si>
  <si>
    <t xml:space="preserve">Kerkesa shtese nuk paraqiten, por  vetem rialokim nga 600 ne 601 prej 0.5 milion leke, per shkak te miratimit te struktures me 15 punonjes. Gjithashtu jane paraqitur shpenizmet kapitale me te larta se viti 2019 shtese prej 9.7 milion leke, por financohen brenda tavanit buxhetor te programit per diasporen </t>
  </si>
  <si>
    <t xml:space="preserve">Kekresa shtese nuk eshte paraqitur, vetem jane paraqitur 3 milion leke investime qe jane te parashikuara , brenda tavanit buxhetor te programit </t>
  </si>
  <si>
    <t>Nuk e di sa fonde ka mare per 2019</t>
  </si>
  <si>
    <t xml:space="preserve">Paraqitet kerkese shtese per financimin e politikave ekzistuese per (604), per festivalin e 14 Filmit Shqiptar, është menduar të jetë edhe një stacion shumë i rëndësishëm i analizës dhe ballafaqimit të sfidave, vështirësive e problemeve të kinemasë.
</t>
  </si>
  <si>
    <t>Menaxhimi i te Ardhurave Tatimore</t>
  </si>
  <si>
    <t>Sherbimet te Kujdesit Paresor</t>
  </si>
  <si>
    <t>Sherbimet e Shendetit Publik</t>
  </si>
  <si>
    <t>Perkujdesi Social</t>
  </si>
  <si>
    <t>PMA</t>
  </si>
  <si>
    <t>2023</t>
  </si>
  <si>
    <t>SASPAC (Krijuar ne 2021)</t>
  </si>
  <si>
    <t>Planifikim Menaxhim Administrim</t>
  </si>
  <si>
    <t>Ekzekutimi I Pagesave te Ndryshme</t>
  </si>
  <si>
    <t>Tregu I Punes</t>
  </si>
  <si>
    <t>Fonde për Shkencën</t>
  </si>
  <si>
    <t>2024</t>
  </si>
  <si>
    <t>2025</t>
  </si>
  <si>
    <t>18</t>
  </si>
  <si>
    <t>13</t>
  </si>
  <si>
    <t>12</t>
  </si>
  <si>
    <t>Këshilli i Lartë Gjyqësor</t>
  </si>
  <si>
    <t>01140</t>
  </si>
  <si>
    <t>Mbështetje për teknologjinë e sistemit të drejtësisë</t>
  </si>
  <si>
    <t>Keshilli i Lartë i Prokurorisë</t>
  </si>
  <si>
    <t>Veprimtaria e KLP</t>
  </si>
  <si>
    <t>Struktura e Posacme Antikorrupsion</t>
  </si>
  <si>
    <t>03390</t>
  </si>
  <si>
    <t>Veprimtaria e SPAK</t>
  </si>
  <si>
    <t>Inspektorati i Lartë i Deklarimit dhe Kontrollit të Pasurive dhe Konfliktit të Interesave </t>
  </si>
  <si>
    <t>Agjencia e Mediave per Informim (Krijuar ne 2021)</t>
  </si>
  <si>
    <t>Mbeshtetje per Rinine dhe Femijet</t>
  </si>
  <si>
    <t>Veprimtaria mbikqyrese e ILD</t>
  </si>
  <si>
    <t>Inspektoriati i Larte i Drejtesise</t>
  </si>
  <si>
    <t>Arsimi I Mesem Profesional</t>
  </si>
  <si>
    <t>Akademia e Shkences</t>
  </si>
  <si>
    <t>ANEKSI NR.4 KERKESAT SHTESE</t>
  </si>
</sst>
</file>

<file path=xl/styles.xml><?xml version="1.0" encoding="utf-8"?>
<styleSheet xmlns="http://schemas.openxmlformats.org/spreadsheetml/2006/main" xmlns:mc="http://schemas.openxmlformats.org/markup-compatibility/2006" xmlns:x14ac="http://schemas.microsoft.com/office/spreadsheetml/2009/9/ac" mc:Ignorable="x14ac">
  <numFmts count="34">
    <numFmt numFmtId="5" formatCode="&quot;$&quot;#,##0_);\(&quot;$&quot;#,##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00_L_e_k_-;\-* #,##0.00_L_e_k_-;_-* &quot;-&quot;??_L_e_k_-;_-@_-"/>
    <numFmt numFmtId="165" formatCode="00000"/>
    <numFmt numFmtId="166" formatCode="000"/>
    <numFmt numFmtId="167" formatCode="#,##0.0"/>
    <numFmt numFmtId="168" formatCode="mmmm\ d\,\ yyyy"/>
    <numFmt numFmtId="169" formatCode="_(* #,##0_);_(* \(#,##0\);_(* &quot;-&quot;??_);_(@_)"/>
    <numFmt numFmtId="170" formatCode="&quot;   &quot;@"/>
    <numFmt numFmtId="171" formatCode="&quot;      &quot;@"/>
    <numFmt numFmtId="172" formatCode="&quot;         &quot;@"/>
    <numFmt numFmtId="173" formatCode="&quot;            &quot;@"/>
    <numFmt numFmtId="174" formatCode="&quot;               &quot;@"/>
    <numFmt numFmtId="175" formatCode="#,##0.000"/>
    <numFmt numFmtId="176" formatCode="_([$€]* #,##0.00_);_([$€]* \(#,##0.00\);_([$€]* &quot;-&quot;??_);_(@_)"/>
    <numFmt numFmtId="177" formatCode="0.0%"/>
    <numFmt numFmtId="178" formatCode="#,##0\ &quot;Kč&quot;;\-#,##0\ &quot;Kč&quot;"/>
    <numFmt numFmtId="179" formatCode="_-* #,##0_-;\-* #,##0_-;_-* &quot;-&quot;_-;_-@_-"/>
    <numFmt numFmtId="180" formatCode="_-* #,##0.00_-;\-* #,##0.00_-;_-* &quot;-&quot;??_-;_-@_-"/>
    <numFmt numFmtId="181" formatCode="_-&quot;¢&quot;* #,##0_-;\-&quot;¢&quot;* #,##0_-;_-&quot;¢&quot;* &quot;-&quot;_-;_-@_-"/>
    <numFmt numFmtId="182" formatCode="_-&quot;¢&quot;* #,##0.00_-;\-&quot;¢&quot;* #,##0.00_-;_-&quot;¢&quot;* &quot;-&quot;??_-;_-@_-"/>
    <numFmt numFmtId="183" formatCode="[&gt;=0.05]#,##0.0;[&lt;=-0.05]\-#,##0.0;?0.0"/>
    <numFmt numFmtId="184" formatCode="[Black]#,##0.0;[Black]\-#,##0.0;;"/>
    <numFmt numFmtId="185" formatCode="[Black][&gt;0.05]#,##0.0;[Black][&lt;-0.05]\-#,##0.0;;"/>
    <numFmt numFmtId="186" formatCode="[Black][&gt;0.5]#,##0;[Black][&lt;-0.5]\-#,##0;;"/>
    <numFmt numFmtId="187" formatCode="#,##0.0____"/>
    <numFmt numFmtId="188" formatCode="General\ \ \ \ \ \ "/>
    <numFmt numFmtId="189" formatCode="0.0\ \ \ \ \ \ \ \ "/>
    <numFmt numFmtId="190" formatCode="mmmm\ yyyy"/>
    <numFmt numFmtId="191" formatCode="0.0"/>
    <numFmt numFmtId="192" formatCode="\$#,##0.00\ ;\(\$#,##0.00\)"/>
  </numFmts>
  <fonts count="58">
    <font>
      <sz val="11"/>
      <color theme="1"/>
      <name val="Calibri"/>
      <family val="2"/>
      <charset val="238"/>
      <scheme val="minor"/>
    </font>
    <font>
      <sz val="11"/>
      <color theme="1"/>
      <name val="Calibri"/>
      <family val="2"/>
      <charset val="238"/>
      <scheme val="minor"/>
    </font>
    <font>
      <b/>
      <sz val="11"/>
      <color theme="1"/>
      <name val="Calibri"/>
      <family val="2"/>
      <charset val="238"/>
      <scheme val="minor"/>
    </font>
    <font>
      <sz val="10"/>
      <name val="Arial"/>
      <family val="2"/>
    </font>
    <font>
      <b/>
      <sz val="12"/>
      <name val="Arial"/>
      <family val="2"/>
      <charset val="238"/>
    </font>
    <font>
      <sz val="10"/>
      <name val="Arial"/>
      <family val="2"/>
      <charset val="238"/>
    </font>
    <font>
      <sz val="12"/>
      <name val="Arial"/>
      <family val="2"/>
    </font>
    <font>
      <b/>
      <sz val="12"/>
      <name val="Arial"/>
      <family val="2"/>
    </font>
    <font>
      <b/>
      <sz val="12"/>
      <color rgb="FFFF0000"/>
      <name val="Arial"/>
      <family val="2"/>
      <charset val="238"/>
    </font>
    <font>
      <sz val="12"/>
      <color theme="1"/>
      <name val="Calibri"/>
      <family val="2"/>
      <charset val="238"/>
    </font>
    <font>
      <b/>
      <sz val="16"/>
      <name val="Arial"/>
      <family val="2"/>
    </font>
    <font>
      <sz val="11"/>
      <color theme="1"/>
      <name val="Calibri"/>
      <family val="2"/>
      <scheme val="minor"/>
    </font>
    <font>
      <b/>
      <sz val="18"/>
      <name val="Arial"/>
      <family val="2"/>
    </font>
    <font>
      <sz val="12"/>
      <color theme="1"/>
      <name val="Calibri"/>
      <family val="2"/>
      <scheme val="minor"/>
    </font>
    <font>
      <sz val="10"/>
      <color indexed="8"/>
      <name val="Arial"/>
      <family val="2"/>
    </font>
    <font>
      <sz val="12"/>
      <name val="Arial"/>
      <family val="2"/>
      <charset val="238"/>
    </font>
    <font>
      <b/>
      <sz val="12"/>
      <color theme="1"/>
      <name val="Calibri"/>
      <family val="2"/>
      <charset val="238"/>
    </font>
    <font>
      <sz val="12"/>
      <color rgb="FFFF0000"/>
      <name val="Arial"/>
      <family val="2"/>
      <charset val="238"/>
    </font>
    <font>
      <sz val="12"/>
      <color rgb="FFFF0000"/>
      <name val="Arial"/>
      <family val="2"/>
    </font>
    <font>
      <sz val="12"/>
      <name val="Times New Roman"/>
      <family val="1"/>
    </font>
    <font>
      <b/>
      <sz val="12"/>
      <name val="Times New Roman"/>
      <family val="1"/>
    </font>
    <font>
      <sz val="11"/>
      <name val="Arial"/>
      <family val="2"/>
      <charset val="238"/>
    </font>
    <font>
      <sz val="10"/>
      <name val="Arial"/>
      <family val="2"/>
    </font>
    <font>
      <sz val="9"/>
      <name val="Times New Roman"/>
      <family val="1"/>
    </font>
    <font>
      <b/>
      <sz val="10"/>
      <name val="Times New Roman"/>
      <family val="1"/>
    </font>
    <font>
      <sz val="10"/>
      <name val="Times New Roman"/>
      <family val="1"/>
    </font>
    <font>
      <sz val="9"/>
      <color indexed="8"/>
      <name val="Times New Roman"/>
      <family val="1"/>
    </font>
    <font>
      <sz val="8"/>
      <name val="Arial"/>
      <family val="2"/>
    </font>
    <font>
      <sz val="10"/>
      <name val="Arial CE"/>
      <charset val="238"/>
    </font>
    <font>
      <sz val="12"/>
      <name val="Times"/>
      <family val="1"/>
    </font>
    <font>
      <sz val="9"/>
      <name val="Times"/>
      <family val="1"/>
    </font>
    <font>
      <u/>
      <sz val="10"/>
      <color indexed="12"/>
      <name val="Arial"/>
      <family val="2"/>
    </font>
    <font>
      <sz val="10"/>
      <name val="CTimesRoman"/>
    </font>
    <font>
      <sz val="10"/>
      <name val="Tms Rmn"/>
    </font>
    <font>
      <sz val="12"/>
      <name val="Tms Rmn"/>
    </font>
    <font>
      <b/>
      <sz val="10"/>
      <name val="Tms Rmn"/>
    </font>
    <font>
      <b/>
      <i/>
      <sz val="10"/>
      <name val="Times New Roman"/>
      <family val="1"/>
    </font>
    <font>
      <vertAlign val="superscript"/>
      <sz val="9"/>
      <color indexed="8"/>
      <name val="Times New Roman"/>
      <family val="1"/>
    </font>
    <font>
      <b/>
      <sz val="18"/>
      <name val="Arial CE"/>
      <charset val="238"/>
    </font>
    <font>
      <b/>
      <sz val="12"/>
      <name val="Arial CE"/>
      <charset val="238"/>
    </font>
    <font>
      <sz val="12"/>
      <color indexed="24"/>
      <name val="Modern"/>
      <family val="3"/>
      <charset val="255"/>
    </font>
    <font>
      <b/>
      <sz val="18"/>
      <color indexed="24"/>
      <name val="Modern"/>
      <family val="3"/>
      <charset val="255"/>
    </font>
    <font>
      <b/>
      <sz val="12"/>
      <color indexed="24"/>
      <name val="Modern"/>
      <family val="3"/>
      <charset val="255"/>
    </font>
    <font>
      <sz val="11"/>
      <color rgb="FF000000"/>
      <name val="Calibri"/>
      <family val="2"/>
    </font>
    <font>
      <sz val="11"/>
      <color indexed="8"/>
      <name val="Calibri"/>
      <family val="2"/>
    </font>
    <font>
      <b/>
      <sz val="14"/>
      <name val="Arial"/>
      <family val="2"/>
      <charset val="238"/>
    </font>
    <font>
      <sz val="11"/>
      <name val="Calibri"/>
      <family val="2"/>
      <charset val="238"/>
      <scheme val="minor"/>
    </font>
    <font>
      <b/>
      <sz val="11"/>
      <name val="Calibri"/>
      <family val="2"/>
      <charset val="238"/>
      <scheme val="minor"/>
    </font>
    <font>
      <b/>
      <sz val="14"/>
      <name val="Calibri"/>
      <family val="2"/>
      <charset val="238"/>
      <scheme val="minor"/>
    </font>
    <font>
      <sz val="12"/>
      <name val="Calibri"/>
      <family val="2"/>
      <charset val="238"/>
    </font>
    <font>
      <b/>
      <sz val="12"/>
      <name val="Calibri"/>
      <family val="2"/>
      <charset val="238"/>
    </font>
    <font>
      <sz val="12"/>
      <name val="Calibri"/>
      <family val="2"/>
      <charset val="238"/>
      <scheme val="minor"/>
    </font>
    <font>
      <b/>
      <sz val="16"/>
      <name val="Calibri"/>
      <family val="2"/>
      <scheme val="minor"/>
    </font>
    <font>
      <b/>
      <sz val="16"/>
      <name val="Calibri"/>
      <family val="2"/>
      <charset val="238"/>
      <scheme val="minor"/>
    </font>
    <font>
      <b/>
      <sz val="18"/>
      <name val="Calibri"/>
      <family val="2"/>
      <scheme val="minor"/>
    </font>
    <font>
      <sz val="16"/>
      <name val="Calibri"/>
      <family val="2"/>
      <scheme val="minor"/>
    </font>
    <font>
      <i/>
      <sz val="16"/>
      <name val="Calibri"/>
      <family val="2"/>
      <scheme val="minor"/>
    </font>
    <font>
      <b/>
      <sz val="11"/>
      <name val="Calibri"/>
      <family val="2"/>
      <scheme val="minor"/>
    </font>
  </fonts>
  <fills count="22">
    <fill>
      <patternFill patternType="none"/>
    </fill>
    <fill>
      <patternFill patternType="gray125"/>
    </fill>
    <fill>
      <patternFill patternType="solid">
        <fgColor theme="2" tint="-0.249977111117893"/>
        <bgColor rgb="FF000000"/>
      </patternFill>
    </fill>
    <fill>
      <patternFill patternType="solid">
        <fgColor rgb="FFFFFFFF"/>
        <bgColor rgb="FF000000"/>
      </patternFill>
    </fill>
    <fill>
      <patternFill patternType="solid">
        <fgColor theme="2" tint="-0.249977111117893"/>
        <bgColor indexed="64"/>
      </patternFill>
    </fill>
    <fill>
      <patternFill patternType="solid">
        <fgColor rgb="FFFFFF00"/>
        <bgColor indexed="64"/>
      </patternFill>
    </fill>
    <fill>
      <patternFill patternType="solid">
        <fgColor theme="2" tint="-9.9978637043366805E-2"/>
        <bgColor indexed="64"/>
      </patternFill>
    </fill>
    <fill>
      <patternFill patternType="solid">
        <fgColor theme="4" tint="0.79998168889431442"/>
        <bgColor indexed="64"/>
      </patternFill>
    </fill>
    <fill>
      <patternFill patternType="solid">
        <fgColor theme="0"/>
        <bgColor indexed="64"/>
      </patternFill>
    </fill>
    <fill>
      <patternFill patternType="solid">
        <fgColor theme="3" tint="0.79998168889431442"/>
        <bgColor indexed="64"/>
      </patternFill>
    </fill>
    <fill>
      <patternFill patternType="solid">
        <fgColor theme="0"/>
        <bgColor rgb="FF000000"/>
      </patternFill>
    </fill>
    <fill>
      <patternFill patternType="solid">
        <fgColor theme="8" tint="0.79998168889431442"/>
        <bgColor indexed="65"/>
      </patternFill>
    </fill>
    <fill>
      <patternFill patternType="solid">
        <fgColor indexed="9"/>
        <bgColor indexed="64"/>
      </patternFill>
    </fill>
    <fill>
      <patternFill patternType="solid">
        <fgColor indexed="44"/>
        <bgColor indexed="64"/>
      </patternFill>
    </fill>
    <fill>
      <patternFill patternType="solid">
        <fgColor indexed="22"/>
        <bgColor indexed="64"/>
      </patternFill>
    </fill>
    <fill>
      <patternFill patternType="solid">
        <fgColor indexed="46"/>
        <bgColor indexed="64"/>
      </patternFill>
    </fill>
    <fill>
      <patternFill patternType="solid">
        <fgColor indexed="45"/>
        <bgColor indexed="64"/>
      </patternFill>
    </fill>
    <fill>
      <patternFill patternType="solid">
        <fgColor indexed="47"/>
        <bgColor indexed="64"/>
      </patternFill>
    </fill>
    <fill>
      <patternFill patternType="solid">
        <fgColor indexed="42"/>
        <bgColor indexed="64"/>
      </patternFill>
    </fill>
    <fill>
      <patternFill patternType="solid">
        <fgColor indexed="43"/>
        <bgColor indexed="64"/>
      </patternFill>
    </fill>
    <fill>
      <patternFill patternType="solid">
        <fgColor indexed="41"/>
        <bgColor indexed="64"/>
      </patternFill>
    </fill>
    <fill>
      <patternFill patternType="solid">
        <fgColor theme="2"/>
        <bgColor indexed="64"/>
      </patternFill>
    </fill>
  </fills>
  <borders count="102">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dotted">
        <color indexed="64"/>
      </bottom>
      <diagonal/>
    </border>
    <border>
      <left style="medium">
        <color indexed="64"/>
      </left>
      <right/>
      <top/>
      <bottom/>
      <diagonal/>
    </border>
    <border>
      <left style="medium">
        <color indexed="64"/>
      </left>
      <right style="medium">
        <color indexed="64"/>
      </right>
      <top/>
      <bottom style="medium">
        <color indexed="64"/>
      </bottom>
      <diagonal/>
    </border>
    <border>
      <left style="medium">
        <color indexed="64"/>
      </left>
      <right style="medium">
        <color indexed="64"/>
      </right>
      <top style="dotted">
        <color indexed="64"/>
      </top>
      <bottom style="medium">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dotted">
        <color indexed="64"/>
      </bottom>
      <diagonal/>
    </border>
    <border>
      <left style="medium">
        <color indexed="64"/>
      </left>
      <right style="medium">
        <color indexed="64"/>
      </right>
      <top style="medium">
        <color indexed="64"/>
      </top>
      <bottom style="dotted">
        <color indexed="64"/>
      </bottom>
      <diagonal/>
    </border>
    <border>
      <left style="medium">
        <color indexed="64"/>
      </left>
      <right/>
      <top style="dotted">
        <color indexed="64"/>
      </top>
      <bottom style="dotted">
        <color indexed="64"/>
      </bottom>
      <diagonal/>
    </border>
    <border>
      <left style="medium">
        <color indexed="64"/>
      </left>
      <right/>
      <top/>
      <bottom style="dotted">
        <color indexed="64"/>
      </bottom>
      <diagonal/>
    </border>
    <border>
      <left style="medium">
        <color indexed="64"/>
      </left>
      <right/>
      <top style="dotted">
        <color indexed="64"/>
      </top>
      <bottom style="medium">
        <color indexed="64"/>
      </bottom>
      <diagonal/>
    </border>
    <border>
      <left/>
      <right/>
      <top style="medium">
        <color indexed="64"/>
      </top>
      <bottom style="dotted">
        <color indexed="64"/>
      </bottom>
      <diagonal/>
    </border>
    <border>
      <left style="medium">
        <color indexed="64"/>
      </left>
      <right style="medium">
        <color indexed="64"/>
      </right>
      <top style="dotted">
        <color indexed="64"/>
      </top>
      <bottom style="dotted">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medium">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medium">
        <color indexed="64"/>
      </bottom>
      <diagonal/>
    </border>
    <border>
      <left style="medium">
        <color indexed="64"/>
      </left>
      <right style="thin">
        <color indexed="64"/>
      </right>
      <top/>
      <bottom style="dotted">
        <color indexed="64"/>
      </bottom>
      <diagonal/>
    </border>
    <border>
      <left style="thin">
        <color indexed="64"/>
      </left>
      <right/>
      <top/>
      <bottom style="dotted">
        <color indexed="64"/>
      </bottom>
      <diagonal/>
    </border>
    <border>
      <left style="medium">
        <color indexed="64"/>
      </left>
      <right style="thin">
        <color indexed="64"/>
      </right>
      <top style="dotted">
        <color indexed="64"/>
      </top>
      <bottom style="dotted">
        <color indexed="64"/>
      </bottom>
      <diagonal/>
    </border>
    <border>
      <left style="medium">
        <color indexed="64"/>
      </left>
      <right style="thin">
        <color indexed="64"/>
      </right>
      <top style="dotted">
        <color indexed="64"/>
      </top>
      <bottom style="medium">
        <color indexed="64"/>
      </bottom>
      <diagonal/>
    </border>
    <border>
      <left style="medium">
        <color indexed="64"/>
      </left>
      <right style="medium">
        <color indexed="64"/>
      </right>
      <top style="dotted">
        <color indexed="64"/>
      </top>
      <bottom/>
      <diagonal/>
    </border>
    <border>
      <left style="medium">
        <color indexed="64"/>
      </left>
      <right style="dotted">
        <color indexed="64"/>
      </right>
      <top/>
      <bottom style="dotted">
        <color indexed="64"/>
      </bottom>
      <diagonal/>
    </border>
    <border>
      <left style="medium">
        <color indexed="64"/>
      </left>
      <right style="medium">
        <color indexed="64"/>
      </right>
      <top style="medium">
        <color indexed="64"/>
      </top>
      <bottom/>
      <diagonal/>
    </border>
    <border>
      <left/>
      <right style="medium">
        <color indexed="64"/>
      </right>
      <top style="medium">
        <color indexed="64"/>
      </top>
      <bottom style="dotted">
        <color indexed="64"/>
      </bottom>
      <diagonal/>
    </border>
    <border>
      <left/>
      <right style="medium">
        <color indexed="64"/>
      </right>
      <top/>
      <bottom style="dotted">
        <color indexed="64"/>
      </bottom>
      <diagonal/>
    </border>
    <border>
      <left/>
      <right style="medium">
        <color indexed="64"/>
      </right>
      <top/>
      <bottom style="medium">
        <color indexed="64"/>
      </bottom>
      <diagonal/>
    </border>
    <border>
      <left/>
      <right style="medium">
        <color indexed="64"/>
      </right>
      <top/>
      <bottom/>
      <diagonal/>
    </border>
    <border>
      <left/>
      <right/>
      <top/>
      <bottom style="dotted">
        <color indexed="64"/>
      </bottom>
      <diagonal/>
    </border>
    <border>
      <left/>
      <right style="medium">
        <color indexed="64"/>
      </right>
      <top style="dotted">
        <color indexed="64"/>
      </top>
      <bottom/>
      <diagonal/>
    </border>
    <border>
      <left style="medium">
        <color indexed="64"/>
      </left>
      <right style="dotted">
        <color indexed="64"/>
      </right>
      <top style="medium">
        <color indexed="64"/>
      </top>
      <bottom style="medium">
        <color indexed="64"/>
      </bottom>
      <diagonal/>
    </border>
    <border>
      <left style="medium">
        <color indexed="64"/>
      </left>
      <right style="dotted">
        <color indexed="64"/>
      </right>
      <top/>
      <bottom style="medium">
        <color indexed="64"/>
      </bottom>
      <diagonal/>
    </border>
    <border>
      <left/>
      <right/>
      <top/>
      <bottom style="medium">
        <color indexed="64"/>
      </bottom>
      <diagonal/>
    </border>
    <border>
      <left style="medium">
        <color indexed="64"/>
      </left>
      <right style="dotted">
        <color indexed="64"/>
      </right>
      <top style="dotted">
        <color indexed="64"/>
      </top>
      <bottom style="dotted">
        <color indexed="64"/>
      </bottom>
      <diagonal/>
    </border>
    <border>
      <left/>
      <right/>
      <top style="dotted">
        <color indexed="64"/>
      </top>
      <bottom style="dotted">
        <color indexed="64"/>
      </bottom>
      <diagonal/>
    </border>
    <border>
      <left/>
      <right/>
      <top style="dotted">
        <color indexed="64"/>
      </top>
      <bottom style="medium">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medium">
        <color indexed="64"/>
      </left>
      <right style="medium">
        <color indexed="64"/>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style="medium">
        <color indexed="64"/>
      </right>
      <top style="hair">
        <color indexed="64"/>
      </top>
      <bottom style="hair">
        <color indexed="64"/>
      </bottom>
      <diagonal/>
    </border>
    <border>
      <left/>
      <right/>
      <top style="hair">
        <color indexed="64"/>
      </top>
      <bottom style="hair">
        <color indexed="64"/>
      </bottom>
      <diagonal/>
    </border>
    <border>
      <left style="medium">
        <color indexed="64"/>
      </left>
      <right style="medium">
        <color indexed="64"/>
      </right>
      <top style="hair">
        <color indexed="64"/>
      </top>
      <bottom/>
      <diagonal/>
    </border>
    <border>
      <left/>
      <right/>
      <top style="double">
        <color indexed="64"/>
      </top>
      <bottom/>
      <diagonal/>
    </border>
    <border>
      <left style="medium">
        <color indexed="64"/>
      </left>
      <right style="dotted">
        <color indexed="64"/>
      </right>
      <top/>
      <bottom/>
      <diagonal/>
    </border>
    <border>
      <left style="medium">
        <color indexed="64"/>
      </left>
      <right style="dotted">
        <color indexed="64"/>
      </right>
      <top style="medium">
        <color indexed="64"/>
      </top>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medium">
        <color indexed="64"/>
      </bottom>
      <diagonal/>
    </border>
    <border>
      <left/>
      <right style="medium">
        <color indexed="64"/>
      </right>
      <top style="hair">
        <color indexed="64"/>
      </top>
      <bottom style="hair">
        <color indexed="64"/>
      </bottom>
      <diagonal/>
    </border>
    <border>
      <left style="medium">
        <color indexed="64"/>
      </left>
      <right/>
      <top/>
      <bottom style="hair">
        <color indexed="64"/>
      </bottom>
      <diagonal/>
    </border>
    <border>
      <left style="hair">
        <color indexed="64"/>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style="medium">
        <color indexed="64"/>
      </left>
      <right style="hair">
        <color indexed="64"/>
      </right>
      <top style="medium">
        <color indexed="64"/>
      </top>
      <bottom style="medium">
        <color indexed="64"/>
      </bottom>
      <diagonal/>
    </border>
    <border>
      <left style="dotted">
        <color indexed="64"/>
      </left>
      <right/>
      <top style="medium">
        <color indexed="64"/>
      </top>
      <bottom/>
      <diagonal/>
    </border>
    <border>
      <left style="dotted">
        <color indexed="64"/>
      </left>
      <right/>
      <top/>
      <bottom/>
      <diagonal/>
    </border>
    <border>
      <left style="dotted">
        <color indexed="64"/>
      </left>
      <right/>
      <top/>
      <bottom style="medium">
        <color indexed="64"/>
      </bottom>
      <diagonal/>
    </border>
    <border>
      <left style="medium">
        <color indexed="64"/>
      </left>
      <right/>
      <top style="dotted">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22"/>
      </left>
      <right style="thin">
        <color indexed="22"/>
      </right>
      <top style="thin">
        <color indexed="22"/>
      </top>
      <bottom style="thin">
        <color indexed="22"/>
      </bottom>
      <diagonal/>
    </border>
    <border>
      <left/>
      <right/>
      <top style="double">
        <color indexed="8"/>
      </top>
      <bottom/>
      <diagonal/>
    </border>
    <border>
      <left/>
      <right/>
      <top/>
      <bottom style="thin">
        <color indexed="64"/>
      </bottom>
      <diagonal/>
    </border>
    <border>
      <left/>
      <right/>
      <top style="thin">
        <color indexed="64"/>
      </top>
      <bottom style="double">
        <color indexed="64"/>
      </bottom>
      <diagonal/>
    </border>
    <border>
      <left style="thick">
        <color indexed="64"/>
      </left>
      <right style="thin">
        <color indexed="64"/>
      </right>
      <top/>
      <bottom style="dotted">
        <color indexed="64"/>
      </bottom>
      <diagonal/>
    </border>
    <border>
      <left style="medium">
        <color indexed="64"/>
      </left>
      <right style="medium">
        <color indexed="64"/>
      </right>
      <top style="medium">
        <color indexed="64"/>
      </top>
      <bottom style="dashDotDot">
        <color indexed="64"/>
      </bottom>
      <diagonal/>
    </border>
    <border>
      <left style="medium">
        <color indexed="64"/>
      </left>
      <right style="medium">
        <color indexed="64"/>
      </right>
      <top style="dashDotDot">
        <color indexed="64"/>
      </top>
      <bottom style="dashDotDot">
        <color indexed="64"/>
      </bottom>
      <diagonal/>
    </border>
    <border>
      <left style="medium">
        <color indexed="64"/>
      </left>
      <right style="medium">
        <color indexed="64"/>
      </right>
      <top style="dashDotDot">
        <color indexed="64"/>
      </top>
      <bottom style="medium">
        <color indexed="64"/>
      </bottom>
      <diagonal/>
    </border>
    <border>
      <left style="thin">
        <color indexed="64"/>
      </left>
      <right style="medium">
        <color indexed="64"/>
      </right>
      <top/>
      <bottom style="dotted">
        <color indexed="64"/>
      </bottom>
      <diagonal/>
    </border>
    <border>
      <left style="medium">
        <color indexed="64"/>
      </left>
      <right style="thin">
        <color indexed="64"/>
      </right>
      <top style="medium">
        <color indexed="64"/>
      </top>
      <bottom style="dotted">
        <color indexed="64"/>
      </bottom>
      <diagonal/>
    </border>
    <border>
      <left style="medium">
        <color auto="1"/>
      </left>
      <right style="medium">
        <color auto="1"/>
      </right>
      <top style="medium">
        <color indexed="64"/>
      </top>
      <bottom style="thin">
        <color indexed="64"/>
      </bottom>
      <diagonal/>
    </border>
    <border>
      <left style="medium">
        <color auto="1"/>
      </left>
      <right style="medium">
        <color auto="1"/>
      </right>
      <top style="thin">
        <color indexed="64"/>
      </top>
      <bottom style="medium">
        <color indexed="64"/>
      </bottom>
      <diagonal/>
    </border>
    <border>
      <left style="medium">
        <color indexed="64"/>
      </left>
      <right style="thin">
        <color indexed="64"/>
      </right>
      <top style="dotted">
        <color indexed="64"/>
      </top>
      <bottom/>
      <diagonal/>
    </border>
    <border>
      <left style="thin">
        <color indexed="64"/>
      </left>
      <right/>
      <top style="dotted">
        <color indexed="64"/>
      </top>
      <bottom/>
      <diagonal/>
    </border>
    <border>
      <left style="medium">
        <color indexed="64"/>
      </left>
      <right style="thin">
        <color indexed="64"/>
      </right>
      <top/>
      <bottom/>
      <diagonal/>
    </border>
    <border>
      <left style="medium">
        <color indexed="64"/>
      </left>
      <right style="dotted">
        <color indexed="64"/>
      </right>
      <top style="dotted">
        <color indexed="64"/>
      </top>
      <bottom/>
      <diagonal/>
    </border>
    <border>
      <left/>
      <right/>
      <top style="dotted">
        <color indexed="64"/>
      </top>
      <bottom/>
      <diagonal/>
    </border>
    <border>
      <left style="medium">
        <color indexed="64"/>
      </left>
      <right style="dotted">
        <color indexed="64"/>
      </right>
      <top style="medium">
        <color indexed="64"/>
      </top>
      <bottom style="dotted">
        <color indexed="64"/>
      </bottom>
      <diagonal/>
    </border>
    <border>
      <left style="medium">
        <color indexed="64"/>
      </left>
      <right style="dotted">
        <color indexed="64"/>
      </right>
      <top style="dotted">
        <color indexed="64"/>
      </top>
      <bottom style="medium">
        <color indexed="64"/>
      </bottom>
      <diagonal/>
    </border>
    <border>
      <left style="medium">
        <color indexed="64"/>
      </left>
      <right style="dotted">
        <color indexed="64"/>
      </right>
      <top style="medium">
        <color indexed="64"/>
      </top>
      <bottom style="hair">
        <color indexed="64"/>
      </bottom>
      <diagonal/>
    </border>
    <border>
      <left style="medium">
        <color indexed="64"/>
      </left>
      <right/>
      <top style="medium">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style="medium">
        <color indexed="64"/>
      </left>
      <right/>
      <top style="hair">
        <color indexed="64"/>
      </top>
      <bottom style="medium">
        <color indexed="64"/>
      </bottom>
      <diagonal/>
    </border>
    <border>
      <left style="medium">
        <color indexed="64"/>
      </left>
      <right style="thin">
        <color indexed="64"/>
      </right>
      <top style="hair">
        <color indexed="64"/>
      </top>
      <bottom/>
      <diagonal/>
    </border>
    <border>
      <left style="thin">
        <color indexed="64"/>
      </left>
      <right/>
      <top style="hair">
        <color indexed="64"/>
      </top>
      <bottom/>
      <diagonal/>
    </border>
    <border>
      <left style="medium">
        <color indexed="64"/>
      </left>
      <right/>
      <top style="hair">
        <color indexed="64"/>
      </top>
      <bottom/>
      <diagonal/>
    </border>
    <border>
      <left style="medium">
        <color indexed="64"/>
      </left>
      <right style="thin">
        <color indexed="64"/>
      </right>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right/>
      <top style="medium">
        <color indexed="64"/>
      </top>
      <bottom style="hair">
        <color indexed="64"/>
      </bottom>
      <diagonal/>
    </border>
    <border>
      <left/>
      <right/>
      <top/>
      <bottom style="hair">
        <color indexed="64"/>
      </bottom>
      <diagonal/>
    </border>
    <border>
      <left/>
      <right/>
      <top style="hair">
        <color indexed="64"/>
      </top>
      <bottom/>
      <diagonal/>
    </border>
  </borders>
  <cellStyleXfs count="174">
    <xf numFmtId="0" fontId="0" fillId="0" borderId="0"/>
    <xf numFmtId="43" fontId="1" fillId="0" borderId="0" applyFont="0" applyFill="0" applyBorder="0" applyAlignment="0" applyProtection="0"/>
    <xf numFmtId="0" fontId="3" fillId="0" borderId="0"/>
    <xf numFmtId="0" fontId="5" fillId="0" borderId="0"/>
    <xf numFmtId="164" fontId="1" fillId="0" borderId="0" applyFont="0" applyFill="0" applyBorder="0" applyAlignment="0" applyProtection="0"/>
    <xf numFmtId="167" fontId="3" fillId="0" borderId="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67" fontId="3" fillId="0" borderId="0" applyFill="0" applyBorder="0" applyAlignment="0" applyProtection="0"/>
    <xf numFmtId="0" fontId="3" fillId="0" borderId="0" applyFill="0" applyBorder="0" applyAlignment="0" applyProtection="0"/>
    <xf numFmtId="167" fontId="3" fillId="0" borderId="0" applyFill="0" applyBorder="0" applyAlignment="0" applyProtection="0"/>
    <xf numFmtId="0" fontId="3" fillId="0" borderId="0" applyFill="0" applyBorder="0" applyAlignment="0" applyProtection="0"/>
    <xf numFmtId="0" fontId="3" fillId="0" borderId="0" applyFill="0" applyBorder="0" applyAlignment="0" applyProtection="0"/>
    <xf numFmtId="43" fontId="3" fillId="0" borderId="0" applyFont="0" applyFill="0" applyBorder="0" applyAlignment="0" applyProtection="0"/>
    <xf numFmtId="167" fontId="3" fillId="0" borderId="0" applyFill="0" applyBorder="0" applyAlignment="0" applyProtection="0"/>
    <xf numFmtId="3" fontId="3" fillId="0" borderId="0" applyFill="0" applyBorder="0" applyAlignment="0" applyProtection="0"/>
    <xf numFmtId="5" fontId="3" fillId="0" borderId="0" applyFill="0" applyBorder="0" applyAlignment="0" applyProtection="0"/>
    <xf numFmtId="168" fontId="3" fillId="0" borderId="0" applyFill="0" applyBorder="0" applyAlignment="0" applyProtection="0"/>
    <xf numFmtId="2" fontId="3" fillId="0" borderId="0" applyFill="0" applyBorder="0" applyAlignment="0" applyProtection="0"/>
    <xf numFmtId="0" fontId="12" fillId="0" borderId="0" applyNumberFormat="0" applyFill="0" applyBorder="0" applyAlignment="0" applyProtection="0"/>
    <xf numFmtId="0" fontId="7" fillId="0" borderId="0" applyNumberForma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11" fillId="0" borderId="0"/>
    <xf numFmtId="0" fontId="13" fillId="0" borderId="0"/>
    <xf numFmtId="0" fontId="3" fillId="0" borderId="0"/>
    <xf numFmtId="0" fontId="3" fillId="0" borderId="0"/>
    <xf numFmtId="0" fontId="5" fillId="0" borderId="0"/>
    <xf numFmtId="0" fontId="5" fillId="0" borderId="0"/>
    <xf numFmtId="0" fontId="3" fillId="0" borderId="0"/>
    <xf numFmtId="0" fontId="3" fillId="0" borderId="0"/>
    <xf numFmtId="0" fontId="11" fillId="0" borderId="0"/>
    <xf numFmtId="0" fontId="3" fillId="0" borderId="0"/>
    <xf numFmtId="0" fontId="11" fillId="0" borderId="0"/>
    <xf numFmtId="0" fontId="3" fillId="0" borderId="0"/>
    <xf numFmtId="0" fontId="3" fillId="0" borderId="0"/>
    <xf numFmtId="0" fontId="3" fillId="0" borderId="0"/>
    <xf numFmtId="0" fontId="3" fillId="0" borderId="0"/>
    <xf numFmtId="10" fontId="3" fillId="0" borderId="0" applyFill="0" applyBorder="0" applyAlignment="0" applyProtection="0"/>
    <xf numFmtId="10" fontId="3" fillId="0" borderId="0" applyFill="0" applyBorder="0" applyAlignment="0" applyProtection="0"/>
    <xf numFmtId="0" fontId="14" fillId="0" borderId="0">
      <alignment vertical="top"/>
    </xf>
    <xf numFmtId="0" fontId="3" fillId="0" borderId="53" applyNumberFormat="0" applyFill="0" applyAlignment="0" applyProtection="0"/>
    <xf numFmtId="0" fontId="22" fillId="0" borderId="0"/>
    <xf numFmtId="0" fontId="14" fillId="0" borderId="0">
      <alignment vertical="top"/>
    </xf>
    <xf numFmtId="0" fontId="19" fillId="0" borderId="0"/>
    <xf numFmtId="0" fontId="19" fillId="0" borderId="0"/>
    <xf numFmtId="0" fontId="19" fillId="0" borderId="0"/>
    <xf numFmtId="170" fontId="23" fillId="0" borderId="0" applyFont="0" applyFill="0" applyBorder="0" applyAlignment="0" applyProtection="0"/>
    <xf numFmtId="171" fontId="23" fillId="0" borderId="0" applyFont="0" applyFill="0" applyBorder="0" applyAlignment="0" applyProtection="0"/>
    <xf numFmtId="0" fontId="1" fillId="11" borderId="0" applyNumberFormat="0" applyBorder="0" applyAlignment="0" applyProtection="0"/>
    <xf numFmtId="172" fontId="23" fillId="0" borderId="0" applyFont="0" applyFill="0" applyBorder="0" applyAlignment="0" applyProtection="0"/>
    <xf numFmtId="173" fontId="23" fillId="0" borderId="0" applyFont="0" applyFill="0" applyBorder="0" applyAlignment="0" applyProtection="0"/>
    <xf numFmtId="174" fontId="23" fillId="0" borderId="0" applyFont="0" applyFill="0" applyBorder="0" applyAlignment="0" applyProtection="0"/>
    <xf numFmtId="3" fontId="3" fillId="13" borderId="69" applyNumberFormat="0"/>
    <xf numFmtId="0" fontId="28" fillId="0" borderId="70" applyNumberFormat="0" applyFont="0" applyFill="0" applyAlignment="0" applyProtection="0"/>
    <xf numFmtId="0" fontId="29" fillId="0" borderId="0"/>
    <xf numFmtId="16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75" fontId="30" fillId="0" borderId="0">
      <alignment horizontal="right" vertical="top"/>
    </xf>
    <xf numFmtId="0" fontId="29" fillId="0" borderId="0"/>
    <xf numFmtId="0" fontId="29" fillId="0" borderId="0"/>
    <xf numFmtId="0" fontId="28" fillId="0" borderId="0" applyFont="0" applyFill="0" applyBorder="0" applyAlignment="0" applyProtection="0"/>
    <xf numFmtId="0" fontId="3" fillId="14" borderId="0" applyNumberFormat="0" applyBorder="0" applyProtection="0"/>
    <xf numFmtId="176" fontId="3" fillId="0" borderId="0" applyFont="0" applyFill="0" applyBorder="0" applyAlignment="0" applyProtection="0"/>
    <xf numFmtId="177" fontId="3" fillId="15" borderId="68" applyNumberFormat="0" applyFont="0" applyBorder="0" applyAlignment="0" applyProtection="0">
      <alignment horizontal="right"/>
    </xf>
    <xf numFmtId="3" fontId="28" fillId="0" borderId="0" applyFont="0" applyFill="0" applyBorder="0" applyAlignment="0" applyProtection="0"/>
    <xf numFmtId="3" fontId="28" fillId="0" borderId="0" applyFont="0" applyFill="0" applyBorder="0" applyAlignment="0" applyProtection="0"/>
    <xf numFmtId="38" fontId="27" fillId="14" borderId="0" applyNumberFormat="0" applyBorder="0" applyAlignment="0" applyProtection="0"/>
    <xf numFmtId="0" fontId="31" fillId="0" borderId="0" applyNumberFormat="0" applyFill="0" applyBorder="0" applyAlignment="0" applyProtection="0">
      <alignment vertical="top"/>
      <protection locked="0"/>
    </xf>
    <xf numFmtId="0" fontId="3" fillId="16" borderId="69" applyNumberFormat="0" applyBorder="0" applyProtection="0"/>
    <xf numFmtId="167" fontId="23" fillId="0" borderId="0" applyFont="0" applyFill="0" applyBorder="0" applyAlignment="0" applyProtection="0"/>
    <xf numFmtId="3" fontId="23" fillId="0" borderId="0" applyFont="0" applyFill="0" applyBorder="0" applyAlignment="0" applyProtection="0"/>
    <xf numFmtId="10" fontId="27" fillId="12" borderId="67" applyNumberFormat="0" applyBorder="0" applyAlignment="0" applyProtection="0"/>
    <xf numFmtId="3" fontId="3" fillId="17" borderId="0" applyNumberFormat="0" applyBorder="0"/>
    <xf numFmtId="167" fontId="32" fillId="0" borderId="0"/>
    <xf numFmtId="178" fontId="28" fillId="0" borderId="0" applyFont="0" applyFill="0" applyBorder="0" applyAlignment="0" applyProtection="0"/>
    <xf numFmtId="179" fontId="25" fillId="0" borderId="0" applyFont="0" applyFill="0" applyBorder="0" applyAlignment="0" applyProtection="0"/>
    <xf numFmtId="180" fontId="25" fillId="0" borderId="0" applyFont="0" applyFill="0" applyBorder="0" applyAlignment="0" applyProtection="0"/>
    <xf numFmtId="41" fontId="25" fillId="0" borderId="0" applyFont="0" applyFill="0" applyBorder="0" applyAlignment="0" applyProtection="0"/>
    <xf numFmtId="43" fontId="25" fillId="0" borderId="0" applyFont="0" applyFill="0" applyBorder="0" applyAlignment="0" applyProtection="0"/>
    <xf numFmtId="5" fontId="28" fillId="0" borderId="0" applyFont="0" applyFill="0" applyBorder="0" applyAlignment="0" applyProtection="0"/>
    <xf numFmtId="0" fontId="3" fillId="18" borderId="69" applyNumberFormat="0"/>
    <xf numFmtId="3" fontId="3" fillId="19" borderId="69" applyNumberFormat="0" applyFont="0" applyAlignment="0"/>
    <xf numFmtId="181" fontId="25" fillId="0" borderId="0" applyFont="0" applyFill="0" applyBorder="0" applyAlignment="0" applyProtection="0"/>
    <xf numFmtId="182" fontId="25" fillId="0" borderId="0" applyFont="0" applyFill="0" applyBorder="0" applyAlignment="0" applyProtection="0"/>
    <xf numFmtId="42" fontId="25" fillId="0" borderId="0" applyFont="0" applyFill="0" applyBorder="0" applyAlignment="0" applyProtection="0"/>
    <xf numFmtId="44" fontId="25" fillId="0" borderId="0" applyFont="0" applyFill="0" applyBorder="0" applyAlignment="0" applyProtection="0"/>
    <xf numFmtId="0" fontId="33" fillId="0" borderId="0"/>
    <xf numFmtId="0" fontId="34" fillId="0" borderId="0"/>
    <xf numFmtId="0" fontId="29" fillId="0" borderId="0"/>
    <xf numFmtId="0" fontId="29" fillId="0" borderId="0"/>
    <xf numFmtId="0" fontId="29" fillId="0" borderId="0"/>
    <xf numFmtId="0" fontId="29" fillId="0" borderId="0"/>
    <xf numFmtId="0" fontId="11" fillId="0" borderId="0"/>
    <xf numFmtId="0" fontId="3" fillId="0" borderId="0"/>
    <xf numFmtId="0" fontId="11" fillId="0" borderId="0"/>
    <xf numFmtId="0" fontId="3" fillId="0" borderId="0"/>
    <xf numFmtId="0" fontId="3" fillId="0" borderId="0">
      <alignment vertical="top"/>
    </xf>
    <xf numFmtId="0" fontId="5" fillId="0" borderId="0"/>
    <xf numFmtId="0" fontId="3" fillId="0" borderId="0"/>
    <xf numFmtId="0" fontId="3" fillId="0" borderId="0"/>
    <xf numFmtId="0" fontId="3" fillId="0" borderId="0">
      <alignment vertical="top"/>
    </xf>
    <xf numFmtId="0" fontId="11" fillId="0" borderId="0"/>
    <xf numFmtId="183" fontId="25" fillId="0" borderId="0" applyFill="0" applyBorder="0" applyAlignment="0" applyProtection="0">
      <alignment horizontal="right"/>
    </xf>
    <xf numFmtId="40" fontId="14" fillId="12" borderId="0">
      <alignment horizontal="right"/>
    </xf>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184" fontId="23" fillId="0" borderId="0" applyFont="0" applyFill="0" applyBorder="0" applyAlignment="0" applyProtection="0"/>
    <xf numFmtId="185" fontId="23" fillId="0" borderId="0" applyFont="0" applyFill="0" applyBorder="0" applyAlignment="0" applyProtection="0"/>
    <xf numFmtId="186" fontId="23" fillId="0" borderId="0" applyFont="0" applyFill="0" applyBorder="0" applyAlignment="0" applyProtection="0"/>
    <xf numFmtId="2" fontId="28" fillId="0" borderId="0" applyFont="0" applyFill="0" applyBorder="0" applyAlignment="0" applyProtection="0"/>
    <xf numFmtId="187" fontId="25" fillId="0" borderId="0" applyFill="0" applyBorder="0" applyAlignment="0">
      <alignment horizontal="centerContinuous"/>
    </xf>
    <xf numFmtId="3" fontId="3" fillId="20" borderId="69" applyNumberFormat="0"/>
    <xf numFmtId="0" fontId="23" fillId="0" borderId="0"/>
    <xf numFmtId="0" fontId="35" fillId="0" borderId="0"/>
    <xf numFmtId="0" fontId="11" fillId="0" borderId="0"/>
    <xf numFmtId="0" fontId="14" fillId="0" borderId="0">
      <alignment vertical="top"/>
    </xf>
    <xf numFmtId="0" fontId="3" fillId="0" borderId="0" applyNumberFormat="0"/>
    <xf numFmtId="0" fontId="24" fillId="0" borderId="0" applyNumberFormat="0" applyFont="0" applyFill="0" applyBorder="0" applyAlignment="0" applyProtection="0">
      <alignment vertical="top"/>
    </xf>
    <xf numFmtId="0" fontId="36" fillId="0" borderId="0" applyNumberFormat="0" applyFont="0" applyFill="0" applyBorder="0" applyAlignment="0" applyProtection="0">
      <alignment vertical="top"/>
    </xf>
    <xf numFmtId="0" fontId="36" fillId="0" borderId="0" applyNumberFormat="0" applyFont="0" applyFill="0" applyBorder="0" applyAlignment="0" applyProtection="0">
      <alignment vertical="top"/>
    </xf>
    <xf numFmtId="0" fontId="24" fillId="0" borderId="0" applyNumberFormat="0" applyFont="0" applyFill="0" applyBorder="0" applyAlignment="0" applyProtection="0"/>
    <xf numFmtId="0" fontId="24" fillId="0" borderId="0" applyNumberFormat="0" applyFont="0" applyFill="0" applyBorder="0" applyAlignment="0" applyProtection="0">
      <alignment horizontal="left" vertical="top"/>
    </xf>
    <xf numFmtId="0" fontId="24" fillId="0" borderId="0" applyNumberFormat="0" applyFont="0" applyFill="0" applyBorder="0" applyAlignment="0" applyProtection="0">
      <alignment horizontal="left" vertical="top"/>
    </xf>
    <xf numFmtId="0" fontId="24" fillId="0" borderId="0" applyNumberFormat="0" applyFont="0" applyFill="0" applyBorder="0" applyAlignment="0" applyProtection="0">
      <alignment horizontal="left" vertical="top"/>
    </xf>
    <xf numFmtId="0" fontId="25" fillId="0" borderId="0"/>
    <xf numFmtId="0" fontId="37" fillId="0" borderId="0">
      <alignment horizontal="left" wrapText="1"/>
    </xf>
    <xf numFmtId="0" fontId="26" fillId="0" borderId="71" applyNumberFormat="0" applyFont="0" applyFill="0" applyBorder="0" applyAlignment="0" applyProtection="0">
      <alignment horizontal="center" wrapText="1"/>
    </xf>
    <xf numFmtId="188" fontId="23" fillId="0" borderId="0" applyNumberFormat="0" applyFont="0" applyFill="0" applyBorder="0" applyAlignment="0" applyProtection="0">
      <alignment horizontal="right"/>
    </xf>
    <xf numFmtId="0" fontId="26" fillId="0" borderId="0" applyNumberFormat="0" applyFont="0" applyFill="0" applyBorder="0" applyAlignment="0" applyProtection="0">
      <alignment horizontal="left" indent="1"/>
    </xf>
    <xf numFmtId="189" fontId="26" fillId="0" borderId="0" applyNumberFormat="0" applyFont="0" applyFill="0" applyBorder="0" applyAlignment="0" applyProtection="0"/>
    <xf numFmtId="0" fontId="25" fillId="0" borderId="71" applyNumberFormat="0" applyFont="0" applyFill="0" applyAlignment="0" applyProtection="0">
      <alignment horizontal="center"/>
    </xf>
    <xf numFmtId="0" fontId="25" fillId="0" borderId="0" applyNumberFormat="0" applyFont="0" applyFill="0" applyBorder="0" applyAlignment="0" applyProtection="0">
      <alignment horizontal="left" wrapText="1" indent="1"/>
    </xf>
    <xf numFmtId="0" fontId="26" fillId="0" borderId="0" applyNumberFormat="0" applyFont="0" applyFill="0" applyBorder="0" applyAlignment="0" applyProtection="0">
      <alignment horizontal="left" indent="1"/>
    </xf>
    <xf numFmtId="0" fontId="25" fillId="0" borderId="0" applyNumberFormat="0" applyFont="0" applyFill="0" applyBorder="0" applyAlignment="0" applyProtection="0">
      <alignment horizontal="left" wrapText="1" indent="2"/>
    </xf>
    <xf numFmtId="190" fontId="25" fillId="0" borderId="0">
      <alignment horizontal="right"/>
    </xf>
    <xf numFmtId="0" fontId="38" fillId="0" borderId="0" applyNumberFormat="0" applyFill="0" applyBorder="0" applyAlignment="0" applyProtection="0"/>
    <xf numFmtId="0" fontId="39" fillId="0" borderId="0" applyNumberFormat="0" applyFill="0" applyBorder="0" applyAlignment="0" applyProtection="0"/>
    <xf numFmtId="191" fontId="19" fillId="0" borderId="0">
      <alignment horizontal="right"/>
    </xf>
    <xf numFmtId="0" fontId="40" fillId="0" borderId="0" applyProtection="0"/>
    <xf numFmtId="192" fontId="40" fillId="0" borderId="0" applyProtection="0"/>
    <xf numFmtId="0" fontId="41" fillId="0" borderId="0" applyProtection="0"/>
    <xf numFmtId="0" fontId="42" fillId="0" borderId="0" applyProtection="0"/>
    <xf numFmtId="0" fontId="40" fillId="0" borderId="72" applyProtection="0"/>
    <xf numFmtId="0" fontId="40" fillId="0" borderId="0"/>
    <xf numFmtId="10" fontId="40" fillId="0" borderId="0" applyProtection="0"/>
    <xf numFmtId="0" fontId="40" fillId="0" borderId="0"/>
    <xf numFmtId="2" fontId="40" fillId="0" borderId="0" applyProtection="0"/>
    <xf numFmtId="4" fontId="40" fillId="0" borderId="0" applyProtection="0"/>
    <xf numFmtId="0" fontId="43" fillId="0" borderId="0"/>
    <xf numFmtId="9" fontId="44" fillId="0" borderId="0" applyFont="0" applyFill="0" applyBorder="0" applyAlignment="0" applyProtection="0"/>
    <xf numFmtId="9" fontId="11"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cellStyleXfs>
  <cellXfs count="721">
    <xf numFmtId="0" fontId="0" fillId="0" borderId="0" xfId="0"/>
    <xf numFmtId="49" fontId="4" fillId="2" borderId="1" xfId="2" applyNumberFormat="1" applyFont="1" applyFill="1" applyBorder="1" applyAlignment="1">
      <alignment horizontal="center" vertical="center"/>
    </xf>
    <xf numFmtId="0" fontId="4" fillId="2" borderId="2" xfId="2" applyFont="1" applyFill="1" applyBorder="1" applyAlignment="1">
      <alignment vertical="center"/>
    </xf>
    <xf numFmtId="165" fontId="6" fillId="0" borderId="14" xfId="3" applyNumberFormat="1" applyFont="1" applyFill="1" applyBorder="1" applyAlignment="1">
      <alignment horizontal="center"/>
    </xf>
    <xf numFmtId="3" fontId="7" fillId="0" borderId="15" xfId="3" applyNumberFormat="1" applyFont="1" applyFill="1" applyBorder="1"/>
    <xf numFmtId="165" fontId="6" fillId="0" borderId="16" xfId="3" applyNumberFormat="1" applyFont="1" applyFill="1" applyBorder="1" applyAlignment="1">
      <alignment horizontal="center" wrapText="1"/>
    </xf>
    <xf numFmtId="3" fontId="6" fillId="0" borderId="17" xfId="2" applyNumberFormat="1" applyFont="1" applyFill="1" applyBorder="1" applyAlignment="1">
      <alignment horizontal="center"/>
    </xf>
    <xf numFmtId="165" fontId="6" fillId="0" borderId="18" xfId="3" applyNumberFormat="1" applyFont="1" applyFill="1" applyBorder="1" applyAlignment="1">
      <alignment horizontal="center"/>
    </xf>
    <xf numFmtId="3" fontId="6" fillId="0" borderId="12" xfId="2" applyNumberFormat="1" applyFont="1" applyFill="1" applyBorder="1" applyAlignment="1">
      <alignment horizontal="center"/>
    </xf>
    <xf numFmtId="1" fontId="4" fillId="0" borderId="10" xfId="2" applyNumberFormat="1" applyFont="1" applyFill="1" applyBorder="1" applyAlignment="1">
      <alignment horizontal="center"/>
    </xf>
    <xf numFmtId="0" fontId="4" fillId="2" borderId="2" xfId="2" applyFont="1" applyFill="1" applyBorder="1" applyAlignment="1"/>
    <xf numFmtId="0" fontId="4" fillId="2" borderId="6" xfId="2" applyFont="1" applyFill="1" applyBorder="1" applyAlignment="1"/>
    <xf numFmtId="165" fontId="6" fillId="0" borderId="15" xfId="3" applyNumberFormat="1" applyFont="1" applyFill="1" applyBorder="1" applyAlignment="1">
      <alignment horizontal="center"/>
    </xf>
    <xf numFmtId="165" fontId="6" fillId="0" borderId="11" xfId="3" applyNumberFormat="1" applyFont="1" applyFill="1" applyBorder="1" applyAlignment="1">
      <alignment horizontal="center"/>
    </xf>
    <xf numFmtId="1" fontId="4" fillId="0" borderId="11" xfId="2" applyNumberFormat="1" applyFont="1" applyFill="1" applyBorder="1" applyAlignment="1">
      <alignment horizontal="center"/>
    </xf>
    <xf numFmtId="3" fontId="6" fillId="0" borderId="20" xfId="3" applyNumberFormat="1" applyFont="1" applyFill="1" applyBorder="1"/>
    <xf numFmtId="3" fontId="6" fillId="0" borderId="11" xfId="3" applyNumberFormat="1" applyFont="1" applyFill="1" applyBorder="1"/>
    <xf numFmtId="3" fontId="7" fillId="0" borderId="23" xfId="3" applyNumberFormat="1" applyFont="1" applyFill="1" applyBorder="1"/>
    <xf numFmtId="3" fontId="6" fillId="0" borderId="24" xfId="3" applyNumberFormat="1" applyFont="1" applyFill="1" applyBorder="1"/>
    <xf numFmtId="3" fontId="6" fillId="0" borderId="25" xfId="3" applyNumberFormat="1" applyFont="1" applyFill="1" applyBorder="1"/>
    <xf numFmtId="165" fontId="6" fillId="0" borderId="26" xfId="3" applyNumberFormat="1" applyFont="1" applyFill="1" applyBorder="1" applyAlignment="1">
      <alignment horizontal="center"/>
    </xf>
    <xf numFmtId="166" fontId="7" fillId="0" borderId="27" xfId="3" applyNumberFormat="1" applyFont="1" applyFill="1" applyBorder="1"/>
    <xf numFmtId="49" fontId="6" fillId="0" borderId="17" xfId="4" applyNumberFormat="1" applyFont="1" applyFill="1" applyBorder="1" applyAlignment="1">
      <alignment horizontal="center"/>
    </xf>
    <xf numFmtId="165" fontId="6" fillId="0" borderId="28" xfId="3" applyNumberFormat="1" applyFont="1" applyFill="1" applyBorder="1" applyAlignment="1">
      <alignment horizontal="center"/>
    </xf>
    <xf numFmtId="166" fontId="7" fillId="0" borderId="24" xfId="3" applyNumberFormat="1" applyFont="1" applyFill="1" applyBorder="1"/>
    <xf numFmtId="165" fontId="6" fillId="0" borderId="29" xfId="3" applyNumberFormat="1" applyFont="1" applyFill="1" applyBorder="1" applyAlignment="1">
      <alignment horizontal="center"/>
    </xf>
    <xf numFmtId="166" fontId="7" fillId="0" borderId="25" xfId="3" applyNumberFormat="1" applyFont="1" applyFill="1" applyBorder="1"/>
    <xf numFmtId="49" fontId="6" fillId="0" borderId="12" xfId="4" applyNumberFormat="1" applyFont="1" applyFill="1" applyBorder="1" applyAlignment="1">
      <alignment horizontal="center"/>
    </xf>
    <xf numFmtId="0" fontId="4" fillId="4" borderId="1" xfId="2" applyFont="1" applyFill="1" applyBorder="1" applyAlignment="1">
      <alignment horizontal="center" vertical="center"/>
    </xf>
    <xf numFmtId="3" fontId="4" fillId="4" borderId="2" xfId="2" applyNumberFormat="1" applyFont="1" applyFill="1" applyBorder="1" applyAlignment="1">
      <alignment horizontal="center" vertical="center" wrapText="1"/>
    </xf>
    <xf numFmtId="0" fontId="4" fillId="4" borderId="2" xfId="2" applyFont="1" applyFill="1" applyBorder="1"/>
    <xf numFmtId="3" fontId="6" fillId="0" borderId="31" xfId="2" applyNumberFormat="1" applyFont="1" applyBorder="1" applyAlignment="1">
      <alignment horizontal="center"/>
    </xf>
    <xf numFmtId="0" fontId="4" fillId="2" borderId="1" xfId="2" applyFont="1" applyFill="1" applyBorder="1" applyAlignment="1">
      <alignment horizontal="center"/>
    </xf>
    <xf numFmtId="49" fontId="7" fillId="0" borderId="17" xfId="4" applyNumberFormat="1" applyFont="1" applyFill="1" applyBorder="1" applyAlignment="1">
      <alignment horizontal="center"/>
    </xf>
    <xf numFmtId="0" fontId="6" fillId="2" borderId="2" xfId="2" applyFont="1" applyFill="1" applyBorder="1"/>
    <xf numFmtId="0" fontId="7" fillId="0" borderId="15" xfId="1" applyNumberFormat="1" applyFont="1" applyFill="1" applyBorder="1" applyAlignment="1">
      <alignment horizontal="center" vertical="center"/>
    </xf>
    <xf numFmtId="0" fontId="7" fillId="0" borderId="8" xfId="1" applyNumberFormat="1" applyFont="1" applyFill="1" applyBorder="1" applyAlignment="1">
      <alignment horizontal="center" vertical="center"/>
    </xf>
    <xf numFmtId="166" fontId="7" fillId="0" borderId="33" xfId="3" applyNumberFormat="1" applyFont="1" applyFill="1" applyBorder="1"/>
    <xf numFmtId="165" fontId="6" fillId="0" borderId="20" xfId="3" applyNumberFormat="1" applyFont="1" applyFill="1" applyBorder="1" applyAlignment="1">
      <alignment horizontal="center"/>
    </xf>
    <xf numFmtId="166" fontId="7" fillId="0" borderId="37" xfId="3" applyNumberFormat="1" applyFont="1" applyFill="1" applyBorder="1"/>
    <xf numFmtId="3" fontId="8" fillId="2" borderId="13" xfId="2" applyNumberFormat="1" applyFont="1" applyFill="1" applyBorder="1"/>
    <xf numFmtId="3" fontId="6" fillId="0" borderId="39" xfId="2" applyNumberFormat="1" applyFont="1" applyBorder="1" applyAlignment="1">
      <alignment horizontal="center"/>
    </xf>
    <xf numFmtId="3" fontId="4" fillId="4" borderId="2" xfId="2" applyNumberFormat="1" applyFont="1" applyFill="1" applyBorder="1" applyAlignment="1">
      <alignment horizontal="center"/>
    </xf>
    <xf numFmtId="3" fontId="6" fillId="0" borderId="31" xfId="2" applyNumberFormat="1" applyFont="1" applyBorder="1" applyAlignment="1">
      <alignment horizontal="center" vertical="center"/>
    </xf>
    <xf numFmtId="3" fontId="6" fillId="0" borderId="40" xfId="2" applyNumberFormat="1" applyFont="1" applyBorder="1" applyAlignment="1">
      <alignment horizontal="center" vertical="center"/>
    </xf>
    <xf numFmtId="3" fontId="6" fillId="0" borderId="40" xfId="2" applyNumberFormat="1" applyFont="1" applyBorder="1" applyAlignment="1">
      <alignment horizontal="center"/>
    </xf>
    <xf numFmtId="3" fontId="6" fillId="0" borderId="31" xfId="2" applyNumberFormat="1" applyFont="1" applyBorder="1" applyAlignment="1">
      <alignment horizontal="left" vertical="center" wrapText="1"/>
    </xf>
    <xf numFmtId="3" fontId="6" fillId="0" borderId="42" xfId="2" applyNumberFormat="1" applyFont="1" applyBorder="1" applyAlignment="1">
      <alignment horizontal="left" wrapText="1"/>
    </xf>
    <xf numFmtId="166" fontId="7" fillId="0" borderId="43" xfId="3" applyNumberFormat="1" applyFont="1" applyFill="1" applyBorder="1"/>
    <xf numFmtId="166" fontId="7" fillId="0" borderId="44" xfId="3" applyNumberFormat="1" applyFont="1" applyFill="1" applyBorder="1"/>
    <xf numFmtId="0" fontId="4" fillId="2" borderId="1" xfId="2" applyFont="1" applyFill="1" applyBorder="1" applyAlignment="1">
      <alignment horizontal="center" vertical="center"/>
    </xf>
    <xf numFmtId="0" fontId="6" fillId="0" borderId="15" xfId="1" applyNumberFormat="1" applyFont="1" applyFill="1" applyBorder="1" applyAlignment="1">
      <alignment horizontal="center" vertical="center"/>
    </xf>
    <xf numFmtId="0" fontId="4" fillId="2" borderId="13" xfId="2" applyFont="1" applyFill="1" applyBorder="1" applyAlignment="1">
      <alignment horizontal="center"/>
    </xf>
    <xf numFmtId="0" fontId="4" fillId="2" borderId="13" xfId="2" applyFont="1" applyFill="1" applyBorder="1" applyAlignment="1"/>
    <xf numFmtId="3" fontId="8" fillId="2" borderId="13" xfId="2" applyNumberFormat="1" applyFont="1" applyFill="1" applyBorder="1" applyAlignment="1">
      <alignment horizontal="center" vertical="center"/>
    </xf>
    <xf numFmtId="165" fontId="6" fillId="0" borderId="45" xfId="3" applyNumberFormat="1" applyFont="1" applyFill="1" applyBorder="1" applyAlignment="1">
      <alignment horizontal="center"/>
    </xf>
    <xf numFmtId="49" fontId="4" fillId="0" borderId="47" xfId="4" applyNumberFormat="1" applyFont="1" applyFill="1" applyBorder="1" applyAlignment="1">
      <alignment horizontal="center"/>
    </xf>
    <xf numFmtId="165" fontId="6" fillId="0" borderId="48" xfId="3" applyNumberFormat="1" applyFont="1" applyFill="1" applyBorder="1" applyAlignment="1">
      <alignment horizontal="center"/>
    </xf>
    <xf numFmtId="49" fontId="4" fillId="0" borderId="50" xfId="4" applyNumberFormat="1" applyFont="1" applyFill="1" applyBorder="1" applyAlignment="1">
      <alignment horizontal="center"/>
    </xf>
    <xf numFmtId="165" fontId="6" fillId="0" borderId="49" xfId="3" applyNumberFormat="1" applyFont="1" applyFill="1" applyBorder="1" applyAlignment="1">
      <alignment horizontal="center"/>
    </xf>
    <xf numFmtId="166" fontId="7" fillId="0" borderId="51" xfId="3" applyNumberFormat="1" applyFont="1" applyFill="1" applyBorder="1" applyAlignment="1">
      <alignment horizontal="center" vertical="center" wrapText="1"/>
    </xf>
    <xf numFmtId="49" fontId="4" fillId="0" borderId="50" xfId="4" applyNumberFormat="1" applyFont="1" applyFill="1" applyBorder="1" applyAlignment="1">
      <alignment horizontal="center" vertical="center"/>
    </xf>
    <xf numFmtId="166" fontId="7" fillId="0" borderId="51" xfId="3" applyNumberFormat="1" applyFont="1" applyFill="1" applyBorder="1" applyAlignment="1">
      <alignment horizontal="center" vertical="top" wrapText="1"/>
    </xf>
    <xf numFmtId="49" fontId="4" fillId="6" borderId="50" xfId="4" applyNumberFormat="1" applyFont="1" applyFill="1" applyBorder="1" applyAlignment="1">
      <alignment horizontal="center"/>
    </xf>
    <xf numFmtId="165" fontId="6" fillId="0" borderId="7" xfId="3" applyNumberFormat="1" applyFont="1" applyFill="1" applyBorder="1" applyAlignment="1">
      <alignment horizontal="center"/>
    </xf>
    <xf numFmtId="3" fontId="6" fillId="0" borderId="32" xfId="2" applyNumberFormat="1" applyFont="1" applyFill="1" applyBorder="1" applyAlignment="1">
      <alignment vertical="center"/>
    </xf>
    <xf numFmtId="3" fontId="6" fillId="0" borderId="7" xfId="2" applyNumberFormat="1" applyFont="1" applyFill="1" applyBorder="1" applyAlignment="1">
      <alignment vertical="center"/>
    </xf>
    <xf numFmtId="3" fontId="6" fillId="0" borderId="10" xfId="2" applyNumberFormat="1" applyFont="1" applyFill="1" applyBorder="1" applyAlignment="1">
      <alignment vertical="center"/>
    </xf>
    <xf numFmtId="165" fontId="6" fillId="0" borderId="8" xfId="3" applyNumberFormat="1" applyFont="1" applyFill="1" applyBorder="1" applyAlignment="1">
      <alignment horizontal="center"/>
    </xf>
    <xf numFmtId="165" fontId="6" fillId="0" borderId="10" xfId="3" applyNumberFormat="1" applyFont="1" applyFill="1" applyBorder="1" applyAlignment="1">
      <alignment horizontal="center"/>
    </xf>
    <xf numFmtId="49" fontId="7" fillId="0" borderId="12" xfId="4" applyNumberFormat="1" applyFont="1" applyFill="1" applyBorder="1" applyAlignment="1">
      <alignment horizontal="center"/>
    </xf>
    <xf numFmtId="166" fontId="7" fillId="0" borderId="21" xfId="3" applyNumberFormat="1" applyFont="1" applyFill="1" applyBorder="1"/>
    <xf numFmtId="166" fontId="7" fillId="0" borderId="22" xfId="3" applyNumberFormat="1" applyFont="1" applyFill="1" applyBorder="1"/>
    <xf numFmtId="0" fontId="6" fillId="0" borderId="15" xfId="1" applyNumberFormat="1" applyFont="1" applyFill="1" applyBorder="1" applyAlignment="1">
      <alignment horizontal="center" vertical="center" wrapText="1"/>
    </xf>
    <xf numFmtId="3" fontId="4" fillId="0" borderId="31" xfId="2" applyNumberFormat="1" applyFont="1" applyBorder="1" applyAlignment="1">
      <alignment horizontal="center"/>
    </xf>
    <xf numFmtId="3" fontId="15" fillId="0" borderId="31" xfId="2" applyNumberFormat="1" applyFont="1" applyBorder="1" applyAlignment="1">
      <alignment horizontal="center"/>
    </xf>
    <xf numFmtId="3" fontId="6" fillId="0" borderId="17" xfId="4" applyNumberFormat="1" applyFont="1" applyFill="1" applyBorder="1" applyAlignment="1">
      <alignment horizontal="center"/>
    </xf>
    <xf numFmtId="3" fontId="6" fillId="0" borderId="26" xfId="3" applyNumberFormat="1" applyFont="1" applyFill="1" applyBorder="1" applyAlignment="1">
      <alignment horizontal="center"/>
    </xf>
    <xf numFmtId="3" fontId="6" fillId="0" borderId="8" xfId="4" applyNumberFormat="1" applyFont="1" applyFill="1" applyBorder="1" applyAlignment="1">
      <alignment horizontal="center"/>
    </xf>
    <xf numFmtId="3" fontId="6" fillId="0" borderId="28" xfId="3" applyNumberFormat="1" applyFont="1" applyFill="1" applyBorder="1" applyAlignment="1">
      <alignment horizontal="center"/>
    </xf>
    <xf numFmtId="3" fontId="6" fillId="0" borderId="20" xfId="4" applyNumberFormat="1" applyFont="1" applyFill="1" applyBorder="1" applyAlignment="1">
      <alignment horizontal="center"/>
    </xf>
    <xf numFmtId="3" fontId="6" fillId="0" borderId="12" xfId="4" applyNumberFormat="1" applyFont="1" applyFill="1" applyBorder="1" applyAlignment="1">
      <alignment horizontal="center"/>
    </xf>
    <xf numFmtId="3" fontId="6" fillId="0" borderId="29" xfId="3" applyNumberFormat="1" applyFont="1" applyFill="1" applyBorder="1" applyAlignment="1">
      <alignment horizontal="center"/>
    </xf>
    <xf numFmtId="3" fontId="9" fillId="3" borderId="11" xfId="0" applyNumberFormat="1" applyFont="1" applyFill="1" applyBorder="1"/>
    <xf numFmtId="3" fontId="6" fillId="0" borderId="11" xfId="4" applyNumberFormat="1" applyFont="1" applyFill="1" applyBorder="1" applyAlignment="1">
      <alignment horizontal="center"/>
    </xf>
    <xf numFmtId="3" fontId="4" fillId="0" borderId="16" xfId="2" applyNumberFormat="1" applyFont="1" applyFill="1" applyBorder="1" applyAlignment="1">
      <alignment horizontal="center"/>
    </xf>
    <xf numFmtId="3" fontId="6" fillId="0" borderId="15" xfId="3" applyNumberFormat="1" applyFont="1" applyFill="1" applyBorder="1" applyAlignment="1">
      <alignment horizontal="center"/>
    </xf>
    <xf numFmtId="3" fontId="6" fillId="0" borderId="11" xfId="3" applyNumberFormat="1" applyFont="1" applyFill="1" applyBorder="1" applyAlignment="1">
      <alignment horizontal="center"/>
    </xf>
    <xf numFmtId="3" fontId="4" fillId="0" borderId="18" xfId="2" applyNumberFormat="1" applyFont="1" applyFill="1" applyBorder="1" applyAlignment="1">
      <alignment horizontal="center"/>
    </xf>
    <xf numFmtId="3" fontId="4" fillId="2" borderId="2" xfId="2" applyNumberFormat="1" applyFont="1" applyFill="1" applyBorder="1" applyAlignment="1">
      <alignment horizontal="center"/>
    </xf>
    <xf numFmtId="3" fontId="4" fillId="4" borderId="2" xfId="2" applyNumberFormat="1" applyFont="1" applyFill="1" applyBorder="1"/>
    <xf numFmtId="3" fontId="4" fillId="4" borderId="1" xfId="2" applyNumberFormat="1" applyFont="1" applyFill="1" applyBorder="1" applyAlignment="1">
      <alignment horizontal="center" vertical="center"/>
    </xf>
    <xf numFmtId="3" fontId="7" fillId="0" borderId="17" xfId="4" applyNumberFormat="1" applyFont="1" applyFill="1" applyBorder="1" applyAlignment="1">
      <alignment horizontal="center"/>
    </xf>
    <xf numFmtId="3" fontId="6" fillId="2" borderId="2" xfId="2" applyNumberFormat="1" applyFont="1" applyFill="1" applyBorder="1"/>
    <xf numFmtId="3" fontId="7" fillId="0" borderId="15" xfId="1" applyNumberFormat="1" applyFont="1" applyFill="1" applyBorder="1" applyAlignment="1">
      <alignment horizontal="center" vertical="center"/>
    </xf>
    <xf numFmtId="3" fontId="7" fillId="0" borderId="8" xfId="1" applyNumberFormat="1" applyFont="1" applyFill="1" applyBorder="1" applyAlignment="1">
      <alignment horizontal="center" vertical="center"/>
    </xf>
    <xf numFmtId="3" fontId="7" fillId="0" borderId="33" xfId="3" applyNumberFormat="1" applyFont="1" applyFill="1" applyBorder="1"/>
    <xf numFmtId="3" fontId="6" fillId="0" borderId="20" xfId="3" applyNumberFormat="1" applyFont="1" applyFill="1" applyBorder="1" applyAlignment="1">
      <alignment horizontal="center"/>
    </xf>
    <xf numFmtId="3" fontId="7" fillId="0" borderId="12" xfId="4" applyNumberFormat="1" applyFont="1" applyFill="1" applyBorder="1" applyAlignment="1">
      <alignment horizontal="center"/>
    </xf>
    <xf numFmtId="3" fontId="7" fillId="0" borderId="8" xfId="4" applyNumberFormat="1" applyFont="1" applyFill="1" applyBorder="1" applyAlignment="1">
      <alignment horizontal="center"/>
    </xf>
    <xf numFmtId="3" fontId="7" fillId="0" borderId="20" xfId="4" applyNumberFormat="1" applyFont="1" applyFill="1" applyBorder="1" applyAlignment="1">
      <alignment horizontal="center"/>
    </xf>
    <xf numFmtId="3" fontId="7" fillId="0" borderId="11" xfId="4" applyNumberFormat="1" applyFont="1" applyFill="1" applyBorder="1" applyAlignment="1">
      <alignment horizontal="center"/>
    </xf>
    <xf numFmtId="3" fontId="16" fillId="0" borderId="34" xfId="0" applyNumberFormat="1" applyFont="1" applyFill="1" applyBorder="1"/>
    <xf numFmtId="3" fontId="16" fillId="0" borderId="35" xfId="0" applyNumberFormat="1" applyFont="1" applyFill="1" applyBorder="1"/>
    <xf numFmtId="3" fontId="16" fillId="0" borderId="38" xfId="0" applyNumberFormat="1" applyFont="1" applyFill="1" applyBorder="1"/>
    <xf numFmtId="3" fontId="16" fillId="0" borderId="22" xfId="0" applyNumberFormat="1" applyFont="1" applyFill="1" applyBorder="1"/>
    <xf numFmtId="3" fontId="7" fillId="0" borderId="31" xfId="2" applyNumberFormat="1" applyFont="1" applyBorder="1" applyAlignment="1">
      <alignment horizontal="center" vertical="center"/>
    </xf>
    <xf numFmtId="3" fontId="6" fillId="0" borderId="27" xfId="3" applyNumberFormat="1" applyFont="1" applyFill="1" applyBorder="1"/>
    <xf numFmtId="3" fontId="15" fillId="0" borderId="16" xfId="2" applyNumberFormat="1" applyFont="1" applyFill="1" applyBorder="1" applyAlignment="1">
      <alignment horizontal="center"/>
    </xf>
    <xf numFmtId="3" fontId="15" fillId="0" borderId="17" xfId="2" applyNumberFormat="1" applyFont="1" applyFill="1" applyBorder="1" applyAlignment="1">
      <alignment horizontal="center"/>
    </xf>
    <xf numFmtId="3" fontId="15" fillId="0" borderId="18" xfId="2" applyNumberFormat="1" applyFont="1" applyFill="1" applyBorder="1" applyAlignment="1">
      <alignment horizontal="center"/>
    </xf>
    <xf numFmtId="3" fontId="15" fillId="2" borderId="2" xfId="2" applyNumberFormat="1" applyFont="1" applyFill="1" applyBorder="1" applyAlignment="1">
      <alignment horizontal="center"/>
    </xf>
    <xf numFmtId="3" fontId="15" fillId="4" borderId="2" xfId="2" applyNumberFormat="1" applyFont="1" applyFill="1" applyBorder="1"/>
    <xf numFmtId="3" fontId="15" fillId="4" borderId="1" xfId="2" applyNumberFormat="1" applyFont="1" applyFill="1" applyBorder="1" applyAlignment="1">
      <alignment horizontal="center" vertical="center"/>
    </xf>
    <xf numFmtId="3" fontId="15" fillId="0" borderId="31" xfId="2" applyNumberFormat="1" applyFont="1" applyBorder="1" applyAlignment="1">
      <alignment horizontal="center" vertical="center"/>
    </xf>
    <xf numFmtId="3" fontId="6" fillId="0" borderId="8" xfId="1" applyNumberFormat="1" applyFont="1" applyFill="1" applyBorder="1" applyAlignment="1">
      <alignment horizontal="center" vertical="center"/>
    </xf>
    <xf numFmtId="3" fontId="17" fillId="2" borderId="13" xfId="2" applyNumberFormat="1" applyFont="1" applyFill="1" applyBorder="1"/>
    <xf numFmtId="3" fontId="15" fillId="4" borderId="2" xfId="2" applyNumberFormat="1" applyFont="1" applyFill="1" applyBorder="1" applyAlignment="1">
      <alignment horizontal="center"/>
    </xf>
    <xf numFmtId="3" fontId="15" fillId="0" borderId="37" xfId="2" applyNumberFormat="1" applyFont="1" applyFill="1" applyBorder="1" applyAlignment="1">
      <alignment horizontal="center" vertical="center"/>
    </xf>
    <xf numFmtId="3" fontId="15" fillId="0" borderId="43" xfId="2" applyNumberFormat="1" applyFont="1" applyFill="1" applyBorder="1" applyAlignment="1">
      <alignment horizontal="center"/>
    </xf>
    <xf numFmtId="0" fontId="2" fillId="0" borderId="0" xfId="0" applyFont="1"/>
    <xf numFmtId="0" fontId="15" fillId="2" borderId="2" xfId="2" applyFont="1" applyFill="1" applyBorder="1" applyAlignment="1">
      <alignment vertical="center"/>
    </xf>
    <xf numFmtId="0" fontId="15" fillId="2" borderId="2" xfId="2" applyFont="1" applyFill="1" applyBorder="1" applyAlignment="1"/>
    <xf numFmtId="0" fontId="15" fillId="4" borderId="2" xfId="2" applyFont="1" applyFill="1" applyBorder="1"/>
    <xf numFmtId="0" fontId="15" fillId="4" borderId="1" xfId="2" applyFont="1" applyFill="1" applyBorder="1" applyAlignment="1">
      <alignment horizontal="center" vertical="center"/>
    </xf>
    <xf numFmtId="1" fontId="15" fillId="0" borderId="0" xfId="2" applyNumberFormat="1" applyFont="1" applyFill="1" applyBorder="1" applyAlignment="1">
      <alignment horizontal="center"/>
    </xf>
    <xf numFmtId="1" fontId="15" fillId="0" borderId="41" xfId="2" applyNumberFormat="1" applyFont="1" applyFill="1" applyBorder="1" applyAlignment="1">
      <alignment horizontal="center"/>
    </xf>
    <xf numFmtId="3" fontId="15" fillId="2" borderId="13" xfId="2" applyNumberFormat="1" applyFont="1" applyFill="1" applyBorder="1" applyAlignment="1">
      <alignment horizontal="center" vertical="center"/>
    </xf>
    <xf numFmtId="1" fontId="15" fillId="0" borderId="39" xfId="2" applyNumberFormat="1" applyFont="1" applyBorder="1" applyAlignment="1">
      <alignment horizontal="center"/>
    </xf>
    <xf numFmtId="0" fontId="4" fillId="4" borderId="2" xfId="2" applyFont="1" applyFill="1" applyBorder="1" applyAlignment="1">
      <alignment horizontal="center" vertical="center"/>
    </xf>
    <xf numFmtId="1" fontId="4" fillId="0" borderId="56" xfId="2" applyNumberFormat="1" applyFont="1" applyFill="1" applyBorder="1" applyAlignment="1">
      <alignment horizontal="center"/>
    </xf>
    <xf numFmtId="1" fontId="4" fillId="0" borderId="50" xfId="2" applyNumberFormat="1" applyFont="1" applyFill="1" applyBorder="1" applyAlignment="1">
      <alignment horizontal="center"/>
    </xf>
    <xf numFmtId="1" fontId="4" fillId="0" borderId="57" xfId="2" applyNumberFormat="1" applyFont="1" applyFill="1" applyBorder="1" applyAlignment="1">
      <alignment horizontal="center"/>
    </xf>
    <xf numFmtId="165" fontId="6" fillId="6" borderId="48" xfId="3" applyNumberFormat="1" applyFont="1" applyFill="1" applyBorder="1" applyAlignment="1">
      <alignment horizontal="center"/>
    </xf>
    <xf numFmtId="165" fontId="6" fillId="8" borderId="48" xfId="3" applyNumberFormat="1" applyFont="1" applyFill="1" applyBorder="1" applyAlignment="1">
      <alignment horizontal="center"/>
    </xf>
    <xf numFmtId="166" fontId="7" fillId="8" borderId="49" xfId="3" applyNumberFormat="1" applyFont="1" applyFill="1" applyBorder="1" applyAlignment="1">
      <alignment horizontal="center" vertical="center" wrapText="1"/>
    </xf>
    <xf numFmtId="49" fontId="4" fillId="8" borderId="50" xfId="4" applyNumberFormat="1" applyFont="1" applyFill="1" applyBorder="1" applyAlignment="1">
      <alignment horizontal="center"/>
    </xf>
    <xf numFmtId="0" fontId="0" fillId="8" borderId="0" xfId="0" applyFill="1"/>
    <xf numFmtId="166" fontId="7" fillId="0" borderId="46" xfId="3" applyNumberFormat="1" applyFont="1" applyFill="1" applyBorder="1" applyAlignment="1">
      <alignment horizontal="left" vertical="center" wrapText="1"/>
    </xf>
    <xf numFmtId="166" fontId="7" fillId="6" borderId="49" xfId="3" applyNumberFormat="1" applyFont="1" applyFill="1" applyBorder="1" applyAlignment="1">
      <alignment horizontal="left" vertical="center" wrapText="1"/>
    </xf>
    <xf numFmtId="166" fontId="7" fillId="0" borderId="49" xfId="3" applyNumberFormat="1" applyFont="1" applyFill="1" applyBorder="1" applyAlignment="1">
      <alignment horizontal="left" vertical="center" wrapText="1"/>
    </xf>
    <xf numFmtId="166" fontId="7" fillId="5" borderId="51" xfId="3" applyNumberFormat="1" applyFont="1" applyFill="1" applyBorder="1" applyAlignment="1">
      <alignment horizontal="center" vertical="top" wrapText="1"/>
    </xf>
    <xf numFmtId="166" fontId="7" fillId="0" borderId="58" xfId="3" applyNumberFormat="1" applyFont="1" applyFill="1" applyBorder="1" applyAlignment="1">
      <alignment horizontal="center" vertical="center" wrapText="1"/>
    </xf>
    <xf numFmtId="49" fontId="4" fillId="0" borderId="59" xfId="4" applyNumberFormat="1" applyFont="1" applyFill="1" applyBorder="1" applyAlignment="1">
      <alignment horizontal="center"/>
    </xf>
    <xf numFmtId="3" fontId="6" fillId="0" borderId="60" xfId="3" applyNumberFormat="1" applyFont="1" applyFill="1" applyBorder="1" applyAlignment="1">
      <alignment horizontal="center"/>
    </xf>
    <xf numFmtId="3" fontId="15" fillId="0" borderId="62" xfId="1" applyNumberFormat="1" applyFont="1" applyFill="1" applyBorder="1" applyAlignment="1">
      <alignment horizontal="center" vertical="center"/>
    </xf>
    <xf numFmtId="3" fontId="6" fillId="0" borderId="60" xfId="3" applyNumberFormat="1" applyFont="1" applyFill="1" applyBorder="1" applyAlignment="1">
      <alignment horizontal="center" vertical="center" wrapText="1"/>
    </xf>
    <xf numFmtId="3" fontId="15" fillId="0" borderId="60" xfId="4" applyNumberFormat="1" applyFont="1" applyFill="1" applyBorder="1" applyAlignment="1">
      <alignment horizontal="center"/>
    </xf>
    <xf numFmtId="3" fontId="6" fillId="6" borderId="60" xfId="3" applyNumberFormat="1" applyFont="1" applyFill="1" applyBorder="1" applyAlignment="1">
      <alignment horizontal="center"/>
    </xf>
    <xf numFmtId="3" fontId="15" fillId="6" borderId="62" xfId="1" applyNumberFormat="1" applyFont="1" applyFill="1" applyBorder="1" applyAlignment="1">
      <alignment horizontal="center" vertical="center"/>
    </xf>
    <xf numFmtId="3" fontId="6" fillId="6" borderId="60" xfId="3" applyNumberFormat="1" applyFont="1" applyFill="1" applyBorder="1" applyAlignment="1">
      <alignment horizontal="center" vertical="center" wrapText="1"/>
    </xf>
    <xf numFmtId="3" fontId="15" fillId="6" borderId="60" xfId="4" applyNumberFormat="1" applyFont="1" applyFill="1" applyBorder="1" applyAlignment="1">
      <alignment horizontal="center"/>
    </xf>
    <xf numFmtId="3" fontId="15" fillId="0" borderId="61" xfId="4" applyNumberFormat="1" applyFont="1" applyFill="1" applyBorder="1" applyAlignment="1">
      <alignment horizontal="center"/>
    </xf>
    <xf numFmtId="3" fontId="15" fillId="6" borderId="61" xfId="4" applyNumberFormat="1" applyFont="1" applyFill="1" applyBorder="1" applyAlignment="1">
      <alignment horizontal="center"/>
    </xf>
    <xf numFmtId="165" fontId="6" fillId="0" borderId="56" xfId="3" applyNumberFormat="1" applyFont="1" applyFill="1" applyBorder="1" applyAlignment="1">
      <alignment horizontal="center"/>
    </xf>
    <xf numFmtId="165" fontId="6" fillId="0" borderId="47" xfId="3" applyNumberFormat="1" applyFont="1" applyFill="1" applyBorder="1" applyAlignment="1">
      <alignment horizontal="center"/>
    </xf>
    <xf numFmtId="165" fontId="6" fillId="8" borderId="50" xfId="3" applyNumberFormat="1" applyFont="1" applyFill="1" applyBorder="1" applyAlignment="1">
      <alignment horizontal="center"/>
    </xf>
    <xf numFmtId="165" fontId="6" fillId="0" borderId="50" xfId="3" applyNumberFormat="1" applyFont="1" applyFill="1" applyBorder="1" applyAlignment="1">
      <alignment horizontal="center"/>
    </xf>
    <xf numFmtId="165" fontId="6" fillId="0" borderId="52" xfId="3" applyNumberFormat="1" applyFont="1" applyFill="1" applyBorder="1" applyAlignment="1">
      <alignment horizontal="center"/>
    </xf>
    <xf numFmtId="165" fontId="6" fillId="6" borderId="13" xfId="3" applyNumberFormat="1" applyFont="1" applyFill="1" applyBorder="1" applyAlignment="1">
      <alignment horizontal="center"/>
    </xf>
    <xf numFmtId="165" fontId="6" fillId="8" borderId="47" xfId="3" applyNumberFormat="1" applyFont="1" applyFill="1" applyBorder="1" applyAlignment="1">
      <alignment horizontal="center"/>
    </xf>
    <xf numFmtId="165" fontId="6" fillId="8" borderId="52" xfId="3" applyNumberFormat="1" applyFont="1" applyFill="1" applyBorder="1" applyAlignment="1">
      <alignment horizontal="center"/>
    </xf>
    <xf numFmtId="165" fontId="6" fillId="0" borderId="56" xfId="3" applyNumberFormat="1" applyFont="1" applyFill="1" applyBorder="1" applyAlignment="1">
      <alignment horizontal="center" vertical="top" wrapText="1"/>
    </xf>
    <xf numFmtId="165" fontId="6" fillId="0" borderId="7" xfId="3" applyNumberFormat="1" applyFont="1" applyFill="1" applyBorder="1" applyAlignment="1">
      <alignment horizontal="center" vertical="top" wrapText="1"/>
    </xf>
    <xf numFmtId="165" fontId="6" fillId="8" borderId="47" xfId="3" applyNumberFormat="1" applyFont="1" applyFill="1" applyBorder="1" applyAlignment="1">
      <alignment horizontal="center" vertical="top" wrapText="1"/>
    </xf>
    <xf numFmtId="165" fontId="6" fillId="8" borderId="47" xfId="3" applyNumberFormat="1" applyFont="1" applyFill="1" applyBorder="1" applyAlignment="1">
      <alignment horizontal="left" vertical="top" wrapText="1"/>
    </xf>
    <xf numFmtId="165" fontId="6" fillId="8" borderId="50" xfId="3" applyNumberFormat="1" applyFont="1" applyFill="1" applyBorder="1" applyAlignment="1">
      <alignment horizontal="center" vertical="top" wrapText="1"/>
    </xf>
    <xf numFmtId="165" fontId="6" fillId="8" borderId="52" xfId="3" applyNumberFormat="1" applyFont="1" applyFill="1" applyBorder="1" applyAlignment="1">
      <alignment horizontal="center" vertical="top" wrapText="1"/>
    </xf>
    <xf numFmtId="3" fontId="4" fillId="6" borderId="62" xfId="1" applyNumberFormat="1" applyFont="1" applyFill="1" applyBorder="1" applyAlignment="1">
      <alignment horizontal="center" vertical="center"/>
    </xf>
    <xf numFmtId="165" fontId="4" fillId="6" borderId="13" xfId="3" applyNumberFormat="1" applyFont="1" applyFill="1" applyBorder="1" applyAlignment="1">
      <alignment horizontal="center"/>
    </xf>
    <xf numFmtId="165" fontId="7" fillId="6" borderId="48" xfId="3" applyNumberFormat="1" applyFont="1" applyFill="1" applyBorder="1" applyAlignment="1">
      <alignment horizontal="center"/>
    </xf>
    <xf numFmtId="3" fontId="7" fillId="6" borderId="60" xfId="3" applyNumberFormat="1" applyFont="1" applyFill="1" applyBorder="1" applyAlignment="1">
      <alignment horizontal="center" vertical="center" wrapText="1"/>
    </xf>
    <xf numFmtId="165" fontId="7" fillId="6" borderId="13" xfId="3" applyNumberFormat="1" applyFont="1" applyFill="1" applyBorder="1" applyAlignment="1">
      <alignment horizontal="center"/>
    </xf>
    <xf numFmtId="165" fontId="7" fillId="6" borderId="13" xfId="3" applyNumberFormat="1" applyFont="1" applyFill="1" applyBorder="1" applyAlignment="1">
      <alignment horizontal="center" vertical="top" wrapText="1"/>
    </xf>
    <xf numFmtId="3" fontId="7" fillId="6" borderId="60" xfId="3" applyNumberFormat="1" applyFont="1" applyFill="1" applyBorder="1" applyAlignment="1">
      <alignment horizontal="center" vertical="center"/>
    </xf>
    <xf numFmtId="3" fontId="4" fillId="6" borderId="60" xfId="4" applyNumberFormat="1" applyFont="1" applyFill="1" applyBorder="1" applyAlignment="1">
      <alignment horizontal="center" vertical="center"/>
    </xf>
    <xf numFmtId="165" fontId="6" fillId="0" borderId="47" xfId="3" applyNumberFormat="1" applyFont="1" applyFill="1" applyBorder="1" applyAlignment="1">
      <alignment horizontal="center" wrapText="1"/>
    </xf>
    <xf numFmtId="165" fontId="6" fillId="0" borderId="47" xfId="3" applyNumberFormat="1" applyFont="1" applyFill="1" applyBorder="1" applyAlignment="1">
      <alignment horizontal="center" vertical="top" wrapText="1"/>
    </xf>
    <xf numFmtId="165" fontId="6" fillId="0" borderId="47" xfId="3" applyNumberFormat="1" applyFont="1" applyFill="1" applyBorder="1" applyAlignment="1">
      <alignment horizontal="center" vertical="center" wrapText="1"/>
    </xf>
    <xf numFmtId="165" fontId="7" fillId="8" borderId="13" xfId="3" applyNumberFormat="1" applyFont="1" applyFill="1" applyBorder="1" applyAlignment="1">
      <alignment horizontal="center" vertical="top" wrapText="1"/>
    </xf>
    <xf numFmtId="3" fontId="4" fillId="6" borderId="61" xfId="4" applyNumberFormat="1" applyFont="1" applyFill="1" applyBorder="1" applyAlignment="1">
      <alignment horizontal="center" vertical="center"/>
    </xf>
    <xf numFmtId="3" fontId="6" fillId="0" borderId="60" xfId="3" applyNumberFormat="1" applyFont="1" applyFill="1" applyBorder="1" applyAlignment="1">
      <alignment horizontal="center" vertical="center"/>
    </xf>
    <xf numFmtId="3" fontId="15" fillId="0" borderId="61" xfId="4" applyNumberFormat="1" applyFont="1" applyFill="1" applyBorder="1" applyAlignment="1">
      <alignment horizontal="center" vertical="center"/>
    </xf>
    <xf numFmtId="3" fontId="15" fillId="0" borderId="60" xfId="4" applyNumberFormat="1" applyFont="1" applyFill="1" applyBorder="1" applyAlignment="1">
      <alignment horizontal="center" vertical="center"/>
    </xf>
    <xf numFmtId="165" fontId="6" fillId="0" borderId="50" xfId="3" applyNumberFormat="1" applyFont="1" applyFill="1" applyBorder="1" applyAlignment="1">
      <alignment horizontal="center" wrapText="1"/>
    </xf>
    <xf numFmtId="165" fontId="6" fillId="0" borderId="50" xfId="3" applyNumberFormat="1" applyFont="1" applyFill="1" applyBorder="1" applyAlignment="1">
      <alignment horizontal="center" vertical="top" wrapText="1"/>
    </xf>
    <xf numFmtId="165" fontId="6" fillId="0" borderId="52" xfId="3" applyNumberFormat="1" applyFont="1" applyFill="1" applyBorder="1" applyAlignment="1">
      <alignment horizontal="center" vertical="top" wrapText="1"/>
    </xf>
    <xf numFmtId="165" fontId="6" fillId="0" borderId="52" xfId="3" applyNumberFormat="1" applyFont="1" applyFill="1" applyBorder="1" applyAlignment="1">
      <alignment horizontal="center" vertical="center" wrapText="1"/>
    </xf>
    <xf numFmtId="165" fontId="6" fillId="6" borderId="13" xfId="3" applyNumberFormat="1" applyFont="1" applyFill="1" applyBorder="1" applyAlignment="1">
      <alignment horizontal="center" vertical="top" wrapText="1"/>
    </xf>
    <xf numFmtId="3" fontId="18" fillId="6" borderId="60" xfId="3" applyNumberFormat="1" applyFont="1" applyFill="1" applyBorder="1" applyAlignment="1">
      <alignment horizontal="center"/>
    </xf>
    <xf numFmtId="3" fontId="8" fillId="2" borderId="32" xfId="2" applyNumberFormat="1" applyFont="1" applyFill="1" applyBorder="1" applyAlignment="1">
      <alignment horizontal="center" vertical="center"/>
    </xf>
    <xf numFmtId="1" fontId="4" fillId="0" borderId="7" xfId="2" applyNumberFormat="1" applyFont="1" applyFill="1" applyBorder="1" applyAlignment="1">
      <alignment horizontal="center"/>
    </xf>
    <xf numFmtId="3" fontId="7" fillId="0" borderId="10" xfId="1" applyNumberFormat="1" applyFont="1" applyFill="1" applyBorder="1" applyAlignment="1">
      <alignment horizontal="center" vertical="center"/>
    </xf>
    <xf numFmtId="3" fontId="6" fillId="0" borderId="42" xfId="2" applyNumberFormat="1" applyFont="1" applyBorder="1" applyAlignment="1">
      <alignment horizontal="center" wrapText="1"/>
    </xf>
    <xf numFmtId="1" fontId="4" fillId="0" borderId="15" xfId="2" applyNumberFormat="1" applyFont="1" applyFill="1" applyBorder="1" applyAlignment="1">
      <alignment horizontal="center"/>
    </xf>
    <xf numFmtId="1" fontId="4" fillId="0" borderId="20" xfId="2" applyNumberFormat="1" applyFont="1" applyFill="1" applyBorder="1" applyAlignment="1">
      <alignment horizontal="center"/>
    </xf>
    <xf numFmtId="1" fontId="4" fillId="0" borderId="30" xfId="2" applyNumberFormat="1" applyFont="1" applyFill="1" applyBorder="1" applyAlignment="1">
      <alignment horizontal="center"/>
    </xf>
    <xf numFmtId="3" fontId="15" fillId="8" borderId="62" xfId="1" applyNumberFormat="1" applyFont="1" applyFill="1" applyBorder="1" applyAlignment="1">
      <alignment horizontal="center" vertical="center"/>
    </xf>
    <xf numFmtId="3" fontId="6" fillId="8" borderId="60" xfId="3" applyNumberFormat="1" applyFont="1" applyFill="1" applyBorder="1" applyAlignment="1">
      <alignment horizontal="center"/>
    </xf>
    <xf numFmtId="3" fontId="6" fillId="8" borderId="60" xfId="3" applyNumberFormat="1" applyFont="1" applyFill="1" applyBorder="1" applyAlignment="1">
      <alignment horizontal="center" vertical="center" wrapText="1"/>
    </xf>
    <xf numFmtId="3" fontId="15" fillId="8" borderId="61" xfId="4" applyNumberFormat="1" applyFont="1" applyFill="1" applyBorder="1" applyAlignment="1">
      <alignment horizontal="center"/>
    </xf>
    <xf numFmtId="3" fontId="4" fillId="0" borderId="14" xfId="2" applyNumberFormat="1" applyFont="1" applyFill="1" applyBorder="1" applyAlignment="1">
      <alignment horizontal="center"/>
    </xf>
    <xf numFmtId="3" fontId="6" fillId="0" borderId="14" xfId="1" applyNumberFormat="1" applyFont="1" applyFill="1" applyBorder="1" applyAlignment="1">
      <alignment horizontal="center"/>
    </xf>
    <xf numFmtId="3" fontId="6" fillId="0" borderId="16" xfId="1" applyNumberFormat="1" applyFont="1" applyFill="1" applyBorder="1" applyAlignment="1">
      <alignment horizontal="center"/>
    </xf>
    <xf numFmtId="3" fontId="6" fillId="0" borderId="18" xfId="1" applyNumberFormat="1" applyFont="1" applyFill="1" applyBorder="1" applyAlignment="1">
      <alignment horizontal="center"/>
    </xf>
    <xf numFmtId="3" fontId="4" fillId="0" borderId="66" xfId="2" applyNumberFormat="1" applyFont="1" applyFill="1" applyBorder="1" applyAlignment="1">
      <alignment horizontal="center"/>
    </xf>
    <xf numFmtId="49" fontId="10" fillId="9" borderId="20" xfId="4" applyNumberFormat="1" applyFont="1" applyFill="1" applyBorder="1" applyAlignment="1">
      <alignment horizontal="center"/>
    </xf>
    <xf numFmtId="49" fontId="10" fillId="9" borderId="11" xfId="4" applyNumberFormat="1" applyFont="1" applyFill="1" applyBorder="1" applyAlignment="1">
      <alignment horizontal="center"/>
    </xf>
    <xf numFmtId="3" fontId="0" fillId="0" borderId="0" xfId="0" applyNumberFormat="1"/>
    <xf numFmtId="3" fontId="7" fillId="0" borderId="56" xfId="1" applyNumberFormat="1" applyFont="1" applyFill="1" applyBorder="1" applyAlignment="1">
      <alignment horizontal="center" vertical="center"/>
    </xf>
    <xf numFmtId="3" fontId="7" fillId="0" borderId="50" xfId="1" applyNumberFormat="1" applyFont="1" applyFill="1" applyBorder="1" applyAlignment="1">
      <alignment horizontal="center" vertical="center"/>
    </xf>
    <xf numFmtId="3" fontId="7" fillId="0" borderId="57" xfId="1" applyNumberFormat="1" applyFont="1" applyFill="1" applyBorder="1" applyAlignment="1">
      <alignment horizontal="center" vertical="center"/>
    </xf>
    <xf numFmtId="3" fontId="6" fillId="0" borderId="7" xfId="1" applyNumberFormat="1" applyFont="1" applyFill="1" applyBorder="1" applyAlignment="1">
      <alignment horizontal="center" vertical="center"/>
    </xf>
    <xf numFmtId="3" fontId="7" fillId="0" borderId="7" xfId="1" applyNumberFormat="1" applyFont="1" applyFill="1" applyBorder="1" applyAlignment="1">
      <alignment horizontal="center" vertical="center"/>
    </xf>
    <xf numFmtId="3" fontId="6" fillId="8" borderId="8" xfId="4" applyNumberFormat="1" applyFont="1" applyFill="1" applyBorder="1" applyAlignment="1">
      <alignment horizontal="center"/>
    </xf>
    <xf numFmtId="165" fontId="6" fillId="8" borderId="26" xfId="3" applyNumberFormat="1" applyFont="1" applyFill="1" applyBorder="1" applyAlignment="1">
      <alignment horizontal="center"/>
    </xf>
    <xf numFmtId="3" fontId="6" fillId="8" borderId="17" xfId="4" applyNumberFormat="1" applyFont="1" applyFill="1" applyBorder="1" applyAlignment="1">
      <alignment horizontal="center"/>
    </xf>
    <xf numFmtId="3" fontId="6" fillId="8" borderId="20" xfId="4" applyNumberFormat="1" applyFont="1" applyFill="1" applyBorder="1" applyAlignment="1">
      <alignment horizontal="center"/>
    </xf>
    <xf numFmtId="165" fontId="6" fillId="8" borderId="28" xfId="3" applyNumberFormat="1" applyFont="1" applyFill="1" applyBorder="1" applyAlignment="1">
      <alignment horizontal="center"/>
    </xf>
    <xf numFmtId="3" fontId="6" fillId="8" borderId="12" xfId="4" applyNumberFormat="1" applyFont="1" applyFill="1" applyBorder="1" applyAlignment="1">
      <alignment horizontal="center"/>
    </xf>
    <xf numFmtId="3" fontId="6" fillId="8" borderId="11" xfId="4" applyNumberFormat="1" applyFont="1" applyFill="1" applyBorder="1" applyAlignment="1">
      <alignment horizontal="center"/>
    </xf>
    <xf numFmtId="165" fontId="6" fillId="8" borderId="29" xfId="3" applyNumberFormat="1" applyFont="1" applyFill="1" applyBorder="1" applyAlignment="1">
      <alignment horizontal="center"/>
    </xf>
    <xf numFmtId="3" fontId="10" fillId="9" borderId="17" xfId="4" applyNumberFormat="1" applyFont="1" applyFill="1" applyBorder="1" applyAlignment="1">
      <alignment horizontal="center"/>
    </xf>
    <xf numFmtId="165" fontId="6" fillId="0" borderId="26" xfId="3" applyNumberFormat="1" applyFont="1" applyFill="1" applyBorder="1" applyAlignment="1">
      <alignment horizontal="center" vertical="center"/>
    </xf>
    <xf numFmtId="166" fontId="7" fillId="0" borderId="27" xfId="3" applyNumberFormat="1" applyFont="1" applyFill="1" applyBorder="1" applyAlignment="1">
      <alignment vertical="center"/>
    </xf>
    <xf numFmtId="49" fontId="6" fillId="0" borderId="17" xfId="4" applyNumberFormat="1" applyFont="1" applyFill="1" applyBorder="1" applyAlignment="1">
      <alignment horizontal="center" vertical="center"/>
    </xf>
    <xf numFmtId="3" fontId="7" fillId="0" borderId="8" xfId="4" applyNumberFormat="1" applyFont="1" applyFill="1" applyBorder="1" applyAlignment="1">
      <alignment horizontal="center" vertical="center"/>
    </xf>
    <xf numFmtId="3" fontId="7" fillId="0" borderId="20" xfId="4" applyNumberFormat="1" applyFont="1" applyFill="1" applyBorder="1" applyAlignment="1">
      <alignment horizontal="center" vertical="center"/>
    </xf>
    <xf numFmtId="165" fontId="6" fillId="0" borderId="11" xfId="3" applyNumberFormat="1" applyFont="1" applyFill="1" applyBorder="1" applyAlignment="1">
      <alignment horizontal="center" vertical="center"/>
    </xf>
    <xf numFmtId="49" fontId="6" fillId="0" borderId="12" xfId="4" applyNumberFormat="1" applyFont="1" applyFill="1" applyBorder="1" applyAlignment="1">
      <alignment horizontal="center" vertical="center"/>
    </xf>
    <xf numFmtId="3" fontId="7" fillId="0" borderId="11" xfId="4" applyNumberFormat="1" applyFont="1" applyFill="1" applyBorder="1" applyAlignment="1">
      <alignment horizontal="center" vertical="center"/>
    </xf>
    <xf numFmtId="166" fontId="7" fillId="8" borderId="27" xfId="3" applyNumberFormat="1" applyFont="1" applyFill="1" applyBorder="1"/>
    <xf numFmtId="1" fontId="4" fillId="8" borderId="56" xfId="2" applyNumberFormat="1" applyFont="1" applyFill="1" applyBorder="1" applyAlignment="1">
      <alignment horizontal="center"/>
    </xf>
    <xf numFmtId="166" fontId="7" fillId="8" borderId="37" xfId="3" applyNumberFormat="1" applyFont="1" applyFill="1" applyBorder="1"/>
    <xf numFmtId="166" fontId="7" fillId="8" borderId="24" xfId="3" applyNumberFormat="1" applyFont="1" applyFill="1" applyBorder="1"/>
    <xf numFmtId="1" fontId="4" fillId="8" borderId="50" xfId="2" applyNumberFormat="1" applyFont="1" applyFill="1" applyBorder="1" applyAlignment="1">
      <alignment horizontal="center"/>
    </xf>
    <xf numFmtId="165" fontId="6" fillId="8" borderId="20" xfId="3" applyNumberFormat="1" applyFont="1" applyFill="1" applyBorder="1" applyAlignment="1">
      <alignment horizontal="center"/>
    </xf>
    <xf numFmtId="166" fontId="7" fillId="8" borderId="43" xfId="3" applyNumberFormat="1" applyFont="1" applyFill="1" applyBorder="1"/>
    <xf numFmtId="166" fontId="7" fillId="8" borderId="25" xfId="3" applyNumberFormat="1" applyFont="1" applyFill="1" applyBorder="1"/>
    <xf numFmtId="165" fontId="6" fillId="8" borderId="11" xfId="3" applyNumberFormat="1" applyFont="1" applyFill="1" applyBorder="1" applyAlignment="1">
      <alignment horizontal="center"/>
    </xf>
    <xf numFmtId="166" fontId="7" fillId="8" borderId="44" xfId="3" applyNumberFormat="1" applyFont="1" applyFill="1" applyBorder="1"/>
    <xf numFmtId="3" fontId="17" fillId="2" borderId="10" xfId="2" applyNumberFormat="1" applyFont="1" applyFill="1" applyBorder="1"/>
    <xf numFmtId="3" fontId="15" fillId="4" borderId="12" xfId="2" applyNumberFormat="1" applyFont="1" applyFill="1" applyBorder="1" applyAlignment="1">
      <alignment horizontal="center" vertical="center"/>
    </xf>
    <xf numFmtId="3" fontId="15" fillId="4" borderId="41" xfId="2" applyNumberFormat="1" applyFont="1" applyFill="1" applyBorder="1"/>
    <xf numFmtId="3" fontId="8" fillId="2" borderId="10" xfId="2" applyNumberFormat="1" applyFont="1" applyFill="1" applyBorder="1"/>
    <xf numFmtId="0" fontId="15" fillId="4" borderId="12" xfId="2" applyFont="1" applyFill="1" applyBorder="1" applyAlignment="1">
      <alignment horizontal="center" vertical="center"/>
    </xf>
    <xf numFmtId="3" fontId="4" fillId="4" borderId="12" xfId="2" applyNumberFormat="1" applyFont="1" applyFill="1" applyBorder="1" applyAlignment="1">
      <alignment horizontal="center" vertical="center"/>
    </xf>
    <xf numFmtId="0" fontId="15" fillId="4" borderId="41" xfId="2" applyFont="1" applyFill="1" applyBorder="1"/>
    <xf numFmtId="3" fontId="18" fillId="0" borderId="61" xfId="4" applyNumberFormat="1" applyFont="1" applyFill="1" applyBorder="1" applyAlignment="1">
      <alignment horizontal="center"/>
    </xf>
    <xf numFmtId="49" fontId="6" fillId="8" borderId="17" xfId="4" applyNumberFormat="1" applyFont="1" applyFill="1" applyBorder="1" applyAlignment="1">
      <alignment horizontal="center"/>
    </xf>
    <xf numFmtId="49" fontId="6" fillId="8" borderId="12" xfId="4" applyNumberFormat="1" applyFont="1" applyFill="1" applyBorder="1" applyAlignment="1">
      <alignment horizontal="center"/>
    </xf>
    <xf numFmtId="165" fontId="6" fillId="8" borderId="15" xfId="3" applyNumberFormat="1" applyFont="1" applyFill="1" applyBorder="1" applyAlignment="1">
      <alignment horizontal="center"/>
    </xf>
    <xf numFmtId="3" fontId="7" fillId="8" borderId="19" xfId="3" applyNumberFormat="1" applyFont="1" applyFill="1" applyBorder="1"/>
    <xf numFmtId="1" fontId="4" fillId="8" borderId="16" xfId="2" applyNumberFormat="1" applyFont="1" applyFill="1" applyBorder="1" applyAlignment="1">
      <alignment horizontal="center"/>
    </xf>
    <xf numFmtId="165" fontId="6" fillId="8" borderId="20" xfId="3" applyNumberFormat="1" applyFont="1" applyFill="1" applyBorder="1" applyAlignment="1">
      <alignment horizontal="center" wrapText="1"/>
    </xf>
    <xf numFmtId="3" fontId="6" fillId="8" borderId="21" xfId="3" applyNumberFormat="1" applyFont="1" applyFill="1" applyBorder="1"/>
    <xf numFmtId="3" fontId="6" fillId="8" borderId="22" xfId="3" applyNumberFormat="1" applyFont="1" applyFill="1" applyBorder="1"/>
    <xf numFmtId="49" fontId="6" fillId="8" borderId="31" xfId="2" applyNumberFormat="1" applyFont="1" applyFill="1" applyBorder="1" applyAlignment="1">
      <alignment horizontal="center" vertical="center"/>
    </xf>
    <xf numFmtId="3" fontId="6" fillId="8" borderId="42" xfId="2" applyNumberFormat="1" applyFont="1" applyFill="1" applyBorder="1" applyAlignment="1">
      <alignment horizontal="left" wrapText="1"/>
    </xf>
    <xf numFmtId="1" fontId="15" fillId="8" borderId="43" xfId="2" applyNumberFormat="1" applyFont="1" applyFill="1" applyBorder="1" applyAlignment="1">
      <alignment horizontal="center" wrapText="1"/>
    </xf>
    <xf numFmtId="3" fontId="6" fillId="8" borderId="42" xfId="2" applyNumberFormat="1" applyFont="1" applyFill="1" applyBorder="1" applyAlignment="1">
      <alignment horizontal="left" vertical="center" wrapText="1"/>
    </xf>
    <xf numFmtId="1" fontId="4" fillId="8" borderId="37" xfId="2" applyNumberFormat="1" applyFont="1" applyFill="1" applyBorder="1" applyAlignment="1">
      <alignment horizontal="center" vertical="center"/>
    </xf>
    <xf numFmtId="3" fontId="15" fillId="8" borderId="17" xfId="2" applyNumberFormat="1" applyFont="1" applyFill="1" applyBorder="1" applyAlignment="1">
      <alignment horizontal="center" vertical="center"/>
    </xf>
    <xf numFmtId="1" fontId="4" fillId="8" borderId="0" xfId="2" applyNumberFormat="1" applyFont="1" applyFill="1" applyBorder="1" applyAlignment="1">
      <alignment horizontal="center" vertical="center"/>
    </xf>
    <xf numFmtId="1" fontId="4" fillId="8" borderId="10" xfId="2" applyNumberFormat="1" applyFont="1" applyFill="1" applyBorder="1" applyAlignment="1">
      <alignment horizontal="center"/>
    </xf>
    <xf numFmtId="3" fontId="6" fillId="0" borderId="31" xfId="2" applyNumberFormat="1" applyFont="1" applyBorder="1" applyAlignment="1">
      <alignment horizontal="center" wrapText="1"/>
    </xf>
    <xf numFmtId="3" fontId="4" fillId="4" borderId="2" xfId="2" applyNumberFormat="1" applyFont="1" applyFill="1" applyBorder="1" applyAlignment="1">
      <alignment horizontal="center" wrapText="1"/>
    </xf>
    <xf numFmtId="3" fontId="18" fillId="0" borderId="60" xfId="3" applyNumberFormat="1" applyFont="1" applyFill="1" applyBorder="1" applyAlignment="1">
      <alignment horizontal="center" wrapText="1"/>
    </xf>
    <xf numFmtId="3" fontId="6" fillId="0" borderId="60" xfId="3" applyNumberFormat="1" applyFont="1" applyFill="1" applyBorder="1" applyAlignment="1">
      <alignment horizontal="center" wrapText="1"/>
    </xf>
    <xf numFmtId="165" fontId="6" fillId="0" borderId="52" xfId="3" applyNumberFormat="1" applyFont="1" applyFill="1" applyBorder="1" applyAlignment="1">
      <alignment horizontal="center" wrapText="1"/>
    </xf>
    <xf numFmtId="1" fontId="7" fillId="0" borderId="56" xfId="2" applyNumberFormat="1" applyFont="1" applyFill="1" applyBorder="1" applyAlignment="1">
      <alignment horizontal="center"/>
    </xf>
    <xf numFmtId="1" fontId="7" fillId="0" borderId="50" xfId="2" applyNumberFormat="1" applyFont="1" applyFill="1" applyBorder="1" applyAlignment="1">
      <alignment horizontal="center"/>
    </xf>
    <xf numFmtId="1" fontId="7" fillId="0" borderId="57" xfId="2" applyNumberFormat="1" applyFont="1" applyFill="1" applyBorder="1" applyAlignment="1">
      <alignment horizontal="center"/>
    </xf>
    <xf numFmtId="3" fontId="4" fillId="0" borderId="8" xfId="3" applyNumberFormat="1" applyFont="1" applyFill="1" applyBorder="1" applyAlignment="1">
      <alignment horizontal="center" vertical="center"/>
    </xf>
    <xf numFmtId="3" fontId="4" fillId="0" borderId="20" xfId="3" applyNumberFormat="1" applyFont="1" applyFill="1" applyBorder="1" applyAlignment="1">
      <alignment horizontal="center" vertical="center"/>
    </xf>
    <xf numFmtId="3" fontId="4" fillId="0" borderId="11" xfId="3" applyNumberFormat="1" applyFont="1" applyFill="1" applyBorder="1" applyAlignment="1">
      <alignment horizontal="center" vertical="center"/>
    </xf>
    <xf numFmtId="49" fontId="6" fillId="0" borderId="32" xfId="2" applyNumberFormat="1" applyFont="1" applyFill="1" applyBorder="1" applyAlignment="1">
      <alignment vertical="center"/>
    </xf>
    <xf numFmtId="49" fontId="6" fillId="0" borderId="7" xfId="2" applyNumberFormat="1" applyFont="1" applyFill="1" applyBorder="1" applyAlignment="1">
      <alignment vertical="center"/>
    </xf>
    <xf numFmtId="49" fontId="6" fillId="0" borderId="10" xfId="2" applyNumberFormat="1" applyFont="1" applyFill="1" applyBorder="1" applyAlignment="1">
      <alignment vertical="center"/>
    </xf>
    <xf numFmtId="3" fontId="15" fillId="0" borderId="17" xfId="2" applyNumberFormat="1" applyFont="1" applyBorder="1" applyAlignment="1">
      <alignment horizontal="center"/>
    </xf>
    <xf numFmtId="165" fontId="6" fillId="0" borderId="73" xfId="3" applyNumberFormat="1" applyFont="1" applyFill="1" applyBorder="1" applyAlignment="1">
      <alignment horizontal="center"/>
    </xf>
    <xf numFmtId="166" fontId="7" fillId="0" borderId="27" xfId="3" applyNumberFormat="1" applyFont="1" applyFill="1" applyBorder="1" applyAlignment="1">
      <alignment horizontal="left"/>
    </xf>
    <xf numFmtId="3" fontId="6" fillId="0" borderId="14" xfId="4" applyNumberFormat="1" applyFont="1" applyFill="1" applyBorder="1" applyAlignment="1">
      <alignment horizontal="center"/>
    </xf>
    <xf numFmtId="3" fontId="6" fillId="0" borderId="74" xfId="2" applyNumberFormat="1" applyFont="1" applyBorder="1" applyAlignment="1">
      <alignment horizontal="center"/>
    </xf>
    <xf numFmtId="3" fontId="6" fillId="0" borderId="75" xfId="2" applyNumberFormat="1" applyFont="1" applyBorder="1" applyAlignment="1">
      <alignment horizontal="center"/>
    </xf>
    <xf numFmtId="3" fontId="6" fillId="0" borderId="76" xfId="2" applyNumberFormat="1" applyFont="1" applyBorder="1" applyAlignment="1">
      <alignment horizontal="center"/>
    </xf>
    <xf numFmtId="166" fontId="7" fillId="8" borderId="51" xfId="3" applyNumberFormat="1" applyFont="1" applyFill="1" applyBorder="1" applyAlignment="1">
      <alignment horizontal="center" vertical="top" wrapText="1"/>
    </xf>
    <xf numFmtId="166" fontId="7" fillId="0" borderId="77" xfId="3" applyNumberFormat="1" applyFont="1" applyFill="1" applyBorder="1"/>
    <xf numFmtId="165" fontId="6" fillId="0" borderId="78" xfId="3" applyNumberFormat="1" applyFont="1" applyFill="1" applyBorder="1" applyAlignment="1">
      <alignment horizontal="center"/>
    </xf>
    <xf numFmtId="166" fontId="7" fillId="0" borderId="23" xfId="3" applyNumberFormat="1" applyFont="1" applyFill="1" applyBorder="1"/>
    <xf numFmtId="3" fontId="6" fillId="0" borderId="20" xfId="1" applyNumberFormat="1" applyFont="1" applyFill="1" applyBorder="1" applyAlignment="1">
      <alignment horizontal="center" vertical="center"/>
    </xf>
    <xf numFmtId="3" fontId="6" fillId="0" borderId="11" xfId="1" applyNumberFormat="1" applyFont="1" applyFill="1" applyBorder="1" applyAlignment="1">
      <alignment horizontal="center" vertical="center"/>
    </xf>
    <xf numFmtId="1" fontId="4" fillId="0" borderId="8" xfId="2" applyNumberFormat="1" applyFont="1" applyFill="1" applyBorder="1" applyAlignment="1">
      <alignment horizontal="center"/>
    </xf>
    <xf numFmtId="3" fontId="6" fillId="0" borderId="30" xfId="1" applyNumberFormat="1" applyFont="1" applyFill="1" applyBorder="1" applyAlignment="1">
      <alignment horizontal="center" vertical="center"/>
    </xf>
    <xf numFmtId="0" fontId="4" fillId="4" borderId="2" xfId="2" applyFont="1" applyFill="1" applyBorder="1" applyAlignment="1">
      <alignment wrapText="1"/>
    </xf>
    <xf numFmtId="3" fontId="10" fillId="9" borderId="14" xfId="4" applyNumberFormat="1" applyFont="1" applyFill="1" applyBorder="1" applyAlignment="1">
      <alignment horizontal="center"/>
    </xf>
    <xf numFmtId="3" fontId="10" fillId="9" borderId="12" xfId="4" applyNumberFormat="1" applyFont="1" applyFill="1" applyBorder="1" applyAlignment="1">
      <alignment horizontal="center"/>
    </xf>
    <xf numFmtId="0" fontId="7" fillId="0" borderId="10" xfId="1" applyNumberFormat="1" applyFont="1" applyFill="1" applyBorder="1" applyAlignment="1">
      <alignment horizontal="center" vertical="center"/>
    </xf>
    <xf numFmtId="1" fontId="4" fillId="8" borderId="18" xfId="2" applyNumberFormat="1" applyFont="1" applyFill="1" applyBorder="1" applyAlignment="1">
      <alignment horizontal="center"/>
    </xf>
    <xf numFmtId="0" fontId="7" fillId="0" borderId="19" xfId="1" applyNumberFormat="1" applyFont="1" applyFill="1" applyBorder="1" applyAlignment="1">
      <alignment horizontal="center" vertical="center"/>
    </xf>
    <xf numFmtId="0" fontId="7" fillId="0" borderId="37" xfId="1" applyNumberFormat="1" applyFont="1" applyFill="1" applyBorder="1" applyAlignment="1">
      <alignment horizontal="center" vertical="center"/>
    </xf>
    <xf numFmtId="0" fontId="7" fillId="0" borderId="41" xfId="1" applyNumberFormat="1" applyFont="1" applyFill="1" applyBorder="1" applyAlignment="1">
      <alignment horizontal="center" vertical="center"/>
    </xf>
    <xf numFmtId="0" fontId="7" fillId="0" borderId="0" xfId="1" applyNumberFormat="1" applyFont="1" applyFill="1" applyBorder="1" applyAlignment="1">
      <alignment horizontal="center" vertical="center"/>
    </xf>
    <xf numFmtId="0" fontId="6" fillId="0" borderId="14" xfId="1" applyNumberFormat="1" applyFont="1" applyFill="1" applyBorder="1" applyAlignment="1">
      <alignment horizontal="center" vertical="center"/>
    </xf>
    <xf numFmtId="0" fontId="6" fillId="0" borderId="16" xfId="1" applyNumberFormat="1" applyFont="1" applyFill="1" applyBorder="1" applyAlignment="1">
      <alignment horizontal="center" vertical="center"/>
    </xf>
    <xf numFmtId="0" fontId="6" fillId="0" borderId="18" xfId="1" applyNumberFormat="1" applyFont="1" applyFill="1" applyBorder="1" applyAlignment="1">
      <alignment horizontal="center" vertical="center"/>
    </xf>
    <xf numFmtId="0" fontId="6" fillId="0" borderId="17" xfId="1" applyNumberFormat="1" applyFont="1" applyFill="1" applyBorder="1" applyAlignment="1">
      <alignment horizontal="center" vertical="center"/>
    </xf>
    <xf numFmtId="0" fontId="6" fillId="0" borderId="66" xfId="1" applyNumberFormat="1" applyFont="1" applyFill="1" applyBorder="1" applyAlignment="1">
      <alignment horizontal="center" vertical="center"/>
    </xf>
    <xf numFmtId="49" fontId="6" fillId="8" borderId="14" xfId="4" applyNumberFormat="1" applyFont="1" applyFill="1" applyBorder="1" applyAlignment="1">
      <alignment horizontal="center"/>
    </xf>
    <xf numFmtId="1" fontId="4" fillId="0" borderId="17" xfId="2" applyNumberFormat="1" applyFont="1" applyBorder="1" applyAlignment="1">
      <alignment horizontal="center"/>
    </xf>
    <xf numFmtId="3" fontId="15" fillId="0" borderId="1" xfId="1" applyNumberFormat="1" applyFont="1" applyFill="1" applyBorder="1" applyAlignment="1">
      <alignment horizontal="center" vertical="center"/>
    </xf>
    <xf numFmtId="3" fontId="4" fillId="6" borderId="1" xfId="1" applyNumberFormat="1" applyFont="1" applyFill="1" applyBorder="1" applyAlignment="1">
      <alignment horizontal="center" vertical="center"/>
    </xf>
    <xf numFmtId="3" fontId="15" fillId="8" borderId="1" xfId="1" applyNumberFormat="1" applyFont="1" applyFill="1" applyBorder="1" applyAlignment="1">
      <alignment horizontal="center" vertical="center"/>
    </xf>
    <xf numFmtId="3" fontId="15" fillId="6" borderId="1" xfId="1" applyNumberFormat="1" applyFont="1" applyFill="1" applyBorder="1" applyAlignment="1">
      <alignment horizontal="center" vertical="center"/>
    </xf>
    <xf numFmtId="3" fontId="7" fillId="0" borderId="14" xfId="1" applyNumberFormat="1" applyFont="1" applyFill="1" applyBorder="1" applyAlignment="1">
      <alignment horizontal="center" vertical="center"/>
    </xf>
    <xf numFmtId="3" fontId="7" fillId="0" borderId="17" xfId="1" applyNumberFormat="1" applyFont="1" applyFill="1" applyBorder="1" applyAlignment="1">
      <alignment horizontal="center" vertical="center"/>
    </xf>
    <xf numFmtId="3" fontId="7" fillId="0" borderId="12" xfId="1" applyNumberFormat="1" applyFont="1" applyFill="1" applyBorder="1" applyAlignment="1">
      <alignment horizontal="center" vertical="center"/>
    </xf>
    <xf numFmtId="3" fontId="15" fillId="4" borderId="13" xfId="2" applyNumberFormat="1" applyFont="1" applyFill="1" applyBorder="1" applyAlignment="1">
      <alignment horizontal="center" vertical="center"/>
    </xf>
    <xf numFmtId="3" fontId="6" fillId="8" borderId="8" xfId="2" applyNumberFormat="1" applyFont="1" applyFill="1" applyBorder="1" applyAlignment="1">
      <alignment horizontal="center" vertical="center"/>
    </xf>
    <xf numFmtId="3" fontId="15" fillId="0" borderId="13" xfId="1" applyNumberFormat="1" applyFont="1" applyFill="1" applyBorder="1" applyAlignment="1">
      <alignment horizontal="center" vertical="center"/>
    </xf>
    <xf numFmtId="3" fontId="4" fillId="6" borderId="13" xfId="1" applyNumberFormat="1" applyFont="1" applyFill="1" applyBorder="1" applyAlignment="1">
      <alignment horizontal="center" vertical="center"/>
    </xf>
    <xf numFmtId="3" fontId="15" fillId="6" borderId="13" xfId="1" applyNumberFormat="1" applyFont="1" applyFill="1" applyBorder="1" applyAlignment="1">
      <alignment horizontal="center" vertical="center"/>
    </xf>
    <xf numFmtId="3" fontId="4" fillId="2" borderId="13" xfId="2" applyNumberFormat="1" applyFont="1" applyFill="1" applyBorder="1" applyAlignment="1">
      <alignment horizontal="center" vertical="center"/>
    </xf>
    <xf numFmtId="3" fontId="6" fillId="0" borderId="8" xfId="4" applyNumberFormat="1" applyFont="1" applyFill="1" applyBorder="1" applyAlignment="1">
      <alignment horizontal="center" vertical="center"/>
    </xf>
    <xf numFmtId="3" fontId="6" fillId="0" borderId="8" xfId="3" applyNumberFormat="1" applyFont="1" applyFill="1" applyBorder="1" applyAlignment="1">
      <alignment horizontal="center" vertical="center"/>
    </xf>
    <xf numFmtId="3" fontId="6" fillId="0" borderId="20" xfId="3" applyNumberFormat="1" applyFont="1" applyFill="1" applyBorder="1" applyAlignment="1">
      <alignment horizontal="center" vertical="center"/>
    </xf>
    <xf numFmtId="3" fontId="6" fillId="0" borderId="10" xfId="4" applyNumberFormat="1" applyFont="1" applyFill="1" applyBorder="1" applyAlignment="1">
      <alignment horizontal="center" vertical="center"/>
    </xf>
    <xf numFmtId="3" fontId="6" fillId="0" borderId="11" xfId="3" applyNumberFormat="1" applyFont="1" applyFill="1" applyBorder="1" applyAlignment="1">
      <alignment horizontal="center" vertical="center"/>
    </xf>
    <xf numFmtId="3" fontId="4" fillId="4" borderId="13" xfId="2" applyNumberFormat="1" applyFont="1" applyFill="1" applyBorder="1" applyAlignment="1">
      <alignment horizontal="center" vertical="center"/>
    </xf>
    <xf numFmtId="3" fontId="4" fillId="4" borderId="13" xfId="2" applyNumberFormat="1" applyFont="1" applyFill="1" applyBorder="1" applyAlignment="1">
      <alignment horizontal="center" vertical="center" wrapText="1"/>
    </xf>
    <xf numFmtId="3" fontId="15" fillId="0" borderId="13" xfId="4" applyNumberFormat="1" applyFont="1" applyFill="1" applyBorder="1" applyAlignment="1">
      <alignment horizontal="center" vertical="center"/>
    </xf>
    <xf numFmtId="49" fontId="10" fillId="9" borderId="15" xfId="4" applyNumberFormat="1" applyFont="1" applyFill="1" applyBorder="1" applyAlignment="1">
      <alignment horizontal="center"/>
    </xf>
    <xf numFmtId="165" fontId="6" fillId="0" borderId="81" xfId="3" applyNumberFormat="1" applyFont="1" applyFill="1" applyBorder="1" applyAlignment="1">
      <alignment horizontal="center"/>
    </xf>
    <xf numFmtId="166" fontId="7" fillId="0" borderId="82" xfId="3" applyNumberFormat="1" applyFont="1" applyFill="1" applyBorder="1"/>
    <xf numFmtId="49" fontId="7" fillId="0" borderId="9" xfId="4" applyNumberFormat="1" applyFont="1" applyFill="1" applyBorder="1" applyAlignment="1">
      <alignment horizontal="center"/>
    </xf>
    <xf numFmtId="3" fontId="6" fillId="0" borderId="15" xfId="1" applyNumberFormat="1" applyFont="1" applyFill="1" applyBorder="1" applyAlignment="1">
      <alignment horizontal="center" vertical="center"/>
    </xf>
    <xf numFmtId="3" fontId="7" fillId="8" borderId="8" xfId="4" applyNumberFormat="1" applyFont="1" applyFill="1" applyBorder="1" applyAlignment="1">
      <alignment horizontal="center" vertical="center"/>
    </xf>
    <xf numFmtId="3" fontId="7" fillId="8" borderId="20" xfId="4" applyNumberFormat="1" applyFont="1" applyFill="1" applyBorder="1" applyAlignment="1">
      <alignment horizontal="center" vertical="center"/>
    </xf>
    <xf numFmtId="3" fontId="7" fillId="8" borderId="11" xfId="4" applyNumberFormat="1" applyFont="1" applyFill="1" applyBorder="1" applyAlignment="1">
      <alignment horizontal="center" vertical="center"/>
    </xf>
    <xf numFmtId="3" fontId="7" fillId="0" borderId="15" xfId="3" applyNumberFormat="1" applyFont="1" applyFill="1" applyBorder="1" applyAlignment="1">
      <alignment horizontal="center" vertical="center"/>
    </xf>
    <xf numFmtId="3" fontId="7" fillId="0" borderId="20" xfId="3" applyNumberFormat="1" applyFont="1" applyFill="1" applyBorder="1" applyAlignment="1">
      <alignment horizontal="center" vertical="center"/>
    </xf>
    <xf numFmtId="3" fontId="7" fillId="0" borderId="11" xfId="3" applyNumberFormat="1" applyFont="1" applyFill="1" applyBorder="1" applyAlignment="1">
      <alignment horizontal="center" vertical="center"/>
    </xf>
    <xf numFmtId="3" fontId="7" fillId="0" borderId="8" xfId="3" applyNumberFormat="1" applyFont="1" applyFill="1" applyBorder="1" applyAlignment="1">
      <alignment horizontal="center" vertical="center"/>
    </xf>
    <xf numFmtId="3" fontId="7" fillId="8" borderId="20" xfId="3" applyNumberFormat="1" applyFont="1" applyFill="1" applyBorder="1" applyAlignment="1">
      <alignment horizontal="center" vertical="center"/>
    </xf>
    <xf numFmtId="3" fontId="7" fillId="8" borderId="11" xfId="3" applyNumberFormat="1" applyFont="1" applyFill="1" applyBorder="1" applyAlignment="1">
      <alignment horizontal="center" vertical="center"/>
    </xf>
    <xf numFmtId="3" fontId="7" fillId="8" borderId="8" xfId="3" applyNumberFormat="1" applyFont="1" applyFill="1" applyBorder="1" applyAlignment="1">
      <alignment horizontal="center" vertical="center"/>
    </xf>
    <xf numFmtId="3" fontId="4" fillId="0" borderId="15" xfId="4" applyNumberFormat="1" applyFont="1" applyFill="1" applyBorder="1" applyAlignment="1">
      <alignment horizontal="center" vertical="center"/>
    </xf>
    <xf numFmtId="3" fontId="4" fillId="0" borderId="8" xfId="4" applyNumberFormat="1" applyFont="1" applyFill="1" applyBorder="1" applyAlignment="1">
      <alignment horizontal="center" vertical="center"/>
    </xf>
    <xf numFmtId="3" fontId="4" fillId="0" borderId="10" xfId="4" applyNumberFormat="1" applyFont="1" applyFill="1" applyBorder="1" applyAlignment="1">
      <alignment horizontal="center" vertical="center"/>
    </xf>
    <xf numFmtId="3" fontId="7" fillId="8" borderId="15" xfId="3" applyNumberFormat="1" applyFont="1" applyFill="1" applyBorder="1" applyAlignment="1">
      <alignment horizontal="center" vertical="center"/>
    </xf>
    <xf numFmtId="3" fontId="7" fillId="8" borderId="32" xfId="3" applyNumberFormat="1" applyFont="1" applyFill="1" applyBorder="1" applyAlignment="1">
      <alignment horizontal="center" vertical="center"/>
    </xf>
    <xf numFmtId="3" fontId="7" fillId="8" borderId="50" xfId="3" applyNumberFormat="1" applyFont="1" applyFill="1" applyBorder="1" applyAlignment="1">
      <alignment horizontal="center" vertical="center"/>
    </xf>
    <xf numFmtId="3" fontId="6" fillId="0" borderId="7" xfId="4" applyNumberFormat="1" applyFont="1" applyFill="1" applyBorder="1" applyAlignment="1">
      <alignment horizontal="center" vertical="center"/>
    </xf>
    <xf numFmtId="3" fontId="10" fillId="9" borderId="15" xfId="4" applyNumberFormat="1" applyFont="1" applyFill="1" applyBorder="1" applyAlignment="1">
      <alignment horizontal="center" vertical="center"/>
    </xf>
    <xf numFmtId="3" fontId="10" fillId="9" borderId="8" xfId="4" applyNumberFormat="1" applyFont="1" applyFill="1" applyBorder="1" applyAlignment="1">
      <alignment horizontal="center" vertical="center"/>
    </xf>
    <xf numFmtId="3" fontId="4" fillId="0" borderId="15" xfId="2" applyNumberFormat="1" applyFont="1" applyFill="1" applyBorder="1" applyAlignment="1">
      <alignment horizontal="center" vertical="center"/>
    </xf>
    <xf numFmtId="3" fontId="4" fillId="0" borderId="20" xfId="2" applyNumberFormat="1" applyFont="1" applyFill="1" applyBorder="1" applyAlignment="1">
      <alignment horizontal="center" vertical="center"/>
    </xf>
    <xf numFmtId="3" fontId="6" fillId="8" borderId="8" xfId="4" applyNumberFormat="1" applyFont="1" applyFill="1" applyBorder="1" applyAlignment="1">
      <alignment horizontal="center" vertical="center"/>
    </xf>
    <xf numFmtId="3" fontId="6" fillId="8" borderId="8" xfId="3" applyNumberFormat="1" applyFont="1" applyFill="1" applyBorder="1" applyAlignment="1">
      <alignment horizontal="center" vertical="center"/>
    </xf>
    <xf numFmtId="3" fontId="6" fillId="8" borderId="20" xfId="3" applyNumberFormat="1" applyFont="1" applyFill="1" applyBorder="1" applyAlignment="1">
      <alignment horizontal="center" vertical="center"/>
    </xf>
    <xf numFmtId="3" fontId="6" fillId="8" borderId="10" xfId="4" applyNumberFormat="1" applyFont="1" applyFill="1" applyBorder="1" applyAlignment="1">
      <alignment horizontal="center" vertical="center"/>
    </xf>
    <xf numFmtId="3" fontId="6" fillId="8" borderId="11" xfId="3" applyNumberFormat="1" applyFont="1" applyFill="1" applyBorder="1" applyAlignment="1">
      <alignment horizontal="center" vertical="center"/>
    </xf>
    <xf numFmtId="3" fontId="6" fillId="0" borderId="15" xfId="3" applyNumberFormat="1" applyFont="1" applyFill="1" applyBorder="1" applyAlignment="1">
      <alignment horizontal="center" vertical="center"/>
    </xf>
    <xf numFmtId="3" fontId="6" fillId="0" borderId="20" xfId="3" applyNumberFormat="1" applyFont="1" applyFill="1" applyBorder="1" applyAlignment="1">
      <alignment horizontal="center" vertical="center" wrapText="1"/>
    </xf>
    <xf numFmtId="3" fontId="6" fillId="0" borderId="15" xfId="4" applyNumberFormat="1" applyFont="1" applyFill="1" applyBorder="1" applyAlignment="1">
      <alignment horizontal="center" vertical="center"/>
    </xf>
    <xf numFmtId="3" fontId="6" fillId="0" borderId="11" xfId="4" applyNumberFormat="1" applyFont="1" applyFill="1" applyBorder="1" applyAlignment="1">
      <alignment horizontal="center" vertical="center"/>
    </xf>
    <xf numFmtId="3" fontId="6" fillId="0" borderId="20" xfId="4" applyNumberFormat="1" applyFont="1" applyFill="1" applyBorder="1" applyAlignment="1">
      <alignment horizontal="center" vertical="center"/>
    </xf>
    <xf numFmtId="3" fontId="6" fillId="8" borderId="20" xfId="4" applyNumberFormat="1" applyFont="1" applyFill="1" applyBorder="1" applyAlignment="1">
      <alignment horizontal="center" vertical="center"/>
    </xf>
    <xf numFmtId="3" fontId="6" fillId="8" borderId="11" xfId="4" applyNumberFormat="1" applyFont="1" applyFill="1" applyBorder="1" applyAlignment="1">
      <alignment horizontal="center" vertical="center"/>
    </xf>
    <xf numFmtId="3" fontId="6" fillId="2" borderId="13" xfId="2" applyNumberFormat="1" applyFont="1" applyFill="1" applyBorder="1" applyAlignment="1">
      <alignment horizontal="center" vertical="center"/>
    </xf>
    <xf numFmtId="3" fontId="6" fillId="0" borderId="30" xfId="4" applyNumberFormat="1" applyFont="1" applyFill="1" applyBorder="1" applyAlignment="1">
      <alignment horizontal="center" vertical="center"/>
    </xf>
    <xf numFmtId="3" fontId="6" fillId="0" borderId="30" xfId="3" applyNumberFormat="1" applyFont="1" applyFill="1" applyBorder="1" applyAlignment="1">
      <alignment horizontal="center" vertical="center"/>
    </xf>
    <xf numFmtId="3" fontId="6" fillId="8" borderId="15" xfId="3" applyNumberFormat="1" applyFont="1" applyFill="1" applyBorder="1" applyAlignment="1">
      <alignment horizontal="center" vertical="center"/>
    </xf>
    <xf numFmtId="3" fontId="6" fillId="8" borderId="7" xfId="4" applyNumberFormat="1" applyFont="1" applyFill="1" applyBorder="1" applyAlignment="1">
      <alignment horizontal="center" vertical="center"/>
    </xf>
    <xf numFmtId="3" fontId="6" fillId="8" borderId="32" xfId="3" applyNumberFormat="1" applyFont="1" applyFill="1" applyBorder="1" applyAlignment="1">
      <alignment horizontal="center" vertical="center"/>
    </xf>
    <xf numFmtId="3" fontId="6" fillId="8" borderId="50" xfId="4" applyNumberFormat="1" applyFont="1" applyFill="1" applyBorder="1" applyAlignment="1">
      <alignment horizontal="center" vertical="center"/>
    </xf>
    <xf numFmtId="3" fontId="6" fillId="8" borderId="50" xfId="3" applyNumberFormat="1" applyFont="1" applyFill="1" applyBorder="1" applyAlignment="1">
      <alignment horizontal="center" vertical="center"/>
    </xf>
    <xf numFmtId="3" fontId="7" fillId="0" borderId="10" xfId="4" applyNumberFormat="1" applyFont="1" applyFill="1" applyBorder="1" applyAlignment="1">
      <alignment horizontal="center" vertical="center"/>
    </xf>
    <xf numFmtId="3" fontId="6" fillId="0" borderId="10" xfId="3" applyNumberFormat="1" applyFont="1" applyFill="1" applyBorder="1" applyAlignment="1">
      <alignment horizontal="center" vertical="center"/>
    </xf>
    <xf numFmtId="3" fontId="4" fillId="0" borderId="11" xfId="2" applyNumberFormat="1" applyFont="1" applyFill="1" applyBorder="1" applyAlignment="1">
      <alignment horizontal="center" vertical="center"/>
    </xf>
    <xf numFmtId="3" fontId="4" fillId="0" borderId="8" xfId="2" applyNumberFormat="1" applyFont="1" applyFill="1" applyBorder="1" applyAlignment="1">
      <alignment horizontal="center" vertical="center"/>
    </xf>
    <xf numFmtId="49" fontId="6" fillId="8" borderId="54" xfId="2" applyNumberFormat="1" applyFont="1" applyFill="1" applyBorder="1" applyAlignment="1">
      <alignment horizontal="center" vertical="center"/>
    </xf>
    <xf numFmtId="3" fontId="15" fillId="8" borderId="9" xfId="2" applyNumberFormat="1" applyFont="1" applyFill="1" applyBorder="1" applyAlignment="1">
      <alignment horizontal="center" vertical="center"/>
    </xf>
    <xf numFmtId="3" fontId="6" fillId="8" borderId="7" xfId="2" applyNumberFormat="1" applyFont="1" applyFill="1" applyBorder="1" applyAlignment="1">
      <alignment horizontal="center" vertical="center"/>
    </xf>
    <xf numFmtId="3" fontId="6" fillId="8" borderId="7" xfId="3" applyNumberFormat="1" applyFont="1" applyFill="1" applyBorder="1" applyAlignment="1">
      <alignment horizontal="center" vertical="center"/>
    </xf>
    <xf numFmtId="3" fontId="7" fillId="8" borderId="7" xfId="3" applyNumberFormat="1" applyFont="1" applyFill="1" applyBorder="1" applyAlignment="1">
      <alignment horizontal="center" vertical="center"/>
    </xf>
    <xf numFmtId="3" fontId="4" fillId="2" borderId="1" xfId="2" applyNumberFormat="1" applyFont="1" applyFill="1" applyBorder="1" applyAlignment="1">
      <alignment horizontal="center" vertical="center"/>
    </xf>
    <xf numFmtId="3" fontId="7" fillId="0" borderId="15" xfId="4" applyNumberFormat="1" applyFont="1" applyFill="1" applyBorder="1" applyAlignment="1">
      <alignment horizontal="center" vertical="center"/>
    </xf>
    <xf numFmtId="3" fontId="7" fillId="0" borderId="11" xfId="1" applyNumberFormat="1" applyFont="1" applyFill="1" applyBorder="1" applyAlignment="1">
      <alignment horizontal="center" vertical="center"/>
    </xf>
    <xf numFmtId="3" fontId="4" fillId="0" borderId="15" xfId="1" applyNumberFormat="1" applyFont="1" applyFill="1" applyBorder="1" applyAlignment="1">
      <alignment horizontal="center" vertical="center"/>
    </xf>
    <xf numFmtId="3" fontId="6" fillId="0" borderId="10" xfId="1" applyNumberFormat="1" applyFont="1" applyFill="1" applyBorder="1" applyAlignment="1">
      <alignment horizontal="center" vertical="center"/>
    </xf>
    <xf numFmtId="3" fontId="6" fillId="0" borderId="15" xfId="1" applyNumberFormat="1" applyFont="1" applyFill="1" applyBorder="1" applyAlignment="1">
      <alignment vertical="center"/>
    </xf>
    <xf numFmtId="1" fontId="7" fillId="0" borderId="15" xfId="2" applyNumberFormat="1" applyFont="1" applyFill="1" applyBorder="1" applyAlignment="1">
      <alignment horizontal="center"/>
    </xf>
    <xf numFmtId="49" fontId="6" fillId="0" borderId="14" xfId="4" applyNumberFormat="1" applyFont="1" applyFill="1" applyBorder="1" applyAlignment="1">
      <alignment horizontal="center"/>
    </xf>
    <xf numFmtId="3" fontId="6" fillId="0" borderId="16" xfId="4" applyNumberFormat="1" applyFont="1" applyFill="1" applyBorder="1" applyAlignment="1">
      <alignment horizontal="center"/>
    </xf>
    <xf numFmtId="1" fontId="7" fillId="0" borderId="20" xfId="2" applyNumberFormat="1" applyFont="1" applyFill="1" applyBorder="1" applyAlignment="1">
      <alignment horizontal="center"/>
    </xf>
    <xf numFmtId="49" fontId="6" fillId="0" borderId="16" xfId="4" applyNumberFormat="1" applyFont="1" applyFill="1" applyBorder="1" applyAlignment="1">
      <alignment horizontal="center"/>
    </xf>
    <xf numFmtId="1" fontId="7" fillId="0" borderId="11" xfId="2" applyNumberFormat="1" applyFont="1" applyFill="1" applyBorder="1" applyAlignment="1">
      <alignment horizontal="center"/>
    </xf>
    <xf numFmtId="49" fontId="6" fillId="0" borderId="18" xfId="4" applyNumberFormat="1" applyFont="1" applyFill="1" applyBorder="1" applyAlignment="1">
      <alignment horizontal="center"/>
    </xf>
    <xf numFmtId="3" fontId="6" fillId="0" borderId="18" xfId="4" applyNumberFormat="1" applyFont="1" applyFill="1" applyBorder="1" applyAlignment="1">
      <alignment horizontal="center"/>
    </xf>
    <xf numFmtId="3" fontId="15" fillId="8" borderId="31" xfId="2" applyNumberFormat="1" applyFont="1" applyFill="1" applyBorder="1" applyAlignment="1">
      <alignment horizontal="center"/>
    </xf>
    <xf numFmtId="1" fontId="4" fillId="8" borderId="52" xfId="2" applyNumberFormat="1" applyFont="1" applyFill="1" applyBorder="1" applyAlignment="1">
      <alignment horizontal="center"/>
    </xf>
    <xf numFmtId="3" fontId="6" fillId="8" borderId="84" xfId="2" applyNumberFormat="1" applyFont="1" applyFill="1" applyBorder="1" applyAlignment="1">
      <alignment horizontal="left" wrapText="1"/>
    </xf>
    <xf numFmtId="3" fontId="15" fillId="8" borderId="54" xfId="2" applyNumberFormat="1" applyFont="1" applyFill="1" applyBorder="1" applyAlignment="1">
      <alignment horizontal="center"/>
    </xf>
    <xf numFmtId="3" fontId="6" fillId="8" borderId="30" xfId="4" applyNumberFormat="1" applyFont="1" applyFill="1" applyBorder="1" applyAlignment="1">
      <alignment horizontal="center"/>
    </xf>
    <xf numFmtId="1" fontId="15" fillId="8" borderId="85" xfId="2" applyNumberFormat="1" applyFont="1" applyFill="1" applyBorder="1" applyAlignment="1">
      <alignment horizontal="center" wrapText="1"/>
    </xf>
    <xf numFmtId="49" fontId="6" fillId="8" borderId="86" xfId="2" applyNumberFormat="1" applyFont="1" applyFill="1" applyBorder="1" applyAlignment="1">
      <alignment horizontal="center" vertical="center"/>
    </xf>
    <xf numFmtId="3" fontId="6" fillId="8" borderId="86" xfId="2" applyNumberFormat="1" applyFont="1" applyFill="1" applyBorder="1" applyAlignment="1">
      <alignment horizontal="left" wrapText="1"/>
    </xf>
    <xf numFmtId="3" fontId="15" fillId="8" borderId="86" xfId="2" applyNumberFormat="1" applyFont="1" applyFill="1" applyBorder="1" applyAlignment="1">
      <alignment horizontal="center"/>
    </xf>
    <xf numFmtId="3" fontId="6" fillId="8" borderId="15" xfId="4" applyNumberFormat="1" applyFont="1" applyFill="1" applyBorder="1" applyAlignment="1">
      <alignment horizontal="center"/>
    </xf>
    <xf numFmtId="49" fontId="6" fillId="8" borderId="40" xfId="2" applyNumberFormat="1" applyFont="1" applyFill="1" applyBorder="1" applyAlignment="1">
      <alignment horizontal="center" vertical="center"/>
    </xf>
    <xf numFmtId="3" fontId="6" fillId="8" borderId="87" xfId="2" applyNumberFormat="1" applyFont="1" applyFill="1" applyBorder="1" applyAlignment="1">
      <alignment horizontal="left" wrapText="1"/>
    </xf>
    <xf numFmtId="1" fontId="4" fillId="8" borderId="57" xfId="2" applyNumberFormat="1" applyFont="1" applyFill="1" applyBorder="1" applyAlignment="1">
      <alignment horizontal="center"/>
    </xf>
    <xf numFmtId="3" fontId="6" fillId="8" borderId="86" xfId="2" applyNumberFormat="1" applyFont="1" applyFill="1" applyBorder="1" applyAlignment="1">
      <alignment horizontal="left" vertical="center" wrapText="1"/>
    </xf>
    <xf numFmtId="3" fontId="6" fillId="8" borderId="87" xfId="2" applyNumberFormat="1" applyFont="1" applyFill="1" applyBorder="1" applyAlignment="1">
      <alignment horizontal="left" vertical="center" wrapText="1"/>
    </xf>
    <xf numFmtId="3" fontId="15" fillId="8" borderId="40" xfId="2" applyNumberFormat="1" applyFont="1" applyFill="1" applyBorder="1" applyAlignment="1">
      <alignment horizontal="center" vertical="center"/>
    </xf>
    <xf numFmtId="49" fontId="6" fillId="8" borderId="9" xfId="2" applyNumberFormat="1" applyFont="1" applyFill="1" applyBorder="1" applyAlignment="1">
      <alignment horizontal="center" vertical="center"/>
    </xf>
    <xf numFmtId="49" fontId="6" fillId="8" borderId="17" xfId="2" applyNumberFormat="1" applyFont="1" applyFill="1" applyBorder="1" applyAlignment="1">
      <alignment horizontal="center" vertical="center"/>
    </xf>
    <xf numFmtId="3" fontId="6" fillId="8" borderId="15" xfId="2" applyNumberFormat="1" applyFont="1" applyFill="1" applyBorder="1" applyAlignment="1">
      <alignment horizontal="center" vertical="center"/>
    </xf>
    <xf numFmtId="3" fontId="4" fillId="4" borderId="13" xfId="2" applyNumberFormat="1" applyFont="1" applyFill="1" applyBorder="1" applyAlignment="1">
      <alignment horizontal="center"/>
    </xf>
    <xf numFmtId="3" fontId="6" fillId="8" borderId="10" xfId="2" applyNumberFormat="1" applyFont="1" applyFill="1" applyBorder="1" applyAlignment="1">
      <alignment horizontal="center" vertical="center"/>
    </xf>
    <xf numFmtId="1" fontId="4" fillId="0" borderId="47" xfId="2" applyNumberFormat="1" applyFont="1" applyFill="1" applyBorder="1" applyAlignment="1">
      <alignment horizontal="center"/>
    </xf>
    <xf numFmtId="1" fontId="4" fillId="0" borderId="88" xfId="2" applyNumberFormat="1" applyFont="1" applyBorder="1" applyAlignment="1">
      <alignment horizontal="center" vertical="center"/>
    </xf>
    <xf numFmtId="1" fontId="20" fillId="8" borderId="89" xfId="2" applyNumberFormat="1" applyFont="1" applyFill="1" applyBorder="1" applyAlignment="1">
      <alignment horizontal="center" vertical="center"/>
    </xf>
    <xf numFmtId="3" fontId="19" fillId="0" borderId="56" xfId="1" applyNumberFormat="1" applyFont="1" applyBorder="1" applyAlignment="1">
      <alignment horizontal="center" vertical="center" wrapText="1"/>
    </xf>
    <xf numFmtId="3" fontId="19" fillId="0" borderId="56" xfId="1" applyNumberFormat="1" applyFont="1" applyBorder="1" applyAlignment="1">
      <alignment horizontal="center" vertical="center"/>
    </xf>
    <xf numFmtId="3" fontId="20" fillId="0" borderId="56" xfId="1" applyNumberFormat="1" applyFont="1" applyBorder="1" applyAlignment="1">
      <alignment horizontal="center" vertical="center"/>
    </xf>
    <xf numFmtId="165" fontId="6" fillId="8" borderId="83" xfId="3" applyNumberFormat="1" applyFont="1" applyFill="1" applyBorder="1" applyAlignment="1">
      <alignment horizontal="center" vertical="center"/>
    </xf>
    <xf numFmtId="166" fontId="7" fillId="8" borderId="68" xfId="3" applyNumberFormat="1" applyFont="1" applyFill="1" applyBorder="1" applyAlignment="1">
      <alignment vertical="center"/>
    </xf>
    <xf numFmtId="1" fontId="7" fillId="8" borderId="32" xfId="2" applyNumberFormat="1" applyFont="1" applyFill="1" applyBorder="1" applyAlignment="1">
      <alignment horizontal="center" vertical="center"/>
    </xf>
    <xf numFmtId="3" fontId="6" fillId="8" borderId="9" xfId="4" applyNumberFormat="1" applyFont="1" applyFill="1" applyBorder="1" applyAlignment="1">
      <alignment horizontal="center" vertical="center"/>
    </xf>
    <xf numFmtId="165" fontId="6" fillId="8" borderId="90" xfId="3" applyNumberFormat="1" applyFont="1" applyFill="1" applyBorder="1" applyAlignment="1">
      <alignment horizontal="center" vertical="center"/>
    </xf>
    <xf numFmtId="166" fontId="7" fillId="8" borderId="91" xfId="3" applyNumberFormat="1" applyFont="1" applyFill="1" applyBorder="1" applyAlignment="1">
      <alignment vertical="center"/>
    </xf>
    <xf numFmtId="1" fontId="7" fillId="8" borderId="57" xfId="2" applyNumberFormat="1" applyFont="1" applyFill="1" applyBorder="1" applyAlignment="1">
      <alignment horizontal="center" vertical="center"/>
    </xf>
    <xf numFmtId="3" fontId="6" fillId="8" borderId="92" xfId="4" applyNumberFormat="1" applyFont="1" applyFill="1" applyBorder="1" applyAlignment="1">
      <alignment horizontal="center" vertical="center"/>
    </xf>
    <xf numFmtId="165" fontId="6" fillId="8" borderId="93" xfId="3" applyNumberFormat="1" applyFont="1" applyFill="1" applyBorder="1" applyAlignment="1">
      <alignment horizontal="center" vertical="center"/>
    </xf>
    <xf numFmtId="166" fontId="7" fillId="8" borderId="94" xfId="3" applyNumberFormat="1" applyFont="1" applyFill="1" applyBorder="1" applyAlignment="1">
      <alignment vertical="center"/>
    </xf>
    <xf numFmtId="1" fontId="7" fillId="8" borderId="52" xfId="2" applyNumberFormat="1" applyFont="1" applyFill="1" applyBorder="1" applyAlignment="1">
      <alignment horizontal="center" vertical="center"/>
    </xf>
    <xf numFmtId="3" fontId="6" fillId="8" borderId="95" xfId="4" applyNumberFormat="1" applyFont="1" applyFill="1" applyBorder="1" applyAlignment="1">
      <alignment horizontal="center" vertical="center"/>
    </xf>
    <xf numFmtId="3" fontId="6" fillId="0" borderId="7" xfId="3" applyNumberFormat="1" applyFont="1" applyFill="1" applyBorder="1" applyAlignment="1">
      <alignment horizontal="center" vertical="center"/>
    </xf>
    <xf numFmtId="3" fontId="10" fillId="9" borderId="10" xfId="4" applyNumberFormat="1" applyFont="1" applyFill="1" applyBorder="1" applyAlignment="1">
      <alignment horizontal="center" vertical="center"/>
    </xf>
    <xf numFmtId="3" fontId="6" fillId="0" borderId="8" xfId="2" applyNumberFormat="1" applyFont="1" applyFill="1" applyBorder="1" applyAlignment="1">
      <alignment horizontal="center" vertical="center"/>
    </xf>
    <xf numFmtId="165" fontId="6" fillId="0" borderId="96" xfId="3" applyNumberFormat="1" applyFont="1" applyFill="1" applyBorder="1" applyAlignment="1">
      <alignment horizontal="center"/>
    </xf>
    <xf numFmtId="3" fontId="7" fillId="0" borderId="15" xfId="4" applyNumberFormat="1" applyFont="1" applyFill="1" applyBorder="1" applyAlignment="1">
      <alignment horizontal="center"/>
    </xf>
    <xf numFmtId="49" fontId="6" fillId="0" borderId="37" xfId="4" applyNumberFormat="1" applyFont="1" applyFill="1" applyBorder="1" applyAlignment="1">
      <alignment horizontal="center"/>
    </xf>
    <xf numFmtId="49" fontId="6" fillId="0" borderId="43" xfId="4" applyNumberFormat="1" applyFont="1" applyFill="1" applyBorder="1" applyAlignment="1">
      <alignment horizontal="center"/>
    </xf>
    <xf numFmtId="49" fontId="6" fillId="0" borderId="44" xfId="4" applyNumberFormat="1" applyFont="1" applyFill="1" applyBorder="1" applyAlignment="1">
      <alignment horizontal="center"/>
    </xf>
    <xf numFmtId="49" fontId="6" fillId="0" borderId="37" xfId="4" applyNumberFormat="1" applyFont="1" applyFill="1" applyBorder="1" applyAlignment="1">
      <alignment horizontal="center" vertical="center"/>
    </xf>
    <xf numFmtId="49" fontId="6" fillId="0" borderId="43" xfId="4" applyNumberFormat="1" applyFont="1" applyFill="1" applyBorder="1" applyAlignment="1">
      <alignment horizontal="center" vertical="center"/>
    </xf>
    <xf numFmtId="49" fontId="6" fillId="0" borderId="44" xfId="4" applyNumberFormat="1" applyFont="1" applyFill="1" applyBorder="1" applyAlignment="1">
      <alignment horizontal="center" vertical="center"/>
    </xf>
    <xf numFmtId="49" fontId="6" fillId="8" borderId="37" xfId="4" applyNumberFormat="1" applyFont="1" applyFill="1" applyBorder="1" applyAlignment="1">
      <alignment horizontal="center"/>
    </xf>
    <xf numFmtId="49" fontId="6" fillId="8" borderId="43" xfId="4" applyNumberFormat="1" applyFont="1" applyFill="1" applyBorder="1" applyAlignment="1">
      <alignment horizontal="center"/>
    </xf>
    <xf numFmtId="49" fontId="6" fillId="8" borderId="44" xfId="4" applyNumberFormat="1" applyFont="1" applyFill="1" applyBorder="1" applyAlignment="1">
      <alignment horizontal="center"/>
    </xf>
    <xf numFmtId="49" fontId="6" fillId="0" borderId="19" xfId="4" applyNumberFormat="1" applyFont="1" applyFill="1" applyBorder="1" applyAlignment="1">
      <alignment horizontal="center"/>
    </xf>
    <xf numFmtId="1" fontId="15" fillId="8" borderId="19" xfId="2" applyNumberFormat="1" applyFont="1" applyFill="1" applyBorder="1" applyAlignment="1">
      <alignment horizontal="center" wrapText="1"/>
    </xf>
    <xf numFmtId="1" fontId="15" fillId="8" borderId="44" xfId="2" applyNumberFormat="1" applyFont="1" applyFill="1" applyBorder="1" applyAlignment="1">
      <alignment horizontal="center" wrapText="1"/>
    </xf>
    <xf numFmtId="1" fontId="15" fillId="8" borderId="37" xfId="2" applyNumberFormat="1" applyFont="1" applyFill="1" applyBorder="1" applyAlignment="1">
      <alignment horizontal="center" wrapText="1"/>
    </xf>
    <xf numFmtId="1" fontId="21" fillId="8" borderId="44" xfId="2" applyNumberFormat="1" applyFont="1" applyFill="1" applyBorder="1" applyAlignment="1">
      <alignment horizontal="left" vertical="center" wrapText="1"/>
    </xf>
    <xf numFmtId="3" fontId="19" fillId="8" borderId="37" xfId="2" applyNumberFormat="1" applyFont="1" applyFill="1" applyBorder="1" applyAlignment="1">
      <alignment horizontal="left" vertical="center" wrapText="1"/>
    </xf>
    <xf numFmtId="3" fontId="19" fillId="8" borderId="0" xfId="2" applyNumberFormat="1" applyFont="1" applyFill="1" applyBorder="1" applyAlignment="1">
      <alignment horizontal="left" vertical="center" wrapText="1"/>
    </xf>
    <xf numFmtId="1" fontId="15" fillId="0" borderId="4" xfId="2" applyNumberFormat="1" applyFont="1" applyFill="1" applyBorder="1" applyAlignment="1">
      <alignment horizontal="center"/>
    </xf>
    <xf numFmtId="3" fontId="19" fillId="0" borderId="99" xfId="2" applyNumberFormat="1" applyFont="1" applyBorder="1" applyAlignment="1">
      <alignment horizontal="center" vertical="center" wrapText="1"/>
    </xf>
    <xf numFmtId="165" fontId="6" fillId="0" borderId="99" xfId="3" applyNumberFormat="1" applyFont="1" applyFill="1" applyBorder="1" applyAlignment="1">
      <alignment horizontal="center"/>
    </xf>
    <xf numFmtId="165" fontId="6" fillId="0" borderId="0" xfId="3" applyNumberFormat="1" applyFont="1" applyFill="1" applyBorder="1" applyAlignment="1">
      <alignment horizontal="center"/>
    </xf>
    <xf numFmtId="165" fontId="7" fillId="6" borderId="2" xfId="3" applyNumberFormat="1" applyFont="1" applyFill="1" applyBorder="1" applyAlignment="1">
      <alignment horizontal="center" vertical="top" wrapText="1"/>
    </xf>
    <xf numFmtId="165" fontId="7" fillId="8" borderId="2" xfId="3" applyNumberFormat="1" applyFont="1" applyFill="1" applyBorder="1" applyAlignment="1">
      <alignment horizontal="center" vertical="top" wrapText="1"/>
    </xf>
    <xf numFmtId="165" fontId="7" fillId="6" borderId="2" xfId="3" applyNumberFormat="1" applyFont="1" applyFill="1" applyBorder="1" applyAlignment="1">
      <alignment horizontal="center"/>
    </xf>
    <xf numFmtId="165" fontId="6" fillId="0" borderId="100" xfId="3" applyNumberFormat="1" applyFont="1" applyFill="1" applyBorder="1" applyAlignment="1">
      <alignment horizontal="center"/>
    </xf>
    <xf numFmtId="165" fontId="6" fillId="0" borderId="51" xfId="3" applyNumberFormat="1" applyFont="1" applyFill="1" applyBorder="1" applyAlignment="1">
      <alignment horizontal="center"/>
    </xf>
    <xf numFmtId="165" fontId="6" fillId="0" borderId="51" xfId="3" applyNumberFormat="1" applyFont="1" applyFill="1" applyBorder="1" applyAlignment="1">
      <alignment horizontal="center" wrapText="1"/>
    </xf>
    <xf numFmtId="165" fontId="6" fillId="0" borderId="101" xfId="3" applyNumberFormat="1" applyFont="1" applyFill="1" applyBorder="1" applyAlignment="1">
      <alignment horizontal="center"/>
    </xf>
    <xf numFmtId="165" fontId="6" fillId="8" borderId="100" xfId="3" applyNumberFormat="1" applyFont="1" applyFill="1" applyBorder="1" applyAlignment="1">
      <alignment horizontal="center"/>
    </xf>
    <xf numFmtId="165" fontId="6" fillId="6" borderId="2" xfId="3" applyNumberFormat="1" applyFont="1" applyFill="1" applyBorder="1" applyAlignment="1">
      <alignment horizontal="center"/>
    </xf>
    <xf numFmtId="49" fontId="6" fillId="0" borderId="85" xfId="4" applyNumberFormat="1" applyFont="1" applyFill="1" applyBorder="1" applyAlignment="1">
      <alignment horizontal="center"/>
    </xf>
    <xf numFmtId="49" fontId="10" fillId="9" borderId="19" xfId="4" applyNumberFormat="1" applyFont="1" applyFill="1" applyBorder="1" applyAlignment="1">
      <alignment horizontal="center"/>
    </xf>
    <xf numFmtId="49" fontId="10" fillId="9" borderId="43" xfId="4" applyNumberFormat="1" applyFont="1" applyFill="1" applyBorder="1" applyAlignment="1">
      <alignment horizontal="center"/>
    </xf>
    <xf numFmtId="49" fontId="10" fillId="9" borderId="44" xfId="4" applyNumberFormat="1" applyFont="1" applyFill="1" applyBorder="1" applyAlignment="1">
      <alignment horizontal="center"/>
    </xf>
    <xf numFmtId="0" fontId="6" fillId="0" borderId="19" xfId="1" applyNumberFormat="1" applyFont="1" applyFill="1" applyBorder="1" applyAlignment="1">
      <alignment horizontal="center" vertical="center"/>
    </xf>
    <xf numFmtId="3" fontId="45" fillId="2" borderId="3" xfId="2" applyNumberFormat="1" applyFont="1" applyFill="1" applyBorder="1" applyAlignment="1">
      <alignment horizontal="center" vertical="center"/>
    </xf>
    <xf numFmtId="3" fontId="45" fillId="2" borderId="32" xfId="2" applyNumberFormat="1" applyFont="1" applyFill="1" applyBorder="1" applyAlignment="1">
      <alignment horizontal="center" vertical="center"/>
    </xf>
    <xf numFmtId="3" fontId="4" fillId="2" borderId="3" xfId="2" applyNumberFormat="1" applyFont="1" applyFill="1" applyBorder="1" applyAlignment="1">
      <alignment horizontal="center" vertical="center"/>
    </xf>
    <xf numFmtId="3" fontId="4" fillId="2" borderId="32" xfId="2" applyNumberFormat="1" applyFont="1" applyFill="1" applyBorder="1" applyAlignment="1">
      <alignment horizontal="center" vertical="center"/>
    </xf>
    <xf numFmtId="3" fontId="15" fillId="0" borderId="13" xfId="3" applyNumberFormat="1" applyFont="1" applyFill="1" applyBorder="1" applyAlignment="1">
      <alignment horizontal="center" vertical="center" wrapText="1"/>
    </xf>
    <xf numFmtId="3" fontId="15" fillId="0" borderId="13" xfId="3" applyNumberFormat="1" applyFont="1" applyFill="1" applyBorder="1" applyAlignment="1">
      <alignment horizontal="center" vertical="center"/>
    </xf>
    <xf numFmtId="3" fontId="15" fillId="2" borderId="1" xfId="2" applyNumberFormat="1" applyFont="1" applyFill="1" applyBorder="1"/>
    <xf numFmtId="3" fontId="15" fillId="2" borderId="13" xfId="2" applyNumberFormat="1" applyFont="1" applyFill="1" applyBorder="1"/>
    <xf numFmtId="0" fontId="46" fillId="0" borderId="0" xfId="0" applyFont="1" applyBorder="1"/>
    <xf numFmtId="3" fontId="46" fillId="0" borderId="0" xfId="0" applyNumberFormat="1" applyFont="1" applyBorder="1" applyAlignment="1">
      <alignment horizontal="center" vertical="center"/>
    </xf>
    <xf numFmtId="3" fontId="47" fillId="0" borderId="0" xfId="0" applyNumberFormat="1" applyFont="1" applyBorder="1" applyAlignment="1">
      <alignment horizontal="center" vertical="center"/>
    </xf>
    <xf numFmtId="3" fontId="46" fillId="0" borderId="0" xfId="0" applyNumberFormat="1" applyFont="1" applyBorder="1"/>
    <xf numFmtId="0" fontId="46" fillId="0" borderId="0" xfId="0" applyFont="1"/>
    <xf numFmtId="3" fontId="49" fillId="3" borderId="11" xfId="0" applyNumberFormat="1" applyFont="1" applyFill="1" applyBorder="1" applyAlignment="1">
      <alignment horizontal="center" vertical="center"/>
    </xf>
    <xf numFmtId="0" fontId="46" fillId="8" borderId="0" xfId="0" applyFont="1" applyFill="1" applyBorder="1"/>
    <xf numFmtId="0" fontId="46" fillId="8" borderId="0" xfId="0" applyFont="1" applyFill="1"/>
    <xf numFmtId="3" fontId="49" fillId="10" borderId="11" xfId="0" applyNumberFormat="1" applyFont="1" applyFill="1" applyBorder="1" applyAlignment="1">
      <alignment horizontal="center" vertical="center"/>
    </xf>
    <xf numFmtId="0" fontId="49" fillId="3" borderId="14" xfId="0" applyFont="1" applyFill="1" applyBorder="1" applyAlignment="1">
      <alignment horizontal="center"/>
    </xf>
    <xf numFmtId="0" fontId="49" fillId="3" borderId="19" xfId="0" applyFont="1" applyFill="1" applyBorder="1" applyAlignment="1">
      <alignment horizontal="center"/>
    </xf>
    <xf numFmtId="0" fontId="49" fillId="3" borderId="17" xfId="0" applyFont="1" applyFill="1" applyBorder="1" applyAlignment="1">
      <alignment horizontal="center"/>
    </xf>
    <xf numFmtId="0" fontId="49" fillId="3" borderId="37" xfId="0" applyFont="1" applyFill="1" applyBorder="1" applyAlignment="1">
      <alignment horizontal="center"/>
    </xf>
    <xf numFmtId="0" fontId="49" fillId="3" borderId="12" xfId="0" applyFont="1" applyFill="1" applyBorder="1" applyAlignment="1">
      <alignment horizontal="center"/>
    </xf>
    <xf numFmtId="0" fontId="49" fillId="3" borderId="41" xfId="0" applyFont="1" applyFill="1" applyBorder="1" applyAlignment="1">
      <alignment horizontal="center"/>
    </xf>
    <xf numFmtId="3" fontId="46" fillId="0" borderId="0" xfId="0" applyNumberFormat="1" applyFont="1"/>
    <xf numFmtId="0" fontId="49" fillId="10" borderId="11" xfId="0" applyFont="1" applyFill="1" applyBorder="1"/>
    <xf numFmtId="0" fontId="49" fillId="10" borderId="30" xfId="0" applyFont="1" applyFill="1" applyBorder="1"/>
    <xf numFmtId="0" fontId="49" fillId="3" borderId="30" xfId="0" applyFont="1" applyFill="1" applyBorder="1"/>
    <xf numFmtId="0" fontId="49" fillId="3" borderId="11" xfId="0" applyFont="1" applyFill="1" applyBorder="1"/>
    <xf numFmtId="3" fontId="6" fillId="3" borderId="11" xfId="0" applyNumberFormat="1" applyFont="1" applyFill="1" applyBorder="1" applyAlignment="1">
      <alignment horizontal="center" vertical="center"/>
    </xf>
    <xf numFmtId="0" fontId="49" fillId="10" borderId="14" xfId="0" applyFont="1" applyFill="1" applyBorder="1" applyAlignment="1">
      <alignment horizontal="center"/>
    </xf>
    <xf numFmtId="3" fontId="49" fillId="10" borderId="32" xfId="0" applyNumberFormat="1" applyFont="1" applyFill="1" applyBorder="1" applyAlignment="1">
      <alignment horizontal="center" vertical="center"/>
    </xf>
    <xf numFmtId="0" fontId="49" fillId="10" borderId="19" xfId="0" applyFont="1" applyFill="1" applyBorder="1" applyAlignment="1">
      <alignment horizontal="center"/>
    </xf>
    <xf numFmtId="0" fontId="49" fillId="10" borderId="17" xfId="0" applyFont="1" applyFill="1" applyBorder="1" applyAlignment="1">
      <alignment horizontal="center"/>
    </xf>
    <xf numFmtId="3" fontId="49" fillId="10" borderId="50" xfId="0" applyNumberFormat="1" applyFont="1" applyFill="1" applyBorder="1" applyAlignment="1">
      <alignment horizontal="center" vertical="center"/>
    </xf>
    <xf numFmtId="0" fontId="49" fillId="10" borderId="37" xfId="0" applyFont="1" applyFill="1" applyBorder="1" applyAlignment="1">
      <alignment horizontal="center"/>
    </xf>
    <xf numFmtId="0" fontId="49" fillId="10" borderId="12" xfId="0" applyFont="1" applyFill="1" applyBorder="1" applyAlignment="1">
      <alignment horizontal="center"/>
    </xf>
    <xf numFmtId="3" fontId="49" fillId="10" borderId="10" xfId="0" applyNumberFormat="1" applyFont="1" applyFill="1" applyBorder="1" applyAlignment="1">
      <alignment horizontal="center" vertical="center"/>
    </xf>
    <xf numFmtId="0" fontId="49" fillId="10" borderId="41" xfId="0" applyFont="1" applyFill="1" applyBorder="1" applyAlignment="1">
      <alignment horizontal="center"/>
    </xf>
    <xf numFmtId="3" fontId="49" fillId="3" borderId="30" xfId="0" applyNumberFormat="1" applyFont="1" applyFill="1" applyBorder="1" applyAlignment="1">
      <alignment horizontal="center" vertical="center"/>
    </xf>
    <xf numFmtId="0" fontId="46" fillId="0" borderId="0" xfId="0" applyFont="1" applyBorder="1" applyAlignment="1">
      <alignment vertical="center"/>
    </xf>
    <xf numFmtId="0" fontId="46" fillId="0" borderId="0" xfId="0" applyFont="1" applyAlignment="1">
      <alignment vertical="center"/>
    </xf>
    <xf numFmtId="0" fontId="49" fillId="3" borderId="30" xfId="0" applyFont="1" applyFill="1" applyBorder="1" applyAlignment="1">
      <alignment vertical="center"/>
    </xf>
    <xf numFmtId="0" fontId="49" fillId="3" borderId="11" xfId="0" applyFont="1" applyFill="1" applyBorder="1" applyAlignment="1">
      <alignment vertical="center"/>
    </xf>
    <xf numFmtId="0" fontId="49" fillId="3" borderId="22" xfId="0" applyFont="1" applyFill="1" applyBorder="1"/>
    <xf numFmtId="0" fontId="6" fillId="3" borderId="14" xfId="0" applyFont="1" applyFill="1" applyBorder="1" applyAlignment="1">
      <alignment horizontal="center"/>
    </xf>
    <xf numFmtId="3" fontId="6" fillId="3" borderId="56" xfId="0" applyNumberFormat="1" applyFont="1" applyFill="1" applyBorder="1" applyAlignment="1">
      <alignment horizontal="center" vertical="center"/>
    </xf>
    <xf numFmtId="3" fontId="7" fillId="3" borderId="56" xfId="0" applyNumberFormat="1" applyFont="1" applyFill="1" applyBorder="1" applyAlignment="1">
      <alignment horizontal="center" vertical="center"/>
    </xf>
    <xf numFmtId="0" fontId="6" fillId="3" borderId="19" xfId="0" applyFont="1" applyFill="1" applyBorder="1" applyAlignment="1">
      <alignment horizontal="center"/>
    </xf>
    <xf numFmtId="0" fontId="6" fillId="3" borderId="17" xfId="0" applyFont="1" applyFill="1" applyBorder="1" applyAlignment="1">
      <alignment horizontal="center"/>
    </xf>
    <xf numFmtId="3" fontId="6" fillId="3" borderId="8" xfId="0" applyNumberFormat="1" applyFont="1" applyFill="1" applyBorder="1" applyAlignment="1">
      <alignment horizontal="center" vertical="center"/>
    </xf>
    <xf numFmtId="3" fontId="7" fillId="3" borderId="8" xfId="0" applyNumberFormat="1" applyFont="1" applyFill="1" applyBorder="1" applyAlignment="1">
      <alignment horizontal="center" vertical="center"/>
    </xf>
    <xf numFmtId="0" fontId="6" fillId="3" borderId="37" xfId="0" applyFont="1" applyFill="1" applyBorder="1" applyAlignment="1">
      <alignment horizontal="center"/>
    </xf>
    <xf numFmtId="0" fontId="6" fillId="3" borderId="12" xfId="0" applyFont="1" applyFill="1" applyBorder="1" applyAlignment="1">
      <alignment horizontal="center"/>
    </xf>
    <xf numFmtId="3" fontId="7" fillId="3" borderId="11" xfId="0" applyNumberFormat="1" applyFont="1" applyFill="1" applyBorder="1" applyAlignment="1">
      <alignment horizontal="center" vertical="center"/>
    </xf>
    <xf numFmtId="0" fontId="6" fillId="3" borderId="41" xfId="0" applyFont="1" applyFill="1" applyBorder="1" applyAlignment="1">
      <alignment horizontal="center"/>
    </xf>
    <xf numFmtId="0" fontId="6" fillId="3" borderId="11" xfId="0" applyFont="1" applyFill="1" applyBorder="1"/>
    <xf numFmtId="169" fontId="46" fillId="0" borderId="0" xfId="0" applyNumberFormat="1" applyFont="1"/>
    <xf numFmtId="3" fontId="46" fillId="0" borderId="8" xfId="4" applyNumberFormat="1" applyFont="1" applyFill="1" applyBorder="1" applyAlignment="1">
      <alignment horizontal="center" vertical="center"/>
    </xf>
    <xf numFmtId="0" fontId="49" fillId="0" borderId="34" xfId="0" applyFont="1" applyFill="1" applyBorder="1"/>
    <xf numFmtId="3" fontId="49" fillId="0" borderId="8" xfId="0" applyNumberFormat="1" applyFont="1" applyFill="1" applyBorder="1" applyAlignment="1">
      <alignment horizontal="center" vertical="center"/>
    </xf>
    <xf numFmtId="0" fontId="49" fillId="0" borderId="35" xfId="0" applyFont="1" applyFill="1" applyBorder="1"/>
    <xf numFmtId="3" fontId="49" fillId="0" borderId="10" xfId="0" applyNumberFormat="1" applyFont="1" applyFill="1" applyBorder="1" applyAlignment="1">
      <alignment horizontal="center" vertical="center"/>
    </xf>
    <xf numFmtId="0" fontId="49" fillId="0" borderId="38" xfId="0" applyFont="1" applyFill="1" applyBorder="1"/>
    <xf numFmtId="0" fontId="49" fillId="0" borderId="22" xfId="0" applyFont="1" applyFill="1" applyBorder="1"/>
    <xf numFmtId="3" fontId="4" fillId="2" borderId="2" xfId="2" applyNumberFormat="1" applyFont="1" applyFill="1" applyBorder="1" applyAlignment="1">
      <alignment horizontal="center" vertical="center"/>
    </xf>
    <xf numFmtId="0" fontId="47" fillId="0" borderId="0" xfId="0" applyFont="1" applyBorder="1" applyAlignment="1">
      <alignment horizontal="center" vertical="center"/>
    </xf>
    <xf numFmtId="0" fontId="47" fillId="0" borderId="0" xfId="0" applyFont="1" applyAlignment="1">
      <alignment horizontal="center" vertical="center"/>
    </xf>
    <xf numFmtId="3" fontId="50" fillId="0" borderId="8" xfId="0" applyNumberFormat="1" applyFont="1" applyFill="1" applyBorder="1" applyAlignment="1">
      <alignment horizontal="center" vertical="center"/>
    </xf>
    <xf numFmtId="3" fontId="50" fillId="0" borderId="10" xfId="0" applyNumberFormat="1" applyFont="1" applyFill="1" applyBorder="1" applyAlignment="1">
      <alignment horizontal="center" vertical="center"/>
    </xf>
    <xf numFmtId="3" fontId="7" fillId="0" borderId="8" xfId="0" applyNumberFormat="1" applyFont="1" applyFill="1" applyBorder="1" applyAlignment="1">
      <alignment horizontal="center" vertical="center"/>
    </xf>
    <xf numFmtId="3" fontId="7" fillId="0" borderId="10" xfId="0" applyNumberFormat="1" applyFont="1" applyFill="1" applyBorder="1" applyAlignment="1">
      <alignment horizontal="center" vertical="center"/>
    </xf>
    <xf numFmtId="3" fontId="50" fillId="0" borderId="30" xfId="0" applyNumberFormat="1" applyFont="1" applyFill="1" applyBorder="1" applyAlignment="1">
      <alignment horizontal="center" vertical="center"/>
    </xf>
    <xf numFmtId="3" fontId="50" fillId="0" borderId="11" xfId="0" applyNumberFormat="1" applyFont="1" applyFill="1" applyBorder="1" applyAlignment="1">
      <alignment horizontal="center" vertical="center"/>
    </xf>
    <xf numFmtId="3" fontId="50" fillId="8" borderId="30" xfId="0" applyNumberFormat="1" applyFont="1" applyFill="1" applyBorder="1" applyAlignment="1">
      <alignment horizontal="center" vertical="center"/>
    </xf>
    <xf numFmtId="3" fontId="50" fillId="8" borderId="11" xfId="0" applyNumberFormat="1" applyFont="1" applyFill="1" applyBorder="1" applyAlignment="1">
      <alignment horizontal="center" vertical="center"/>
    </xf>
    <xf numFmtId="3" fontId="50" fillId="0" borderId="7" xfId="0" applyNumberFormat="1" applyFont="1" applyFill="1" applyBorder="1" applyAlignment="1">
      <alignment horizontal="center" vertical="center"/>
    </xf>
    <xf numFmtId="3" fontId="4" fillId="2" borderId="4" xfId="2" applyNumberFormat="1" applyFont="1" applyFill="1" applyBorder="1" applyAlignment="1">
      <alignment horizontal="center" vertical="center"/>
    </xf>
    <xf numFmtId="0" fontId="47" fillId="0" borderId="0" xfId="0" applyFont="1" applyBorder="1"/>
    <xf numFmtId="0" fontId="47" fillId="0" borderId="0" xfId="0" applyFont="1"/>
    <xf numFmtId="0" fontId="51" fillId="4" borderId="2" xfId="0" applyFont="1" applyFill="1" applyBorder="1" applyAlignment="1"/>
    <xf numFmtId="3" fontId="51" fillId="4" borderId="13" xfId="0" applyNumberFormat="1" applyFont="1" applyFill="1" applyBorder="1" applyAlignment="1">
      <alignment horizontal="center" vertical="center"/>
    </xf>
    <xf numFmtId="0" fontId="53" fillId="0" borderId="0" xfId="0" applyFont="1" applyBorder="1"/>
    <xf numFmtId="0" fontId="53" fillId="0" borderId="0" xfId="0" applyFont="1"/>
    <xf numFmtId="3" fontId="53" fillId="0" borderId="0" xfId="0" applyNumberFormat="1" applyFont="1"/>
    <xf numFmtId="3" fontId="47" fillId="0" borderId="7" xfId="0" applyNumberFormat="1" applyFont="1" applyBorder="1" applyAlignment="1">
      <alignment horizontal="center" vertical="center"/>
    </xf>
    <xf numFmtId="3" fontId="46" fillId="0" borderId="7" xfId="0" applyNumberFormat="1" applyFont="1" applyBorder="1" applyAlignment="1">
      <alignment horizontal="center" vertical="center"/>
    </xf>
    <xf numFmtId="3" fontId="4" fillId="2" borderId="2" xfId="2" applyNumberFormat="1" applyFont="1" applyFill="1" applyBorder="1"/>
    <xf numFmtId="0" fontId="52" fillId="21" borderId="8" xfId="2" applyFont="1" applyFill="1" applyBorder="1" applyAlignment="1">
      <alignment horizontal="center"/>
    </xf>
    <xf numFmtId="0" fontId="56" fillId="21" borderId="11" xfId="2" applyFont="1" applyFill="1" applyBorder="1" applyAlignment="1">
      <alignment horizontal="center"/>
    </xf>
    <xf numFmtId="3" fontId="4" fillId="0" borderId="20" xfId="1" applyNumberFormat="1" applyFont="1" applyFill="1" applyBorder="1" applyAlignment="1">
      <alignment horizontal="center" vertical="center"/>
    </xf>
    <xf numFmtId="3" fontId="4" fillId="0" borderId="11" xfId="1" applyNumberFormat="1" applyFont="1" applyFill="1" applyBorder="1" applyAlignment="1">
      <alignment horizontal="center" vertical="center"/>
    </xf>
    <xf numFmtId="0" fontId="4" fillId="2" borderId="2" xfId="2" applyFont="1" applyFill="1" applyBorder="1" applyAlignment="1">
      <alignment wrapText="1"/>
    </xf>
    <xf numFmtId="0" fontId="6" fillId="0" borderId="32" xfId="1" applyNumberFormat="1" applyFont="1" applyFill="1" applyBorder="1" applyAlignment="1">
      <alignment horizontal="center" vertical="center"/>
    </xf>
    <xf numFmtId="0" fontId="6" fillId="0" borderId="7" xfId="1" applyNumberFormat="1" applyFont="1" applyFill="1" applyBorder="1" applyAlignment="1">
      <alignment horizontal="center" vertical="center"/>
    </xf>
    <xf numFmtId="0" fontId="6" fillId="0" borderId="10" xfId="1" applyNumberFormat="1" applyFont="1" applyFill="1" applyBorder="1" applyAlignment="1">
      <alignment horizontal="center" vertical="center"/>
    </xf>
    <xf numFmtId="0" fontId="6" fillId="0" borderId="32" xfId="1" applyNumberFormat="1" applyFont="1" applyFill="1" applyBorder="1" applyAlignment="1">
      <alignment horizontal="center" vertical="center" wrapText="1"/>
    </xf>
    <xf numFmtId="0" fontId="6" fillId="0" borderId="7" xfId="1" applyNumberFormat="1" applyFont="1" applyFill="1" applyBorder="1" applyAlignment="1">
      <alignment horizontal="center" vertical="center" wrapText="1"/>
    </xf>
    <xf numFmtId="0" fontId="6" fillId="0" borderId="10" xfId="1" applyNumberFormat="1" applyFont="1" applyFill="1" applyBorder="1" applyAlignment="1">
      <alignment horizontal="center" vertical="center" wrapText="1"/>
    </xf>
    <xf numFmtId="1" fontId="15" fillId="0" borderId="4" xfId="2" applyNumberFormat="1" applyFont="1" applyFill="1" applyBorder="1" applyAlignment="1">
      <alignment horizontal="center" wrapText="1"/>
    </xf>
    <xf numFmtId="1" fontId="15" fillId="0" borderId="0" xfId="2" applyNumberFormat="1" applyFont="1" applyFill="1" applyBorder="1" applyAlignment="1">
      <alignment horizontal="center" wrapText="1"/>
    </xf>
    <xf numFmtId="1" fontId="15" fillId="0" borderId="41" xfId="2" applyNumberFormat="1" applyFont="1" applyFill="1" applyBorder="1" applyAlignment="1">
      <alignment horizontal="center" wrapText="1"/>
    </xf>
    <xf numFmtId="0" fontId="7" fillId="0" borderId="4" xfId="1" applyNumberFormat="1" applyFont="1" applyFill="1" applyBorder="1" applyAlignment="1">
      <alignment horizontal="center" vertical="center"/>
    </xf>
    <xf numFmtId="0" fontId="7" fillId="0" borderId="0" xfId="1" applyNumberFormat="1" applyFont="1" applyFill="1" applyBorder="1" applyAlignment="1">
      <alignment horizontal="center" vertical="center"/>
    </xf>
    <xf numFmtId="0" fontId="7" fillId="0" borderId="41" xfId="1" applyNumberFormat="1" applyFont="1" applyFill="1" applyBorder="1" applyAlignment="1">
      <alignment horizontal="center" vertical="center"/>
    </xf>
    <xf numFmtId="3" fontId="6" fillId="0" borderId="19" xfId="2" applyNumberFormat="1" applyFont="1" applyFill="1" applyBorder="1" applyAlignment="1">
      <alignment horizontal="center" vertical="center" wrapText="1"/>
    </xf>
    <xf numFmtId="3" fontId="6" fillId="0" borderId="43" xfId="2" applyNumberFormat="1" applyFont="1" applyFill="1" applyBorder="1" applyAlignment="1">
      <alignment horizontal="center" vertical="center" wrapText="1"/>
    </xf>
    <xf numFmtId="3" fontId="6" fillId="0" borderId="44" xfId="2" applyNumberFormat="1" applyFont="1" applyFill="1" applyBorder="1" applyAlignment="1">
      <alignment horizontal="center" vertical="center" wrapText="1"/>
    </xf>
    <xf numFmtId="3" fontId="6" fillId="0" borderId="37" xfId="2" applyNumberFormat="1" applyFont="1" applyFill="1" applyBorder="1" applyAlignment="1">
      <alignment horizontal="center" vertical="center" wrapText="1"/>
    </xf>
    <xf numFmtId="3" fontId="6" fillId="0" borderId="85" xfId="2" applyNumberFormat="1" applyFont="1" applyFill="1" applyBorder="1" applyAlignment="1">
      <alignment horizontal="center" vertical="center" wrapText="1"/>
    </xf>
    <xf numFmtId="1" fontId="15" fillId="0" borderId="4" xfId="2" applyNumberFormat="1" applyFont="1" applyBorder="1" applyAlignment="1">
      <alignment horizontal="center"/>
    </xf>
    <xf numFmtId="1" fontId="15" fillId="0" borderId="0" xfId="2" applyNumberFormat="1" applyFont="1" applyBorder="1" applyAlignment="1">
      <alignment horizontal="center"/>
    </xf>
    <xf numFmtId="1" fontId="15" fillId="0" borderId="41" xfId="2" applyNumberFormat="1" applyFont="1" applyBorder="1" applyAlignment="1">
      <alignment horizontal="center"/>
    </xf>
    <xf numFmtId="3" fontId="19" fillId="8" borderId="32" xfId="2" applyNumberFormat="1" applyFont="1" applyFill="1" applyBorder="1" applyAlignment="1">
      <alignment horizontal="center" vertical="center"/>
    </xf>
    <xf numFmtId="3" fontId="19" fillId="8" borderId="7" xfId="2" applyNumberFormat="1" applyFont="1" applyFill="1" applyBorder="1" applyAlignment="1">
      <alignment horizontal="center" vertical="center"/>
    </xf>
    <xf numFmtId="3" fontId="19" fillId="8" borderId="10" xfId="2" applyNumberFormat="1" applyFont="1" applyFill="1" applyBorder="1" applyAlignment="1">
      <alignment horizontal="center" vertical="center"/>
    </xf>
    <xf numFmtId="0" fontId="54" fillId="7" borderId="1" xfId="0" applyFont="1" applyFill="1" applyBorder="1" applyAlignment="1">
      <alignment horizontal="center"/>
    </xf>
    <xf numFmtId="0" fontId="54" fillId="7" borderId="2" xfId="0" applyFont="1" applyFill="1" applyBorder="1" applyAlignment="1">
      <alignment horizontal="center"/>
    </xf>
    <xf numFmtId="0" fontId="54" fillId="7" borderId="6" xfId="0" applyFont="1" applyFill="1" applyBorder="1" applyAlignment="1">
      <alignment horizontal="center"/>
    </xf>
    <xf numFmtId="49" fontId="6" fillId="0" borderId="32" xfId="2" applyNumberFormat="1" applyFont="1" applyFill="1" applyBorder="1" applyAlignment="1">
      <alignment horizontal="center" vertical="center"/>
    </xf>
    <xf numFmtId="49" fontId="6" fillId="0" borderId="7" xfId="2" applyNumberFormat="1" applyFont="1" applyFill="1" applyBorder="1" applyAlignment="1">
      <alignment horizontal="center" vertical="center"/>
    </xf>
    <xf numFmtId="49" fontId="6" fillId="0" borderId="10" xfId="2" applyNumberFormat="1" applyFont="1" applyFill="1" applyBorder="1" applyAlignment="1">
      <alignment horizontal="center" vertical="center"/>
    </xf>
    <xf numFmtId="3" fontId="6" fillId="0" borderId="32" xfId="2" applyNumberFormat="1" applyFont="1" applyFill="1" applyBorder="1" applyAlignment="1">
      <alignment horizontal="center" vertical="center"/>
    </xf>
    <xf numFmtId="3" fontId="6" fillId="0" borderId="7" xfId="2" applyNumberFormat="1" applyFont="1" applyFill="1" applyBorder="1" applyAlignment="1">
      <alignment horizontal="center" vertical="center"/>
    </xf>
    <xf numFmtId="3" fontId="6" fillId="0" borderId="10" xfId="2" applyNumberFormat="1" applyFont="1" applyFill="1" applyBorder="1" applyAlignment="1">
      <alignment horizontal="center" vertical="center"/>
    </xf>
    <xf numFmtId="49" fontId="19" fillId="0" borderId="32" xfId="2" applyNumberFormat="1" applyFont="1" applyBorder="1" applyAlignment="1">
      <alignment horizontal="center" vertical="center"/>
    </xf>
    <xf numFmtId="49" fontId="19" fillId="0" borderId="7" xfId="2" applyNumberFormat="1" applyFont="1" applyBorder="1" applyAlignment="1">
      <alignment horizontal="center" vertical="center"/>
    </xf>
    <xf numFmtId="49" fontId="19" fillId="0" borderId="10" xfId="2" applyNumberFormat="1" applyFont="1" applyBorder="1" applyAlignment="1">
      <alignment horizontal="center" vertical="center"/>
    </xf>
    <xf numFmtId="166" fontId="19" fillId="8" borderId="32" xfId="3" applyNumberFormat="1" applyFont="1" applyFill="1" applyBorder="1" applyAlignment="1">
      <alignment horizontal="center" vertical="center"/>
    </xf>
    <xf numFmtId="166" fontId="19" fillId="8" borderId="7" xfId="3" applyNumberFormat="1" applyFont="1" applyFill="1" applyBorder="1" applyAlignment="1">
      <alignment horizontal="center" vertical="center"/>
    </xf>
    <xf numFmtId="166" fontId="19" fillId="8" borderId="10" xfId="3" applyNumberFormat="1" applyFont="1" applyFill="1" applyBorder="1" applyAlignment="1">
      <alignment horizontal="center" vertical="center"/>
    </xf>
    <xf numFmtId="0" fontId="52" fillId="9" borderId="3" xfId="0" applyFont="1" applyFill="1" applyBorder="1" applyAlignment="1">
      <alignment horizontal="center" vertical="center"/>
    </xf>
    <xf numFmtId="0" fontId="52" fillId="9" borderId="5" xfId="0" applyFont="1" applyFill="1" applyBorder="1" applyAlignment="1">
      <alignment horizontal="center" vertical="center"/>
    </xf>
    <xf numFmtId="0" fontId="52" fillId="9" borderId="9" xfId="0" applyFont="1" applyFill="1" applyBorder="1" applyAlignment="1">
      <alignment horizontal="center" vertical="center"/>
    </xf>
    <xf numFmtId="0" fontId="52" fillId="9" borderId="36" xfId="0" applyFont="1" applyFill="1" applyBorder="1" applyAlignment="1">
      <alignment horizontal="center" vertical="center"/>
    </xf>
    <xf numFmtId="0" fontId="52" fillId="9" borderId="12" xfId="0" applyFont="1" applyFill="1" applyBorder="1" applyAlignment="1">
      <alignment horizontal="center" vertical="center"/>
    </xf>
    <xf numFmtId="0" fontId="52" fillId="9" borderId="35" xfId="0" applyFont="1" applyFill="1" applyBorder="1" applyAlignment="1">
      <alignment horizontal="center" vertical="center"/>
    </xf>
    <xf numFmtId="49" fontId="6" fillId="0" borderId="15" xfId="2" applyNumberFormat="1" applyFont="1" applyFill="1" applyBorder="1" applyAlignment="1">
      <alignment horizontal="center" vertical="center"/>
    </xf>
    <xf numFmtId="49" fontId="6" fillId="0" borderId="20" xfId="2" applyNumberFormat="1" applyFont="1" applyFill="1" applyBorder="1" applyAlignment="1">
      <alignment horizontal="center" vertical="center"/>
    </xf>
    <xf numFmtId="49" fontId="6" fillId="0" borderId="11" xfId="2" applyNumberFormat="1" applyFont="1" applyFill="1" applyBorder="1" applyAlignment="1">
      <alignment horizontal="center" vertical="center"/>
    </xf>
    <xf numFmtId="3" fontId="6" fillId="0" borderId="15" xfId="2" applyNumberFormat="1" applyFont="1" applyFill="1" applyBorder="1" applyAlignment="1">
      <alignment horizontal="center" vertical="center"/>
    </xf>
    <xf numFmtId="3" fontId="6" fillId="0" borderId="20" xfId="2" applyNumberFormat="1" applyFont="1" applyFill="1" applyBorder="1" applyAlignment="1">
      <alignment horizontal="center" vertical="center"/>
    </xf>
    <xf numFmtId="3" fontId="6" fillId="0" borderId="11" xfId="2" applyNumberFormat="1" applyFont="1" applyFill="1" applyBorder="1" applyAlignment="1">
      <alignment horizontal="center" vertical="center"/>
    </xf>
    <xf numFmtId="49" fontId="6" fillId="0" borderId="8" xfId="2" applyNumberFormat="1" applyFont="1" applyFill="1" applyBorder="1" applyAlignment="1">
      <alignment horizontal="center" vertical="center"/>
    </xf>
    <xf numFmtId="49" fontId="6" fillId="0" borderId="30" xfId="2" applyNumberFormat="1" applyFont="1" applyFill="1" applyBorder="1" applyAlignment="1">
      <alignment horizontal="center" vertical="center"/>
    </xf>
    <xf numFmtId="3" fontId="6" fillId="0" borderId="8" xfId="2" applyNumberFormat="1" applyFont="1" applyFill="1" applyBorder="1" applyAlignment="1">
      <alignment horizontal="center" vertical="center"/>
    </xf>
    <xf numFmtId="3" fontId="6" fillId="0" borderId="30" xfId="2" applyNumberFormat="1" applyFont="1" applyFill="1" applyBorder="1" applyAlignment="1">
      <alignment horizontal="center" vertical="center"/>
    </xf>
    <xf numFmtId="165" fontId="6" fillId="0" borderId="32" xfId="3" applyNumberFormat="1" applyFont="1" applyFill="1" applyBorder="1" applyAlignment="1">
      <alignment horizontal="center" vertical="center"/>
    </xf>
    <xf numFmtId="165" fontId="6" fillId="0" borderId="7" xfId="3" applyNumberFormat="1" applyFont="1" applyFill="1" applyBorder="1" applyAlignment="1">
      <alignment horizontal="center" vertical="center"/>
    </xf>
    <xf numFmtId="165" fontId="6" fillId="0" borderId="10" xfId="3" applyNumberFormat="1" applyFont="1" applyFill="1" applyBorder="1" applyAlignment="1">
      <alignment horizontal="center" vertical="center"/>
    </xf>
    <xf numFmtId="3" fontId="7" fillId="8" borderId="4" xfId="3" applyNumberFormat="1" applyFont="1" applyFill="1" applyBorder="1" applyAlignment="1">
      <alignment horizontal="center" wrapText="1"/>
    </xf>
    <xf numFmtId="3" fontId="7" fillId="8" borderId="0" xfId="3" applyNumberFormat="1" applyFont="1" applyFill="1" applyBorder="1" applyAlignment="1">
      <alignment horizontal="center" wrapText="1"/>
    </xf>
    <xf numFmtId="3" fontId="7" fillId="8" borderId="41" xfId="3" applyNumberFormat="1" applyFont="1" applyFill="1" applyBorder="1" applyAlignment="1">
      <alignment horizontal="center" wrapText="1"/>
    </xf>
    <xf numFmtId="1" fontId="15" fillId="0" borderId="4" xfId="2" applyNumberFormat="1" applyFont="1" applyBorder="1" applyAlignment="1">
      <alignment horizontal="center" vertical="top" wrapText="1"/>
    </xf>
    <xf numFmtId="1" fontId="15" fillId="0" borderId="0" xfId="2" applyNumberFormat="1" applyFont="1" applyBorder="1" applyAlignment="1">
      <alignment horizontal="center" vertical="top" wrapText="1"/>
    </xf>
    <xf numFmtId="1" fontId="15" fillId="0" borderId="41" xfId="2" applyNumberFormat="1" applyFont="1" applyBorder="1" applyAlignment="1">
      <alignment horizontal="center" vertical="top" wrapText="1"/>
    </xf>
    <xf numFmtId="1" fontId="15" fillId="0" borderId="4" xfId="2" applyNumberFormat="1" applyFont="1" applyBorder="1" applyAlignment="1">
      <alignment horizontal="center" wrapText="1"/>
    </xf>
    <xf numFmtId="1" fontId="15" fillId="0" borderId="0" xfId="2" applyNumberFormat="1" applyFont="1" applyBorder="1" applyAlignment="1">
      <alignment horizontal="center" wrapText="1"/>
    </xf>
    <xf numFmtId="1" fontId="15" fillId="0" borderId="41" xfId="2" applyNumberFormat="1" applyFont="1" applyBorder="1" applyAlignment="1">
      <alignment horizontal="center" wrapText="1"/>
    </xf>
    <xf numFmtId="165" fontId="6" fillId="0" borderId="3" xfId="0" applyNumberFormat="1" applyFont="1" applyFill="1" applyBorder="1" applyAlignment="1">
      <alignment horizontal="center" vertical="center"/>
    </xf>
    <xf numFmtId="165" fontId="6" fillId="0" borderId="9" xfId="0" applyNumberFormat="1" applyFont="1" applyFill="1" applyBorder="1" applyAlignment="1">
      <alignment horizontal="center" vertical="center"/>
    </xf>
    <xf numFmtId="165" fontId="6" fillId="0" borderId="12" xfId="0" applyNumberFormat="1" applyFont="1" applyFill="1" applyBorder="1" applyAlignment="1">
      <alignment horizontal="center" vertical="center"/>
    </xf>
    <xf numFmtId="166" fontId="6" fillId="0" borderId="32" xfId="0" applyNumberFormat="1" applyFont="1" applyFill="1" applyBorder="1" applyAlignment="1">
      <alignment horizontal="center" vertical="center"/>
    </xf>
    <xf numFmtId="166" fontId="6" fillId="0" borderId="7" xfId="0" applyNumberFormat="1" applyFont="1" applyFill="1" applyBorder="1" applyAlignment="1">
      <alignment horizontal="center" vertical="center"/>
    </xf>
    <xf numFmtId="166" fontId="6" fillId="0" borderId="10" xfId="0" applyNumberFormat="1" applyFont="1" applyFill="1" applyBorder="1" applyAlignment="1">
      <alignment horizontal="center" vertical="center"/>
    </xf>
    <xf numFmtId="3" fontId="6" fillId="0" borderId="5" xfId="2" applyNumberFormat="1" applyFont="1" applyBorder="1" applyAlignment="1">
      <alignment horizontal="center" vertical="center" wrapText="1"/>
    </xf>
    <xf numFmtId="3" fontId="6" fillId="0" borderId="36" xfId="2" applyNumberFormat="1" applyFont="1" applyBorder="1" applyAlignment="1">
      <alignment horizontal="center" vertical="center" wrapText="1"/>
    </xf>
    <xf numFmtId="3" fontId="6" fillId="0" borderId="35" xfId="2" applyNumberFormat="1" applyFont="1" applyBorder="1" applyAlignment="1">
      <alignment horizontal="center" vertical="center" wrapText="1"/>
    </xf>
    <xf numFmtId="49" fontId="6" fillId="0" borderId="32" xfId="2" applyNumberFormat="1" applyFont="1" applyBorder="1" applyAlignment="1">
      <alignment horizontal="center" vertical="center"/>
    </xf>
    <xf numFmtId="49" fontId="6" fillId="0" borderId="7" xfId="2" applyNumberFormat="1" applyFont="1" applyBorder="1" applyAlignment="1">
      <alignment horizontal="center" vertical="center"/>
    </xf>
    <xf numFmtId="49" fontId="6" fillId="0" borderId="10" xfId="2" applyNumberFormat="1" applyFont="1" applyBorder="1" applyAlignment="1">
      <alignment horizontal="center" vertical="center"/>
    </xf>
    <xf numFmtId="49" fontId="19" fillId="8" borderId="32" xfId="2" applyNumberFormat="1" applyFont="1" applyFill="1" applyBorder="1" applyAlignment="1">
      <alignment horizontal="center" vertical="center"/>
    </xf>
    <xf numFmtId="49" fontId="19" fillId="8" borderId="7" xfId="2" applyNumberFormat="1" applyFont="1" applyFill="1" applyBorder="1" applyAlignment="1">
      <alignment horizontal="center" vertical="center"/>
    </xf>
    <xf numFmtId="49" fontId="19" fillId="8" borderId="10" xfId="2" applyNumberFormat="1" applyFont="1" applyFill="1" applyBorder="1" applyAlignment="1">
      <alignment horizontal="center" vertical="center"/>
    </xf>
    <xf numFmtId="0" fontId="19" fillId="0" borderId="32" xfId="1" applyNumberFormat="1" applyFont="1" applyFill="1" applyBorder="1" applyAlignment="1">
      <alignment horizontal="center" vertical="center"/>
    </xf>
    <xf numFmtId="0" fontId="19" fillId="0" borderId="7" xfId="1" applyNumberFormat="1" applyFont="1" applyFill="1" applyBorder="1" applyAlignment="1">
      <alignment horizontal="center" vertical="center"/>
    </xf>
    <xf numFmtId="0" fontId="19" fillId="0" borderId="10" xfId="1" applyNumberFormat="1" applyFont="1" applyFill="1" applyBorder="1" applyAlignment="1">
      <alignment horizontal="center" vertical="center"/>
    </xf>
    <xf numFmtId="166" fontId="7" fillId="0" borderId="32" xfId="3" applyNumberFormat="1" applyFont="1" applyFill="1" applyBorder="1" applyAlignment="1">
      <alignment horizontal="left" vertical="top" wrapText="1"/>
    </xf>
    <xf numFmtId="166" fontId="7" fillId="0" borderId="7" xfId="3" applyNumberFormat="1" applyFont="1" applyFill="1" applyBorder="1" applyAlignment="1">
      <alignment horizontal="left" vertical="top" wrapText="1"/>
    </xf>
    <xf numFmtId="166" fontId="7" fillId="0" borderId="10" xfId="3" applyNumberFormat="1" applyFont="1" applyFill="1" applyBorder="1" applyAlignment="1">
      <alignment horizontal="left" vertical="top" wrapText="1"/>
    </xf>
    <xf numFmtId="0" fontId="48" fillId="4" borderId="1" xfId="0" applyFont="1" applyFill="1" applyBorder="1" applyAlignment="1">
      <alignment horizontal="center" vertical="center" wrapText="1"/>
    </xf>
    <xf numFmtId="0" fontId="48" fillId="4" borderId="2" xfId="0" applyFont="1" applyFill="1" applyBorder="1" applyAlignment="1">
      <alignment horizontal="center" vertical="center" wrapText="1"/>
    </xf>
    <xf numFmtId="0" fontId="48" fillId="4" borderId="6" xfId="0" applyFont="1" applyFill="1" applyBorder="1" applyAlignment="1">
      <alignment horizontal="center" vertical="center" wrapText="1"/>
    </xf>
    <xf numFmtId="0" fontId="52" fillId="21" borderId="7" xfId="2" applyFont="1" applyFill="1" applyBorder="1" applyAlignment="1">
      <alignment horizontal="center" wrapText="1"/>
    </xf>
    <xf numFmtId="0" fontId="52" fillId="21" borderId="10" xfId="2" applyFont="1" applyFill="1" applyBorder="1" applyAlignment="1">
      <alignment horizontal="center" wrapText="1"/>
    </xf>
    <xf numFmtId="0" fontId="52" fillId="21" borderId="7" xfId="2" applyFont="1" applyFill="1" applyBorder="1" applyAlignment="1">
      <alignment horizontal="center" vertical="center"/>
    </xf>
    <xf numFmtId="0" fontId="52" fillId="21" borderId="10" xfId="2" applyFont="1" applyFill="1" applyBorder="1" applyAlignment="1">
      <alignment horizontal="center" vertical="center"/>
    </xf>
    <xf numFmtId="0" fontId="52" fillId="21" borderId="9" xfId="2" applyFont="1" applyFill="1" applyBorder="1" applyAlignment="1">
      <alignment horizontal="center" vertical="top" wrapText="1"/>
    </xf>
    <xf numFmtId="0" fontId="52" fillId="21" borderId="12" xfId="2" applyFont="1" applyFill="1" applyBorder="1" applyAlignment="1">
      <alignment horizontal="center" vertical="top" wrapText="1"/>
    </xf>
    <xf numFmtId="3" fontId="55" fillId="21" borderId="79" xfId="0" applyNumberFormat="1" applyFont="1" applyFill="1" applyBorder="1" applyAlignment="1">
      <alignment horizontal="center" vertical="center"/>
    </xf>
    <xf numFmtId="3" fontId="55" fillId="21" borderId="80" xfId="0" applyNumberFormat="1" applyFont="1" applyFill="1" applyBorder="1" applyAlignment="1">
      <alignment horizontal="center" vertical="center"/>
    </xf>
    <xf numFmtId="3" fontId="52" fillId="21" borderId="79" xfId="0" applyNumberFormat="1" applyFont="1" applyFill="1" applyBorder="1" applyAlignment="1">
      <alignment horizontal="center" vertical="center"/>
    </xf>
    <xf numFmtId="3" fontId="52" fillId="21" borderId="80" xfId="0" applyNumberFormat="1" applyFont="1" applyFill="1" applyBorder="1" applyAlignment="1">
      <alignment horizontal="center" vertical="center"/>
    </xf>
    <xf numFmtId="0" fontId="46" fillId="0" borderId="97" xfId="0" applyFont="1" applyBorder="1" applyAlignment="1">
      <alignment horizontal="center" vertical="center"/>
    </xf>
    <xf numFmtId="0" fontId="46" fillId="0" borderId="98" xfId="0" applyFont="1" applyBorder="1" applyAlignment="1">
      <alignment horizontal="center" vertical="center"/>
    </xf>
    <xf numFmtId="0" fontId="46" fillId="4" borderId="1" xfId="0" applyFont="1" applyFill="1" applyBorder="1" applyAlignment="1">
      <alignment horizontal="center"/>
    </xf>
    <xf numFmtId="0" fontId="46" fillId="4" borderId="2" xfId="0" applyFont="1" applyFill="1" applyBorder="1" applyAlignment="1">
      <alignment horizontal="center"/>
    </xf>
    <xf numFmtId="0" fontId="46" fillId="4" borderId="6" xfId="0" applyFont="1" applyFill="1" applyBorder="1" applyAlignment="1">
      <alignment horizontal="center"/>
    </xf>
    <xf numFmtId="3" fontId="6" fillId="0" borderId="32" xfId="2" applyNumberFormat="1" applyFont="1" applyFill="1" applyBorder="1" applyAlignment="1">
      <alignment horizontal="center" vertical="center" wrapText="1"/>
    </xf>
    <xf numFmtId="3" fontId="6" fillId="0" borderId="7" xfId="2" applyNumberFormat="1" applyFont="1" applyFill="1" applyBorder="1" applyAlignment="1">
      <alignment horizontal="center" vertical="center" wrapText="1"/>
    </xf>
    <xf numFmtId="3" fontId="6" fillId="0" borderId="10" xfId="2" applyNumberFormat="1" applyFont="1" applyFill="1" applyBorder="1" applyAlignment="1">
      <alignment horizontal="center" vertical="center" wrapText="1"/>
    </xf>
    <xf numFmtId="3" fontId="6" fillId="0" borderId="32" xfId="2" applyNumberFormat="1" applyFont="1" applyBorder="1" applyAlignment="1">
      <alignment horizontal="center" vertical="center"/>
    </xf>
    <xf numFmtId="3" fontId="6" fillId="0" borderId="7" xfId="2" applyNumberFormat="1" applyFont="1" applyBorder="1" applyAlignment="1">
      <alignment horizontal="center" vertical="center"/>
    </xf>
    <xf numFmtId="3" fontId="6" fillId="0" borderId="10" xfId="2" applyNumberFormat="1" applyFont="1" applyBorder="1" applyAlignment="1">
      <alignment horizontal="center" vertical="center"/>
    </xf>
    <xf numFmtId="3" fontId="6" fillId="0" borderId="8" xfId="2" applyNumberFormat="1" applyFont="1" applyFill="1" applyBorder="1" applyAlignment="1">
      <alignment horizontal="center" vertical="center" wrapText="1"/>
    </xf>
    <xf numFmtId="3" fontId="6" fillId="0" borderId="20" xfId="2" applyNumberFormat="1" applyFont="1" applyFill="1" applyBorder="1" applyAlignment="1">
      <alignment horizontal="center" vertical="center" wrapText="1"/>
    </xf>
    <xf numFmtId="3" fontId="6" fillId="0" borderId="11" xfId="2" applyNumberFormat="1" applyFont="1" applyFill="1" applyBorder="1" applyAlignment="1">
      <alignment horizontal="center" vertical="center" wrapText="1"/>
    </xf>
    <xf numFmtId="3" fontId="6" fillId="0" borderId="4" xfId="2" applyNumberFormat="1" applyFont="1" applyBorder="1" applyAlignment="1">
      <alignment horizontal="center" vertical="top" wrapText="1"/>
    </xf>
    <xf numFmtId="3" fontId="6" fillId="0" borderId="0" xfId="2" applyNumberFormat="1" applyFont="1" applyBorder="1" applyAlignment="1">
      <alignment horizontal="center" vertical="top" wrapText="1"/>
    </xf>
    <xf numFmtId="3" fontId="6" fillId="0" borderId="41" xfId="2" applyNumberFormat="1" applyFont="1" applyBorder="1" applyAlignment="1">
      <alignment horizontal="center" vertical="top" wrapText="1"/>
    </xf>
    <xf numFmtId="49" fontId="19" fillId="0" borderId="32" xfId="2" applyNumberFormat="1" applyFont="1" applyFill="1" applyBorder="1" applyAlignment="1">
      <alignment horizontal="center" vertical="center"/>
    </xf>
    <xf numFmtId="49" fontId="19" fillId="0" borderId="7" xfId="2" applyNumberFormat="1" applyFont="1" applyFill="1" applyBorder="1" applyAlignment="1">
      <alignment horizontal="center" vertical="center"/>
    </xf>
    <xf numFmtId="49" fontId="19" fillId="0" borderId="10" xfId="2" applyNumberFormat="1" applyFont="1" applyFill="1" applyBorder="1" applyAlignment="1">
      <alignment horizontal="center" vertical="center"/>
    </xf>
    <xf numFmtId="3" fontId="19" fillId="0" borderId="32" xfId="2" applyNumberFormat="1" applyFont="1" applyFill="1" applyBorder="1" applyAlignment="1">
      <alignment horizontal="center" vertical="center"/>
    </xf>
    <xf numFmtId="3" fontId="19" fillId="0" borderId="7" xfId="2" applyNumberFormat="1" applyFont="1" applyFill="1" applyBorder="1" applyAlignment="1">
      <alignment horizontal="center" vertical="center"/>
    </xf>
    <xf numFmtId="3" fontId="19" fillId="0" borderId="10" xfId="2" applyNumberFormat="1" applyFont="1" applyFill="1" applyBorder="1" applyAlignment="1">
      <alignment horizontal="center" vertical="center"/>
    </xf>
    <xf numFmtId="3" fontId="6" fillId="0" borderId="32" xfId="2" applyNumberFormat="1" applyFont="1" applyBorder="1" applyAlignment="1">
      <alignment horizontal="center" vertical="center" wrapText="1"/>
    </xf>
    <xf numFmtId="3" fontId="6" fillId="0" borderId="7" xfId="2" applyNumberFormat="1" applyFont="1" applyBorder="1" applyAlignment="1">
      <alignment horizontal="center" vertical="center" wrapText="1"/>
    </xf>
    <xf numFmtId="3" fontId="6" fillId="0" borderId="10" xfId="2" applyNumberFormat="1" applyFont="1" applyBorder="1" applyAlignment="1">
      <alignment horizontal="center" vertical="center" wrapText="1"/>
    </xf>
    <xf numFmtId="3" fontId="6" fillId="0" borderId="32" xfId="2" applyNumberFormat="1" applyFont="1" applyBorder="1" applyAlignment="1">
      <alignment horizontal="left" vertical="top" wrapText="1"/>
    </xf>
    <xf numFmtId="3" fontId="6" fillId="0" borderId="7" xfId="2" applyNumberFormat="1" applyFont="1" applyBorder="1" applyAlignment="1">
      <alignment horizontal="left" vertical="top" wrapText="1"/>
    </xf>
    <xf numFmtId="3" fontId="6" fillId="0" borderId="10" xfId="2" applyNumberFormat="1" applyFont="1" applyBorder="1" applyAlignment="1">
      <alignment horizontal="left" vertical="top" wrapText="1"/>
    </xf>
    <xf numFmtId="3" fontId="6" fillId="0" borderId="32" xfId="2" applyNumberFormat="1" applyFont="1" applyBorder="1" applyAlignment="1">
      <alignment horizontal="center" vertical="top" wrapText="1"/>
    </xf>
    <xf numFmtId="3" fontId="6" fillId="0" borderId="7" xfId="2" applyNumberFormat="1" applyFont="1" applyBorder="1" applyAlignment="1">
      <alignment horizontal="center" vertical="top" wrapText="1"/>
    </xf>
    <xf numFmtId="3" fontId="6" fillId="0" borderId="10" xfId="2" applyNumberFormat="1" applyFont="1" applyBorder="1" applyAlignment="1">
      <alignment horizontal="center" vertical="top" wrapText="1"/>
    </xf>
    <xf numFmtId="1" fontId="15" fillId="0" borderId="55" xfId="2" applyNumberFormat="1" applyFont="1" applyBorder="1" applyAlignment="1">
      <alignment horizontal="center" vertical="top" wrapText="1"/>
    </xf>
    <xf numFmtId="1" fontId="15" fillId="0" borderId="54" xfId="2" applyNumberFormat="1" applyFont="1" applyBorder="1" applyAlignment="1">
      <alignment horizontal="center" vertical="top" wrapText="1"/>
    </xf>
    <xf numFmtId="1" fontId="15" fillId="0" borderId="40" xfId="2" applyNumberFormat="1" applyFont="1" applyBorder="1" applyAlignment="1">
      <alignment horizontal="center" vertical="top" wrapText="1"/>
    </xf>
    <xf numFmtId="1" fontId="15" fillId="0" borderId="55" xfId="2" applyNumberFormat="1" applyFont="1" applyBorder="1" applyAlignment="1">
      <alignment horizontal="center" wrapText="1"/>
    </xf>
    <xf numFmtId="1" fontId="15" fillId="0" borderId="54" xfId="2" applyNumberFormat="1" applyFont="1" applyBorder="1" applyAlignment="1">
      <alignment horizontal="center" wrapText="1"/>
    </xf>
    <xf numFmtId="1" fontId="15" fillId="0" borderId="40" xfId="2" applyNumberFormat="1" applyFont="1" applyBorder="1" applyAlignment="1">
      <alignment horizontal="center" wrapText="1"/>
    </xf>
    <xf numFmtId="3" fontId="6" fillId="0" borderId="3" xfId="2" applyNumberFormat="1" applyFont="1" applyBorder="1" applyAlignment="1">
      <alignment horizontal="left" vertical="top" wrapText="1"/>
    </xf>
    <xf numFmtId="3" fontId="6" fillId="0" borderId="9" xfId="2" applyNumberFormat="1" applyFont="1" applyBorder="1" applyAlignment="1">
      <alignment horizontal="left" vertical="top" wrapText="1"/>
    </xf>
    <xf numFmtId="3" fontId="6" fillId="0" borderId="12" xfId="2" applyNumberFormat="1" applyFont="1" applyBorder="1" applyAlignment="1">
      <alignment horizontal="left" vertical="top" wrapText="1"/>
    </xf>
    <xf numFmtId="3" fontId="6" fillId="0" borderId="55" xfId="2" applyNumberFormat="1" applyFont="1" applyBorder="1" applyAlignment="1">
      <alignment horizontal="center" vertical="top" wrapText="1"/>
    </xf>
    <xf numFmtId="3" fontId="6" fillId="0" borderId="54" xfId="2" applyNumberFormat="1" applyFont="1" applyBorder="1" applyAlignment="1">
      <alignment horizontal="center" vertical="top" wrapText="1"/>
    </xf>
    <xf numFmtId="3" fontId="6" fillId="0" borderId="40" xfId="2" applyNumberFormat="1" applyFont="1" applyBorder="1" applyAlignment="1">
      <alignment horizontal="center" vertical="top" wrapText="1"/>
    </xf>
    <xf numFmtId="3" fontId="6" fillId="0" borderId="55" xfId="2" applyNumberFormat="1" applyFont="1" applyBorder="1" applyAlignment="1">
      <alignment horizontal="center" wrapText="1"/>
    </xf>
    <xf numFmtId="3" fontId="6" fillId="0" borderId="54" xfId="2" applyNumberFormat="1" applyFont="1" applyBorder="1" applyAlignment="1">
      <alignment horizontal="center" wrapText="1"/>
    </xf>
    <xf numFmtId="3" fontId="6" fillId="0" borderId="40" xfId="2" applyNumberFormat="1" applyFont="1" applyBorder="1" applyAlignment="1">
      <alignment horizontal="center" wrapText="1"/>
    </xf>
    <xf numFmtId="1" fontId="15" fillId="0" borderId="63" xfId="2" applyNumberFormat="1" applyFont="1" applyFill="1" applyBorder="1" applyAlignment="1">
      <alignment horizontal="center" wrapText="1"/>
    </xf>
    <xf numFmtId="1" fontId="15" fillId="0" borderId="64" xfId="2" applyNumberFormat="1" applyFont="1" applyFill="1" applyBorder="1" applyAlignment="1">
      <alignment horizontal="center" wrapText="1"/>
    </xf>
    <xf numFmtId="1" fontId="15" fillId="0" borderId="65" xfId="2" applyNumberFormat="1" applyFont="1" applyFill="1" applyBorder="1" applyAlignment="1">
      <alignment horizontal="center" wrapText="1"/>
    </xf>
    <xf numFmtId="0" fontId="57" fillId="0" borderId="0" xfId="0" applyFont="1" applyBorder="1"/>
  </cellXfs>
  <cellStyles count="174">
    <cellStyle name="_ALB content sheet" xfId="47"/>
    <cellStyle name="_ALB_StructPC tables" xfId="48"/>
    <cellStyle name="_Output to team May 12 2008 10pm" xfId="49"/>
    <cellStyle name="_PC Table Summary fror Gramoz May 13 2008" xfId="50"/>
    <cellStyle name="1 indent" xfId="51"/>
    <cellStyle name="2 indents" xfId="52"/>
    <cellStyle name="20% - Accent5 2" xfId="53"/>
    <cellStyle name="3 indents" xfId="54"/>
    <cellStyle name="4 indents" xfId="55"/>
    <cellStyle name="5 indents" xfId="56"/>
    <cellStyle name="BoA" xfId="57"/>
    <cellStyle name="Celkem" xfId="58"/>
    <cellStyle name="Comma" xfId="1" builtinId="3"/>
    <cellStyle name="Comma  - Style1" xfId="59"/>
    <cellStyle name="Comma 2" xfId="5"/>
    <cellStyle name="Comma 2 2" xfId="6"/>
    <cellStyle name="Comma 2 2 3 3" xfId="7"/>
    <cellStyle name="Comma 2 3" xfId="8"/>
    <cellStyle name="Comma 2 3 2" xfId="9"/>
    <cellStyle name="Comma 2 3 3" xfId="10"/>
    <cellStyle name="Comma 2 4" xfId="60"/>
    <cellStyle name="Comma 2 4 2" xfId="61"/>
    <cellStyle name="Comma 2 5" xfId="62"/>
    <cellStyle name="Comma 3" xfId="11"/>
    <cellStyle name="Comma 3 2" xfId="12"/>
    <cellStyle name="Comma 3 3" xfId="63"/>
    <cellStyle name="Comma 4" xfId="13"/>
    <cellStyle name="Comma 4 2" xfId="64"/>
    <cellStyle name="Comma 4 3" xfId="65"/>
    <cellStyle name="Comma 5" xfId="14"/>
    <cellStyle name="Comma 5 2" xfId="66"/>
    <cellStyle name="Comma 8" xfId="4"/>
    <cellStyle name="Comma(3)" xfId="67"/>
    <cellStyle name="Comma0" xfId="15"/>
    <cellStyle name="Curren - Style3" xfId="68"/>
    <cellStyle name="Curren - Style4" xfId="69"/>
    <cellStyle name="Currency0" xfId="16"/>
    <cellStyle name="Date" xfId="17"/>
    <cellStyle name="Datum" xfId="70"/>
    <cellStyle name="Defl/Infl" xfId="71"/>
    <cellStyle name="Euro" xfId="72"/>
    <cellStyle name="Exogenous" xfId="73"/>
    <cellStyle name="Finanční0" xfId="74"/>
    <cellStyle name="Finanèní0" xfId="75"/>
    <cellStyle name="Fixed" xfId="18"/>
    <cellStyle name="Grey" xfId="76"/>
    <cellStyle name="Heading 1 2" xfId="19"/>
    <cellStyle name="Heading 2 2" xfId="20"/>
    <cellStyle name="Hipervínculo_IIF" xfId="77"/>
    <cellStyle name="IMF" xfId="78"/>
    <cellStyle name="imf-one decimal" xfId="79"/>
    <cellStyle name="imf-zero decimal" xfId="80"/>
    <cellStyle name="Input [yellow]" xfId="81"/>
    <cellStyle name="INSTAT" xfId="82"/>
    <cellStyle name="Label" xfId="83"/>
    <cellStyle name="Měna0" xfId="84"/>
    <cellStyle name="Millares [0]_BALPROGRAMA2001R" xfId="85"/>
    <cellStyle name="Millares_BALPROGRAMA2001R" xfId="86"/>
    <cellStyle name="Milliers [0]_Encours - Apr rééch" xfId="87"/>
    <cellStyle name="Milliers_Encours - Apr rééch" xfId="88"/>
    <cellStyle name="Mìna0" xfId="89"/>
    <cellStyle name="Model" xfId="90"/>
    <cellStyle name="MoF" xfId="91"/>
    <cellStyle name="Moneda [0]_BALPROGRAMA2001R" xfId="92"/>
    <cellStyle name="Moneda_BALPROGRAMA2001R" xfId="93"/>
    <cellStyle name="Monétaire [0]_Encours - Apr rééch" xfId="94"/>
    <cellStyle name="Monétaire_Encours - Apr rééch" xfId="95"/>
    <cellStyle name="Normal" xfId="0" builtinId="0"/>
    <cellStyle name="Normal - Style1" xfId="96"/>
    <cellStyle name="Normal - Style2" xfId="97"/>
    <cellStyle name="Normal - Style5" xfId="98"/>
    <cellStyle name="Normal - Style6" xfId="99"/>
    <cellStyle name="Normal - Style7" xfId="100"/>
    <cellStyle name="Normal - Style8" xfId="101"/>
    <cellStyle name="Normal 10" xfId="21"/>
    <cellStyle name="Normal 11" xfId="22"/>
    <cellStyle name="Normal 11 2" xfId="23"/>
    <cellStyle name="Normal 12" xfId="24"/>
    <cellStyle name="Normal 12 2" xfId="103"/>
    <cellStyle name="Normal 13" xfId="2"/>
    <cellStyle name="Normal 13 2" xfId="104"/>
    <cellStyle name="Normal 14" xfId="3"/>
    <cellStyle name="Normal 15" xfId="125"/>
    <cellStyle name="Normal 16" xfId="166"/>
    <cellStyle name="Normal 17" xfId="102"/>
    <cellStyle name="Normal 18" xfId="165"/>
    <cellStyle name="Normal 19" xfId="162"/>
    <cellStyle name="Normal 2" xfId="25"/>
    <cellStyle name="Normal 2 2" xfId="26"/>
    <cellStyle name="Normal 2 3" xfId="27"/>
    <cellStyle name="Normal 2 4" xfId="105"/>
    <cellStyle name="Normal 2 4 2" xfId="106"/>
    <cellStyle name="Normal 2 4 3" xfId="107"/>
    <cellStyle name="Normal 20" xfId="164"/>
    <cellStyle name="Normal 21" xfId="163"/>
    <cellStyle name="Normal 3" xfId="28"/>
    <cellStyle name="Normal 3 2" xfId="29"/>
    <cellStyle name="Normal 3 2 2" xfId="30"/>
    <cellStyle name="Normal 3 3" xfId="108"/>
    <cellStyle name="Normal 3 4" xfId="46"/>
    <cellStyle name="Normal 4" xfId="31"/>
    <cellStyle name="Normal 4 2" xfId="32"/>
    <cellStyle name="Normal 4 3" xfId="109"/>
    <cellStyle name="Normal 4 3 2" xfId="159"/>
    <cellStyle name="Normal 5" xfId="33"/>
    <cellStyle name="Normal 5 2" xfId="34"/>
    <cellStyle name="Normal 5 3" xfId="110"/>
    <cellStyle name="Normal 6" xfId="35"/>
    <cellStyle name="Normal 6 2" xfId="36"/>
    <cellStyle name="Normal 6 3" xfId="37"/>
    <cellStyle name="Normal 7" xfId="38"/>
    <cellStyle name="Normal 8" xfId="39"/>
    <cellStyle name="Normal 8 2" xfId="40"/>
    <cellStyle name="Normal 9" xfId="41"/>
    <cellStyle name="Normal 9 2" xfId="111"/>
    <cellStyle name="Normal Table" xfId="112"/>
    <cellStyle name="Output Amounts" xfId="113"/>
    <cellStyle name="Percent [2]" xfId="42"/>
    <cellStyle name="Percent 10" xfId="170"/>
    <cellStyle name="Percent 11" xfId="171"/>
    <cellStyle name="Percent 12" xfId="172"/>
    <cellStyle name="Percent 13" xfId="173"/>
    <cellStyle name="Percent 2" xfId="43"/>
    <cellStyle name="Percent 2 2" xfId="114"/>
    <cellStyle name="Percent 3" xfId="115"/>
    <cellStyle name="Percent 4" xfId="116"/>
    <cellStyle name="Percent 5" xfId="160"/>
    <cellStyle name="Percent 6" xfId="161"/>
    <cellStyle name="Percent 7" xfId="167"/>
    <cellStyle name="Percent 8" xfId="168"/>
    <cellStyle name="Percent 9" xfId="169"/>
    <cellStyle name="percentage difference" xfId="117"/>
    <cellStyle name="percentage difference one decimal" xfId="118"/>
    <cellStyle name="percentage difference zero decimal" xfId="119"/>
    <cellStyle name="Pevný" xfId="120"/>
    <cellStyle name="Presentation" xfId="121"/>
    <cellStyle name="Proj" xfId="122"/>
    <cellStyle name="Publication" xfId="123"/>
    <cellStyle name="STYL1 - Style1" xfId="124"/>
    <cellStyle name="Style 1" xfId="44"/>
    <cellStyle name="Style 1 2" xfId="126"/>
    <cellStyle name="Text" xfId="127"/>
    <cellStyle name="Total 2" xfId="45"/>
    <cellStyle name="WebAnchor1" xfId="128"/>
    <cellStyle name="WebAnchor2" xfId="129"/>
    <cellStyle name="WebAnchor3" xfId="130"/>
    <cellStyle name="WebAnchor4" xfId="131"/>
    <cellStyle name="WebAnchor5" xfId="132"/>
    <cellStyle name="WebAnchor6" xfId="133"/>
    <cellStyle name="WebAnchor7" xfId="134"/>
    <cellStyle name="Webexclude" xfId="135"/>
    <cellStyle name="WebFN" xfId="136"/>
    <cellStyle name="WebFN1" xfId="137"/>
    <cellStyle name="WebFN2" xfId="138"/>
    <cellStyle name="WebFN3" xfId="139"/>
    <cellStyle name="WebFN4" xfId="140"/>
    <cellStyle name="WebHR" xfId="141"/>
    <cellStyle name="WebIndent1" xfId="142"/>
    <cellStyle name="WebIndent1wFN3" xfId="143"/>
    <cellStyle name="WebIndent2" xfId="144"/>
    <cellStyle name="WebNoBR" xfId="145"/>
    <cellStyle name="Záhlaví 1" xfId="146"/>
    <cellStyle name="Záhlaví 2" xfId="147"/>
    <cellStyle name="zero" xfId="148"/>
    <cellStyle name="ДАТА" xfId="149"/>
    <cellStyle name="ДЕНЕЖНЫЙ_BOPENGC" xfId="150"/>
    <cellStyle name="ЗАГОЛОВОК1" xfId="151"/>
    <cellStyle name="ЗАГОЛОВОК2" xfId="152"/>
    <cellStyle name="ИТОГОВЫЙ" xfId="153"/>
    <cellStyle name="Обычный_BOPENGC" xfId="154"/>
    <cellStyle name="ПРОЦЕНТНЫЙ_BOPENGC" xfId="155"/>
    <cellStyle name="ТЕКСТ" xfId="156"/>
    <cellStyle name="ФИКСИРОВАННЫЙ" xfId="157"/>
    <cellStyle name="ФИНАНСОВЫЙ_BOPENGC" xfId="15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463"/>
  <sheetViews>
    <sheetView tabSelected="1" zoomScale="70" zoomScaleNormal="70" workbookViewId="0">
      <pane ySplit="5" topLeftCell="A6" activePane="bottomLeft" state="frozen"/>
      <selection pane="bottomLeft" activeCell="A3" sqref="A3:D3"/>
    </sheetView>
  </sheetViews>
  <sheetFormatPr defaultRowHeight="15"/>
  <cols>
    <col min="1" max="1" width="14.140625" style="490" customWidth="1"/>
    <col min="2" max="2" width="53.140625" style="490" customWidth="1"/>
    <col min="3" max="3" width="9.140625" style="490"/>
    <col min="4" max="4" width="10.7109375" style="490" customWidth="1"/>
    <col min="5" max="5" width="17" style="563" bestFit="1" customWidth="1"/>
    <col min="6" max="6" width="19.5703125" style="563" customWidth="1"/>
    <col min="7" max="7" width="19" style="563" bestFit="1" customWidth="1"/>
    <col min="8" max="8" width="19" style="562" bestFit="1" customWidth="1"/>
    <col min="9" max="9" width="44.140625" style="490" hidden="1" customWidth="1"/>
    <col min="10" max="10" width="9.140625" style="486"/>
    <col min="11" max="11" width="17.28515625" style="490" customWidth="1"/>
    <col min="12" max="13" width="14.7109375" style="490" bestFit="1" customWidth="1"/>
    <col min="14" max="15" width="18.28515625" style="490" bestFit="1" customWidth="1"/>
    <col min="16" max="16384" width="9.140625" style="490"/>
  </cols>
  <sheetData>
    <row r="1" spans="1:10">
      <c r="E1" s="487"/>
      <c r="F1" s="487"/>
      <c r="G1" s="487"/>
      <c r="H1" s="488"/>
    </row>
    <row r="2" spans="1:10" s="486" customFormat="1" ht="15.75" thickBot="1">
      <c r="A2" s="720" t="s">
        <v>286</v>
      </c>
      <c r="E2" s="487"/>
      <c r="F2" s="487"/>
      <c r="G2" s="487"/>
      <c r="H2" s="488"/>
    </row>
    <row r="3" spans="1:10" ht="48.75" customHeight="1" thickBot="1">
      <c r="A3" s="672"/>
      <c r="B3" s="673"/>
      <c r="C3" s="673"/>
      <c r="D3" s="674"/>
      <c r="E3" s="657" t="s">
        <v>0</v>
      </c>
      <c r="F3" s="658"/>
      <c r="G3" s="658"/>
      <c r="H3" s="658"/>
      <c r="I3" s="659"/>
    </row>
    <row r="4" spans="1:10" ht="21">
      <c r="A4" s="660" t="s">
        <v>1</v>
      </c>
      <c r="B4" s="565" t="s">
        <v>2</v>
      </c>
      <c r="C4" s="662" t="s">
        <v>3</v>
      </c>
      <c r="D4" s="664" t="s">
        <v>4</v>
      </c>
      <c r="E4" s="666" t="s">
        <v>5</v>
      </c>
      <c r="F4" s="666" t="s">
        <v>6</v>
      </c>
      <c r="G4" s="666" t="s">
        <v>7</v>
      </c>
      <c r="H4" s="668" t="s">
        <v>8</v>
      </c>
      <c r="I4" s="670" t="s">
        <v>9</v>
      </c>
    </row>
    <row r="5" spans="1:10" ht="21.75" thickBot="1">
      <c r="A5" s="661"/>
      <c r="B5" s="566" t="s">
        <v>10</v>
      </c>
      <c r="C5" s="663"/>
      <c r="D5" s="665"/>
      <c r="E5" s="667"/>
      <c r="F5" s="667"/>
      <c r="G5" s="667"/>
      <c r="H5" s="669"/>
      <c r="I5" s="671"/>
    </row>
    <row r="6" spans="1:10" ht="16.5" thickBot="1">
      <c r="A6" s="1" t="s">
        <v>11</v>
      </c>
      <c r="B6" s="10" t="s">
        <v>12</v>
      </c>
      <c r="C6" s="11"/>
      <c r="D6" s="111"/>
      <c r="E6" s="127"/>
      <c r="F6" s="127"/>
      <c r="G6" s="127"/>
      <c r="H6" s="322"/>
      <c r="I6" s="122"/>
    </row>
    <row r="7" spans="1:10" ht="15.75">
      <c r="A7" s="3">
        <v>1120</v>
      </c>
      <c r="B7" s="4" t="s">
        <v>13</v>
      </c>
      <c r="C7" s="130">
        <v>2023</v>
      </c>
      <c r="D7" s="76"/>
      <c r="E7" s="323">
        <v>0</v>
      </c>
      <c r="F7" s="324">
        <v>0</v>
      </c>
      <c r="G7" s="324">
        <v>0</v>
      </c>
      <c r="H7" s="226">
        <v>0</v>
      </c>
      <c r="I7" s="125"/>
    </row>
    <row r="8" spans="1:10" ht="15.75">
      <c r="A8" s="5">
        <v>1120</v>
      </c>
      <c r="B8" s="6"/>
      <c r="C8" s="131">
        <v>2024</v>
      </c>
      <c r="D8" s="76"/>
      <c r="E8" s="323">
        <v>0</v>
      </c>
      <c r="F8" s="325">
        <v>0</v>
      </c>
      <c r="G8" s="324">
        <v>0</v>
      </c>
      <c r="H8" s="227">
        <v>0</v>
      </c>
      <c r="I8" s="125"/>
    </row>
    <row r="9" spans="1:10" ht="16.5" thickBot="1">
      <c r="A9" s="7">
        <v>1120</v>
      </c>
      <c r="B9" s="8"/>
      <c r="C9" s="132">
        <v>2025</v>
      </c>
      <c r="D9" s="81"/>
      <c r="E9" s="326">
        <v>0</v>
      </c>
      <c r="F9" s="327">
        <v>0</v>
      </c>
      <c r="G9" s="491">
        <v>0</v>
      </c>
      <c r="H9" s="230">
        <v>0</v>
      </c>
      <c r="I9" s="126"/>
    </row>
    <row r="10" spans="1:10" ht="16.5" thickBot="1">
      <c r="A10" s="1" t="s">
        <v>14</v>
      </c>
      <c r="B10" s="10" t="s">
        <v>15</v>
      </c>
      <c r="C10" s="11"/>
      <c r="D10" s="111"/>
      <c r="E10" s="127"/>
      <c r="F10" s="127"/>
      <c r="G10" s="127"/>
      <c r="H10" s="322"/>
      <c r="I10" s="122"/>
    </row>
    <row r="11" spans="1:10" s="493" customFormat="1" ht="15.75" customHeight="1">
      <c r="A11" s="251">
        <v>1110</v>
      </c>
      <c r="B11" s="252" t="s">
        <v>16</v>
      </c>
      <c r="C11" s="130">
        <v>2023</v>
      </c>
      <c r="D11" s="253">
        <v>3</v>
      </c>
      <c r="E11" s="357">
        <v>9880</v>
      </c>
      <c r="F11" s="358">
        <v>28803</v>
      </c>
      <c r="G11" s="358">
        <v>0</v>
      </c>
      <c r="H11" s="336">
        <v>38683</v>
      </c>
      <c r="I11" s="627"/>
      <c r="J11" s="492"/>
    </row>
    <row r="12" spans="1:10" s="493" customFormat="1" ht="15.75">
      <c r="A12" s="254">
        <v>1110</v>
      </c>
      <c r="B12" s="255"/>
      <c r="C12" s="131">
        <v>2024</v>
      </c>
      <c r="D12" s="253"/>
      <c r="E12" s="357">
        <v>9880</v>
      </c>
      <c r="F12" s="359">
        <v>17873</v>
      </c>
      <c r="G12" s="358">
        <v>443748</v>
      </c>
      <c r="H12" s="337">
        <v>471501</v>
      </c>
      <c r="I12" s="628"/>
      <c r="J12" s="492"/>
    </row>
    <row r="13" spans="1:10" s="493" customFormat="1" ht="113.25" customHeight="1" thickBot="1">
      <c r="A13" s="239">
        <v>1110</v>
      </c>
      <c r="B13" s="256"/>
      <c r="C13" s="132">
        <v>2025</v>
      </c>
      <c r="D13" s="298"/>
      <c r="E13" s="360">
        <v>9880</v>
      </c>
      <c r="F13" s="361">
        <v>3657</v>
      </c>
      <c r="G13" s="494">
        <v>0</v>
      </c>
      <c r="H13" s="338">
        <v>13537</v>
      </c>
      <c r="I13" s="629"/>
      <c r="J13" s="492"/>
    </row>
    <row r="14" spans="1:10" ht="15.75" customHeight="1">
      <c r="A14" s="3">
        <v>1120</v>
      </c>
      <c r="B14" s="4" t="s">
        <v>17</v>
      </c>
      <c r="C14" s="130">
        <v>2023</v>
      </c>
      <c r="D14" s="109"/>
      <c r="E14" s="357">
        <v>9200</v>
      </c>
      <c r="F14" s="358">
        <v>6468</v>
      </c>
      <c r="G14" s="362">
        <v>0</v>
      </c>
      <c r="H14" s="339">
        <v>15668</v>
      </c>
      <c r="I14" s="125"/>
    </row>
    <row r="15" spans="1:10" ht="15.75">
      <c r="A15" s="5">
        <v>1120</v>
      </c>
      <c r="B15" s="15"/>
      <c r="C15" s="131">
        <v>2024</v>
      </c>
      <c r="D15" s="108"/>
      <c r="E15" s="357">
        <v>9200</v>
      </c>
      <c r="F15" s="359">
        <v>4848</v>
      </c>
      <c r="G15" s="363">
        <v>0</v>
      </c>
      <c r="H15" s="340">
        <v>14048</v>
      </c>
      <c r="I15" s="125"/>
    </row>
    <row r="16" spans="1:10" ht="84" customHeight="1" thickBot="1">
      <c r="A16" s="7">
        <v>1120</v>
      </c>
      <c r="B16" s="16"/>
      <c r="C16" s="132">
        <v>2025</v>
      </c>
      <c r="D16" s="110"/>
      <c r="E16" s="360">
        <v>9200</v>
      </c>
      <c r="F16" s="361">
        <v>5228</v>
      </c>
      <c r="G16" s="327">
        <v>0</v>
      </c>
      <c r="H16" s="341">
        <v>14428</v>
      </c>
      <c r="I16" s="126"/>
    </row>
    <row r="17" spans="1:12" ht="16.5" thickBot="1">
      <c r="A17" s="1" t="s">
        <v>18</v>
      </c>
      <c r="B17" s="10" t="s">
        <v>19</v>
      </c>
      <c r="C17" s="11"/>
      <c r="D17" s="111"/>
      <c r="E17" s="127"/>
      <c r="F17" s="127"/>
      <c r="G17" s="127"/>
      <c r="H17" s="322"/>
      <c r="I17" s="122"/>
    </row>
    <row r="18" spans="1:12" ht="15.75" customHeight="1">
      <c r="A18" s="3">
        <v>1110</v>
      </c>
      <c r="B18" s="17" t="s">
        <v>16</v>
      </c>
      <c r="C18" s="130">
        <v>2023</v>
      </c>
      <c r="D18" s="109"/>
      <c r="E18" s="357">
        <v>113000</v>
      </c>
      <c r="F18" s="358">
        <v>40000</v>
      </c>
      <c r="G18" s="362">
        <v>0</v>
      </c>
      <c r="H18" s="339">
        <v>153000</v>
      </c>
      <c r="I18" s="125"/>
    </row>
    <row r="19" spans="1:12" ht="15.75">
      <c r="A19" s="5">
        <v>1110</v>
      </c>
      <c r="B19" s="18"/>
      <c r="C19" s="131">
        <v>2024</v>
      </c>
      <c r="D19" s="108"/>
      <c r="E19" s="357">
        <v>0</v>
      </c>
      <c r="F19" s="359">
        <v>40000</v>
      </c>
      <c r="G19" s="363">
        <v>0</v>
      </c>
      <c r="H19" s="340">
        <v>40000</v>
      </c>
      <c r="I19" s="125"/>
    </row>
    <row r="20" spans="1:12" ht="76.5" customHeight="1" thickBot="1">
      <c r="A20" s="7">
        <v>1110</v>
      </c>
      <c r="B20" s="19"/>
      <c r="C20" s="132">
        <v>2025</v>
      </c>
      <c r="D20" s="110"/>
      <c r="E20" s="360">
        <v>0</v>
      </c>
      <c r="F20" s="361">
        <v>40000</v>
      </c>
      <c r="G20" s="327">
        <v>0</v>
      </c>
      <c r="H20" s="341">
        <v>40000</v>
      </c>
      <c r="I20" s="126"/>
    </row>
    <row r="21" spans="1:12" ht="16.5" thickBot="1">
      <c r="A21" s="1" t="s">
        <v>20</v>
      </c>
      <c r="B21" s="10" t="s">
        <v>21</v>
      </c>
      <c r="C21" s="11"/>
      <c r="D21" s="111"/>
      <c r="E21" s="127"/>
      <c r="F21" s="127"/>
      <c r="G21" s="127"/>
      <c r="H21" s="322"/>
      <c r="I21" s="122"/>
    </row>
    <row r="22" spans="1:12" ht="27.75" customHeight="1">
      <c r="A22" s="20">
        <v>1110</v>
      </c>
      <c r="B22" s="231" t="s">
        <v>16</v>
      </c>
      <c r="C22" s="130">
        <v>2023</v>
      </c>
      <c r="D22" s="22"/>
      <c r="E22" s="323">
        <v>10000</v>
      </c>
      <c r="F22" s="362">
        <v>80000</v>
      </c>
      <c r="G22" s="324">
        <v>0</v>
      </c>
      <c r="H22" s="226">
        <v>90000</v>
      </c>
      <c r="I22" s="444"/>
    </row>
    <row r="23" spans="1:12" ht="27" customHeight="1">
      <c r="A23" s="23">
        <v>1110</v>
      </c>
      <c r="B23" s="234"/>
      <c r="C23" s="131">
        <v>2024</v>
      </c>
      <c r="D23" s="22"/>
      <c r="E23" s="323">
        <v>10000</v>
      </c>
      <c r="F23" s="325">
        <v>48000</v>
      </c>
      <c r="G23" s="324">
        <v>0</v>
      </c>
      <c r="H23" s="227">
        <v>58000</v>
      </c>
      <c r="I23" s="445"/>
    </row>
    <row r="24" spans="1:12" ht="30.75" customHeight="1" thickBot="1">
      <c r="A24" s="25">
        <v>1110</v>
      </c>
      <c r="B24" s="238"/>
      <c r="C24" s="132">
        <v>2025</v>
      </c>
      <c r="D24" s="27"/>
      <c r="E24" s="352">
        <v>10000</v>
      </c>
      <c r="F24" s="327">
        <v>48000</v>
      </c>
      <c r="G24" s="491">
        <v>0</v>
      </c>
      <c r="H24" s="230">
        <v>58000</v>
      </c>
      <c r="I24" s="446"/>
    </row>
    <row r="25" spans="1:12" ht="21.75" customHeight="1">
      <c r="A25" s="20" t="s">
        <v>22</v>
      </c>
      <c r="B25" s="231" t="s">
        <v>23</v>
      </c>
      <c r="C25" s="130">
        <v>2023</v>
      </c>
      <c r="D25" s="495"/>
      <c r="E25" s="364">
        <v>0</v>
      </c>
      <c r="F25" s="362">
        <v>437000</v>
      </c>
      <c r="G25" s="324">
        <v>936000</v>
      </c>
      <c r="H25" s="342">
        <v>1373000</v>
      </c>
      <c r="I25" s="496"/>
    </row>
    <row r="26" spans="1:12" ht="19.5" customHeight="1">
      <c r="A26" s="23" t="s">
        <v>22</v>
      </c>
      <c r="B26" s="234"/>
      <c r="C26" s="131">
        <v>2024</v>
      </c>
      <c r="D26" s="497"/>
      <c r="E26" s="323">
        <v>0</v>
      </c>
      <c r="F26" s="325">
        <v>450000</v>
      </c>
      <c r="G26" s="325">
        <v>529000</v>
      </c>
      <c r="H26" s="340">
        <v>979000</v>
      </c>
      <c r="I26" s="498"/>
    </row>
    <row r="27" spans="1:12" ht="26.25" customHeight="1" thickBot="1">
      <c r="A27" s="25" t="s">
        <v>22</v>
      </c>
      <c r="B27" s="238"/>
      <c r="C27" s="132">
        <v>2025</v>
      </c>
      <c r="D27" s="499"/>
      <c r="E27" s="326">
        <v>0</v>
      </c>
      <c r="F27" s="327">
        <v>439000</v>
      </c>
      <c r="G27" s="327">
        <v>114000</v>
      </c>
      <c r="H27" s="341">
        <v>553000</v>
      </c>
      <c r="I27" s="500"/>
    </row>
    <row r="28" spans="1:12" ht="15.75" customHeight="1">
      <c r="A28" s="20" t="s">
        <v>24</v>
      </c>
      <c r="B28" s="231" t="s">
        <v>25</v>
      </c>
      <c r="C28" s="130">
        <v>2023</v>
      </c>
      <c r="D28" s="33"/>
      <c r="E28" s="364">
        <v>31000</v>
      </c>
      <c r="F28" s="362">
        <v>11000</v>
      </c>
      <c r="G28" s="324">
        <v>0</v>
      </c>
      <c r="H28" s="226">
        <v>42000</v>
      </c>
      <c r="I28" s="444"/>
      <c r="L28" s="501"/>
    </row>
    <row r="29" spans="1:12" ht="15.75">
      <c r="A29" s="23" t="s">
        <v>24</v>
      </c>
      <c r="B29" s="231"/>
      <c r="C29" s="131">
        <v>2024</v>
      </c>
      <c r="D29" s="22"/>
      <c r="E29" s="323">
        <v>31000</v>
      </c>
      <c r="F29" s="325">
        <v>0</v>
      </c>
      <c r="G29" s="324">
        <v>0</v>
      </c>
      <c r="H29" s="227">
        <v>31000</v>
      </c>
      <c r="I29" s="445"/>
    </row>
    <row r="30" spans="1:12" ht="16.5" thickBot="1">
      <c r="A30" s="25" t="s">
        <v>24</v>
      </c>
      <c r="B30" s="502"/>
      <c r="C30" s="132">
        <v>2025</v>
      </c>
      <c r="D30" s="27"/>
      <c r="E30" s="326">
        <v>31000</v>
      </c>
      <c r="F30" s="327">
        <v>34000</v>
      </c>
      <c r="G30" s="491">
        <v>0</v>
      </c>
      <c r="H30" s="230">
        <v>65000</v>
      </c>
      <c r="I30" s="446"/>
    </row>
    <row r="31" spans="1:12" ht="42" customHeight="1">
      <c r="A31" s="20" t="s">
        <v>26</v>
      </c>
      <c r="B31" s="231" t="s">
        <v>27</v>
      </c>
      <c r="C31" s="130">
        <v>2023</v>
      </c>
      <c r="D31" s="22"/>
      <c r="E31" s="364">
        <v>0</v>
      </c>
      <c r="F31" s="362">
        <v>150000</v>
      </c>
      <c r="G31" s="324">
        <v>200000</v>
      </c>
      <c r="H31" s="226">
        <v>350000</v>
      </c>
      <c r="I31" s="444"/>
    </row>
    <row r="32" spans="1:12" ht="30.75" customHeight="1">
      <c r="A32" s="23" t="s">
        <v>26</v>
      </c>
      <c r="B32" s="503"/>
      <c r="C32" s="131">
        <v>2024</v>
      </c>
      <c r="D32" s="22"/>
      <c r="E32" s="323">
        <v>0</v>
      </c>
      <c r="F32" s="325">
        <v>0</v>
      </c>
      <c r="G32" s="324">
        <v>0</v>
      </c>
      <c r="H32" s="227">
        <v>0</v>
      </c>
      <c r="I32" s="445"/>
    </row>
    <row r="33" spans="1:10" ht="33.75" customHeight="1" thickBot="1">
      <c r="A33" s="25" t="s">
        <v>26</v>
      </c>
      <c r="B33" s="502"/>
      <c r="C33" s="132">
        <v>2025</v>
      </c>
      <c r="D33" s="27"/>
      <c r="E33" s="326">
        <v>0</v>
      </c>
      <c r="F33" s="327">
        <v>0</v>
      </c>
      <c r="G33" s="491">
        <v>0</v>
      </c>
      <c r="H33" s="230">
        <v>0</v>
      </c>
      <c r="I33" s="446"/>
    </row>
    <row r="34" spans="1:10" ht="68.25" customHeight="1">
      <c r="A34" s="20" t="s">
        <v>28</v>
      </c>
      <c r="B34" s="231" t="s">
        <v>29</v>
      </c>
      <c r="C34" s="130">
        <v>2023</v>
      </c>
      <c r="D34" s="22"/>
      <c r="E34" s="364">
        <v>0</v>
      </c>
      <c r="F34" s="362">
        <v>890000</v>
      </c>
      <c r="G34" s="324">
        <v>1171000</v>
      </c>
      <c r="H34" s="226">
        <v>2061000</v>
      </c>
      <c r="I34" s="444"/>
    </row>
    <row r="35" spans="1:10" ht="36" customHeight="1">
      <c r="A35" s="23" t="s">
        <v>28</v>
      </c>
      <c r="B35" s="503"/>
      <c r="C35" s="131">
        <v>2024</v>
      </c>
      <c r="D35" s="22"/>
      <c r="E35" s="323">
        <v>0</v>
      </c>
      <c r="F35" s="325">
        <v>1273000</v>
      </c>
      <c r="G35" s="324">
        <v>877000</v>
      </c>
      <c r="H35" s="227">
        <v>2150000</v>
      </c>
      <c r="I35" s="445"/>
    </row>
    <row r="36" spans="1:10" ht="69" customHeight="1" thickBot="1">
      <c r="A36" s="25" t="s">
        <v>28</v>
      </c>
      <c r="B36" s="502"/>
      <c r="C36" s="132">
        <v>2025</v>
      </c>
      <c r="D36" s="27"/>
      <c r="E36" s="326">
        <v>0</v>
      </c>
      <c r="F36" s="327">
        <v>1724000</v>
      </c>
      <c r="G36" s="506">
        <v>2387000</v>
      </c>
      <c r="H36" s="230">
        <v>4111000</v>
      </c>
      <c r="I36" s="446"/>
    </row>
    <row r="37" spans="1:10" ht="48" customHeight="1">
      <c r="A37" s="20" t="s">
        <v>30</v>
      </c>
      <c r="B37" s="231" t="s">
        <v>31</v>
      </c>
      <c r="C37" s="130">
        <v>2023</v>
      </c>
      <c r="D37" s="22"/>
      <c r="E37" s="364">
        <v>0</v>
      </c>
      <c r="F37" s="362">
        <v>18000</v>
      </c>
      <c r="G37" s="324">
        <v>50000</v>
      </c>
      <c r="H37" s="342">
        <v>68000</v>
      </c>
      <c r="I37" s="444"/>
    </row>
    <row r="38" spans="1:10" ht="33.75" customHeight="1">
      <c r="A38" s="23" t="s">
        <v>30</v>
      </c>
      <c r="B38" s="503"/>
      <c r="C38" s="131">
        <v>2024</v>
      </c>
      <c r="D38" s="22"/>
      <c r="E38" s="323">
        <v>0</v>
      </c>
      <c r="F38" s="325">
        <v>8000</v>
      </c>
      <c r="G38" s="325">
        <v>0</v>
      </c>
      <c r="H38" s="340">
        <v>8000</v>
      </c>
      <c r="I38" s="445"/>
    </row>
    <row r="39" spans="1:10" ht="40.5" customHeight="1" thickBot="1">
      <c r="A39" s="25" t="s">
        <v>30</v>
      </c>
      <c r="B39" s="505"/>
      <c r="C39" s="132">
        <v>2025</v>
      </c>
      <c r="D39" s="27"/>
      <c r="E39" s="326">
        <v>0</v>
      </c>
      <c r="F39" s="327">
        <v>18000</v>
      </c>
      <c r="G39" s="327">
        <v>0</v>
      </c>
      <c r="H39" s="341">
        <v>18000</v>
      </c>
      <c r="I39" s="446"/>
    </row>
    <row r="40" spans="1:10" ht="43.5" customHeight="1">
      <c r="A40" s="20" t="s">
        <v>32</v>
      </c>
      <c r="B40" s="231" t="s">
        <v>33</v>
      </c>
      <c r="C40" s="130">
        <v>2023</v>
      </c>
      <c r="D40" s="22"/>
      <c r="E40" s="323">
        <v>0</v>
      </c>
      <c r="F40" s="324">
        <v>500</v>
      </c>
      <c r="G40" s="324">
        <v>10000</v>
      </c>
      <c r="H40" s="226">
        <v>10500</v>
      </c>
      <c r="I40" s="444"/>
    </row>
    <row r="41" spans="1:10" ht="43.5" customHeight="1">
      <c r="A41" s="23" t="s">
        <v>32</v>
      </c>
      <c r="B41" s="21"/>
      <c r="C41" s="131">
        <v>2024</v>
      </c>
      <c r="D41" s="22"/>
      <c r="E41" s="323">
        <v>0</v>
      </c>
      <c r="F41" s="325">
        <v>500</v>
      </c>
      <c r="G41" s="324">
        <v>0</v>
      </c>
      <c r="H41" s="227">
        <v>500</v>
      </c>
      <c r="I41" s="445"/>
    </row>
    <row r="42" spans="1:10" ht="37.5" customHeight="1" thickBot="1">
      <c r="A42" s="25" t="s">
        <v>32</v>
      </c>
      <c r="B42" s="505"/>
      <c r="C42" s="132">
        <v>2025</v>
      </c>
      <c r="D42" s="27"/>
      <c r="E42" s="323">
        <v>0</v>
      </c>
      <c r="F42" s="325">
        <v>500</v>
      </c>
      <c r="G42" s="491">
        <v>0</v>
      </c>
      <c r="H42" s="230">
        <v>500</v>
      </c>
      <c r="I42" s="446"/>
    </row>
    <row r="43" spans="1:10" ht="16.5" thickBot="1">
      <c r="A43" s="1" t="s">
        <v>232</v>
      </c>
      <c r="B43" s="10" t="s">
        <v>233</v>
      </c>
      <c r="C43" s="11"/>
      <c r="D43" s="111"/>
      <c r="E43" s="127"/>
      <c r="F43" s="127"/>
      <c r="G43" s="127"/>
      <c r="H43" s="322"/>
      <c r="I43" s="122"/>
    </row>
    <row r="44" spans="1:10" ht="23.25" customHeight="1">
      <c r="A44" s="20">
        <v>1110</v>
      </c>
      <c r="B44" s="21" t="s">
        <v>16</v>
      </c>
      <c r="C44" s="130">
        <v>2023</v>
      </c>
      <c r="D44" s="22"/>
      <c r="E44" s="323">
        <v>0</v>
      </c>
      <c r="F44" s="324">
        <v>0</v>
      </c>
      <c r="G44" s="324">
        <v>0</v>
      </c>
      <c r="H44" s="226">
        <v>0</v>
      </c>
      <c r="I44" s="444"/>
    </row>
    <row r="45" spans="1:10" ht="25.5" customHeight="1">
      <c r="A45" s="23">
        <v>1110</v>
      </c>
      <c r="B45" s="24"/>
      <c r="C45" s="131">
        <v>2024</v>
      </c>
      <c r="D45" s="22"/>
      <c r="E45" s="323">
        <v>0</v>
      </c>
      <c r="F45" s="325">
        <v>0</v>
      </c>
      <c r="G45" s="324">
        <v>0</v>
      </c>
      <c r="H45" s="227">
        <v>0</v>
      </c>
      <c r="I45" s="445"/>
    </row>
    <row r="46" spans="1:10" ht="23.25" customHeight="1" thickBot="1">
      <c r="A46" s="25">
        <v>1110</v>
      </c>
      <c r="B46" s="26"/>
      <c r="C46" s="132">
        <v>2025</v>
      </c>
      <c r="D46" s="27"/>
      <c r="E46" s="326">
        <v>0</v>
      </c>
      <c r="F46" s="327">
        <v>0</v>
      </c>
      <c r="G46" s="491">
        <v>0</v>
      </c>
      <c r="H46" s="230">
        <v>0</v>
      </c>
      <c r="I46" s="446"/>
    </row>
    <row r="47" spans="1:10" s="493" customFormat="1" ht="26.25" customHeight="1">
      <c r="A47" s="215">
        <v>4520</v>
      </c>
      <c r="B47" s="231" t="s">
        <v>234</v>
      </c>
      <c r="C47" s="130">
        <v>2023</v>
      </c>
      <c r="D47" s="507"/>
      <c r="E47" s="508">
        <v>775044</v>
      </c>
      <c r="F47" s="508">
        <v>3351523</v>
      </c>
      <c r="G47" s="508">
        <v>51423245</v>
      </c>
      <c r="H47" s="508">
        <v>55549812</v>
      </c>
      <c r="I47" s="509"/>
      <c r="J47" s="492"/>
    </row>
    <row r="48" spans="1:10" s="493" customFormat="1" ht="41.25" customHeight="1">
      <c r="A48" s="215">
        <v>4520</v>
      </c>
      <c r="B48" s="234"/>
      <c r="C48" s="131">
        <v>2024</v>
      </c>
      <c r="D48" s="510"/>
      <c r="E48" s="511">
        <v>775044</v>
      </c>
      <c r="F48" s="511">
        <v>2235260</v>
      </c>
      <c r="G48" s="511">
        <v>21765631</v>
      </c>
      <c r="H48" s="511">
        <v>24775935</v>
      </c>
      <c r="I48" s="512"/>
      <c r="J48" s="492"/>
    </row>
    <row r="49" spans="1:12" s="493" customFormat="1" ht="34.5" customHeight="1" thickBot="1">
      <c r="A49" s="221">
        <v>4520</v>
      </c>
      <c r="B49" s="238"/>
      <c r="C49" s="132">
        <v>2025</v>
      </c>
      <c r="D49" s="513"/>
      <c r="E49" s="514">
        <v>775044</v>
      </c>
      <c r="F49" s="514">
        <v>2062058</v>
      </c>
      <c r="G49" s="514">
        <v>4713776</v>
      </c>
      <c r="H49" s="514">
        <v>7550878</v>
      </c>
      <c r="I49" s="515"/>
      <c r="J49" s="492"/>
    </row>
    <row r="50" spans="1:12" ht="27" customHeight="1">
      <c r="A50" s="20">
        <v>4540</v>
      </c>
      <c r="B50" s="21" t="s">
        <v>235</v>
      </c>
      <c r="C50" s="130">
        <v>2023</v>
      </c>
      <c r="D50" s="33"/>
      <c r="E50" s="323">
        <v>0</v>
      </c>
      <c r="F50" s="324">
        <v>20000</v>
      </c>
      <c r="G50" s="324">
        <v>60000</v>
      </c>
      <c r="H50" s="226">
        <v>80000</v>
      </c>
      <c r="I50" s="444"/>
      <c r="L50" s="501"/>
    </row>
    <row r="51" spans="1:12" ht="33" customHeight="1">
      <c r="A51" s="20">
        <v>4540</v>
      </c>
      <c r="B51" s="21"/>
      <c r="C51" s="131">
        <v>2024</v>
      </c>
      <c r="D51" s="22"/>
      <c r="E51" s="323">
        <v>0</v>
      </c>
      <c r="F51" s="325">
        <v>0</v>
      </c>
      <c r="G51" s="324">
        <v>45000</v>
      </c>
      <c r="H51" s="227">
        <v>45000</v>
      </c>
      <c r="I51" s="445"/>
    </row>
    <row r="52" spans="1:12" ht="43.5" customHeight="1" thickBot="1">
      <c r="A52" s="13">
        <v>4540</v>
      </c>
      <c r="B52" s="505"/>
      <c r="C52" s="132">
        <v>2025</v>
      </c>
      <c r="D52" s="27"/>
      <c r="E52" s="326">
        <v>0</v>
      </c>
      <c r="F52" s="327">
        <v>0</v>
      </c>
      <c r="G52" s="491">
        <v>0</v>
      </c>
      <c r="H52" s="230">
        <v>0</v>
      </c>
      <c r="I52" s="446"/>
    </row>
    <row r="53" spans="1:12" ht="15.75">
      <c r="A53" s="20">
        <v>4550</v>
      </c>
      <c r="B53" s="21" t="s">
        <v>236</v>
      </c>
      <c r="C53" s="130">
        <v>2023</v>
      </c>
      <c r="D53" s="22"/>
      <c r="E53" s="323">
        <v>0</v>
      </c>
      <c r="F53" s="324">
        <v>0</v>
      </c>
      <c r="G53" s="324">
        <v>0</v>
      </c>
      <c r="H53" s="324">
        <v>0</v>
      </c>
      <c r="I53" s="444"/>
    </row>
    <row r="54" spans="1:12" ht="15.75">
      <c r="A54" s="20">
        <v>4550</v>
      </c>
      <c r="B54" s="504"/>
      <c r="C54" s="131">
        <v>2024</v>
      </c>
      <c r="D54" s="22"/>
      <c r="E54" s="323">
        <v>0</v>
      </c>
      <c r="F54" s="325">
        <v>0</v>
      </c>
      <c r="G54" s="324">
        <v>0</v>
      </c>
      <c r="H54" s="324">
        <v>0</v>
      </c>
      <c r="I54" s="445"/>
    </row>
    <row r="55" spans="1:12" ht="16.5" thickBot="1">
      <c r="A55" s="13">
        <v>4550</v>
      </c>
      <c r="B55" s="505"/>
      <c r="C55" s="132">
        <v>2025</v>
      </c>
      <c r="D55" s="27"/>
      <c r="E55" s="352">
        <v>0</v>
      </c>
      <c r="F55" s="371">
        <v>0</v>
      </c>
      <c r="G55" s="439">
        <v>0</v>
      </c>
      <c r="H55" s="439">
        <v>0</v>
      </c>
      <c r="I55" s="446"/>
    </row>
    <row r="56" spans="1:12" ht="30.75" customHeight="1">
      <c r="A56" s="20">
        <v>4560</v>
      </c>
      <c r="B56" s="21" t="s">
        <v>237</v>
      </c>
      <c r="C56" s="130">
        <v>2023</v>
      </c>
      <c r="D56" s="22"/>
      <c r="E56" s="364">
        <v>0</v>
      </c>
      <c r="F56" s="362">
        <v>0</v>
      </c>
      <c r="G56" s="362">
        <v>0</v>
      </c>
      <c r="H56" s="387">
        <v>0</v>
      </c>
      <c r="I56" s="444"/>
    </row>
    <row r="57" spans="1:12" ht="36" customHeight="1">
      <c r="A57" s="20">
        <v>4560</v>
      </c>
      <c r="B57" s="504"/>
      <c r="C57" s="131">
        <v>2024</v>
      </c>
      <c r="D57" s="22"/>
      <c r="E57" s="323">
        <v>0</v>
      </c>
      <c r="F57" s="324">
        <v>0</v>
      </c>
      <c r="G57" s="324">
        <v>0</v>
      </c>
      <c r="H57" s="226">
        <v>0</v>
      </c>
      <c r="I57" s="445"/>
    </row>
    <row r="58" spans="1:12" ht="30.75" customHeight="1" thickBot="1">
      <c r="A58" s="13">
        <v>4560</v>
      </c>
      <c r="B58" s="505"/>
      <c r="C58" s="132">
        <v>2025</v>
      </c>
      <c r="D58" s="27"/>
      <c r="E58" s="365">
        <v>0</v>
      </c>
      <c r="F58" s="327">
        <v>0</v>
      </c>
      <c r="G58" s="491">
        <v>0</v>
      </c>
      <c r="H58" s="230">
        <v>0</v>
      </c>
      <c r="I58" s="446"/>
    </row>
    <row r="59" spans="1:12" ht="60.75" customHeight="1">
      <c r="A59" s="20">
        <v>6370</v>
      </c>
      <c r="B59" s="21" t="s">
        <v>238</v>
      </c>
      <c r="C59" s="130">
        <v>2023</v>
      </c>
      <c r="D59" s="22"/>
      <c r="E59" s="342">
        <v>0</v>
      </c>
      <c r="F59" s="323">
        <v>0</v>
      </c>
      <c r="G59" s="115">
        <v>0</v>
      </c>
      <c r="H59" s="95">
        <v>0</v>
      </c>
      <c r="I59" s="444"/>
    </row>
    <row r="60" spans="1:12" ht="55.5" customHeight="1">
      <c r="A60" s="20">
        <v>6370</v>
      </c>
      <c r="B60" s="504"/>
      <c r="C60" s="131">
        <v>2024</v>
      </c>
      <c r="D60" s="22"/>
      <c r="E60" s="516">
        <v>0</v>
      </c>
      <c r="F60" s="366">
        <v>0</v>
      </c>
      <c r="G60" s="115">
        <v>0</v>
      </c>
      <c r="H60" s="95">
        <v>0</v>
      </c>
      <c r="I60" s="445"/>
    </row>
    <row r="61" spans="1:12" ht="35.25" customHeight="1" thickBot="1">
      <c r="A61" s="13">
        <v>6370</v>
      </c>
      <c r="B61" s="505"/>
      <c r="C61" s="132">
        <v>2025</v>
      </c>
      <c r="D61" s="27"/>
      <c r="E61" s="491">
        <v>0</v>
      </c>
      <c r="F61" s="365">
        <v>0</v>
      </c>
      <c r="G61" s="390">
        <v>0</v>
      </c>
      <c r="H61" s="388">
        <v>0</v>
      </c>
      <c r="I61" s="446"/>
    </row>
    <row r="62" spans="1:12" s="518" customFormat="1" ht="25.5" customHeight="1">
      <c r="A62" s="223">
        <v>6220</v>
      </c>
      <c r="B62" s="224" t="s">
        <v>239</v>
      </c>
      <c r="C62" s="130">
        <v>2023</v>
      </c>
      <c r="D62" s="225"/>
      <c r="E62" s="323">
        <v>0</v>
      </c>
      <c r="F62" s="324">
        <v>0</v>
      </c>
      <c r="G62" s="324">
        <v>0</v>
      </c>
      <c r="H62" s="226">
        <v>0</v>
      </c>
      <c r="I62" s="447"/>
      <c r="J62" s="517"/>
    </row>
    <row r="63" spans="1:12" s="518" customFormat="1" ht="24" customHeight="1">
      <c r="A63" s="223">
        <v>6220</v>
      </c>
      <c r="B63" s="519"/>
      <c r="C63" s="131">
        <v>2024</v>
      </c>
      <c r="D63" s="225"/>
      <c r="E63" s="323">
        <v>0</v>
      </c>
      <c r="F63" s="325">
        <v>0</v>
      </c>
      <c r="G63" s="324">
        <v>0</v>
      </c>
      <c r="H63" s="227">
        <v>0</v>
      </c>
      <c r="I63" s="448"/>
      <c r="J63" s="517"/>
    </row>
    <row r="64" spans="1:12" s="518" customFormat="1" ht="24" customHeight="1" thickBot="1">
      <c r="A64" s="228">
        <v>6220</v>
      </c>
      <c r="B64" s="520"/>
      <c r="C64" s="132">
        <v>2025</v>
      </c>
      <c r="D64" s="229"/>
      <c r="E64" s="326">
        <v>0</v>
      </c>
      <c r="F64" s="327">
        <v>0</v>
      </c>
      <c r="G64" s="491">
        <v>0</v>
      </c>
      <c r="H64" s="230">
        <v>0</v>
      </c>
      <c r="I64" s="449"/>
      <c r="J64" s="517"/>
    </row>
    <row r="65" spans="1:10" s="493" customFormat="1" ht="15.75">
      <c r="A65" s="215">
        <v>4320</v>
      </c>
      <c r="B65" s="231" t="s">
        <v>240</v>
      </c>
      <c r="C65" s="130">
        <v>2023</v>
      </c>
      <c r="D65" s="249"/>
      <c r="E65" s="357">
        <v>0</v>
      </c>
      <c r="F65" s="358">
        <v>0</v>
      </c>
      <c r="G65" s="358">
        <v>0</v>
      </c>
      <c r="H65" s="336">
        <v>0</v>
      </c>
      <c r="I65" s="450"/>
      <c r="J65" s="492"/>
    </row>
    <row r="66" spans="1:10" s="493" customFormat="1" ht="15.75">
      <c r="A66" s="218" t="s">
        <v>30</v>
      </c>
      <c r="B66" s="503"/>
      <c r="C66" s="131">
        <v>2024</v>
      </c>
      <c r="D66" s="249"/>
      <c r="E66" s="357">
        <v>0</v>
      </c>
      <c r="F66" s="359">
        <v>0</v>
      </c>
      <c r="G66" s="358">
        <v>0</v>
      </c>
      <c r="H66" s="337">
        <v>0</v>
      </c>
      <c r="I66" s="451"/>
      <c r="J66" s="492"/>
    </row>
    <row r="67" spans="1:10" s="493" customFormat="1" ht="16.5" thickBot="1">
      <c r="A67" s="221" t="s">
        <v>30</v>
      </c>
      <c r="B67" s="502"/>
      <c r="C67" s="132">
        <v>2025</v>
      </c>
      <c r="D67" s="250"/>
      <c r="E67" s="360">
        <v>0</v>
      </c>
      <c r="F67" s="361">
        <v>0</v>
      </c>
      <c r="G67" s="494">
        <v>0</v>
      </c>
      <c r="H67" s="338">
        <v>0</v>
      </c>
      <c r="I67" s="452"/>
      <c r="J67" s="492"/>
    </row>
    <row r="68" spans="1:10" ht="27" customHeight="1">
      <c r="A68" s="20">
        <v>4430</v>
      </c>
      <c r="B68" s="21" t="s">
        <v>241</v>
      </c>
      <c r="C68" s="130">
        <v>2023</v>
      </c>
      <c r="D68" s="22"/>
      <c r="E68" s="342">
        <v>0</v>
      </c>
      <c r="F68" s="323">
        <v>0</v>
      </c>
      <c r="G68" s="323">
        <v>57000</v>
      </c>
      <c r="H68" s="273">
        <v>57000</v>
      </c>
      <c r="I68" s="444"/>
    </row>
    <row r="69" spans="1:10" ht="38.25" customHeight="1">
      <c r="A69" s="20">
        <v>4430</v>
      </c>
      <c r="B69" s="21"/>
      <c r="C69" s="131">
        <v>2024</v>
      </c>
      <c r="D69" s="22"/>
      <c r="E69" s="516">
        <v>0</v>
      </c>
      <c r="F69" s="366">
        <v>0</v>
      </c>
      <c r="G69" s="323">
        <v>48748</v>
      </c>
      <c r="H69" s="274">
        <v>48748</v>
      </c>
      <c r="I69" s="445"/>
    </row>
    <row r="70" spans="1:10" ht="30.75" customHeight="1" thickBot="1">
      <c r="A70" s="13">
        <v>4430</v>
      </c>
      <c r="B70" s="505"/>
      <c r="C70" s="132">
        <v>2025</v>
      </c>
      <c r="D70" s="27"/>
      <c r="E70" s="491">
        <v>0</v>
      </c>
      <c r="F70" s="365">
        <v>0</v>
      </c>
      <c r="G70" s="326">
        <v>0</v>
      </c>
      <c r="H70" s="275">
        <v>0</v>
      </c>
      <c r="I70" s="446"/>
    </row>
    <row r="71" spans="1:10" ht="15.75">
      <c r="A71" s="20" t="s">
        <v>30</v>
      </c>
      <c r="B71" s="21" t="s">
        <v>242</v>
      </c>
      <c r="C71" s="130">
        <v>2023</v>
      </c>
      <c r="D71" s="22"/>
      <c r="E71" s="323">
        <v>0</v>
      </c>
      <c r="F71" s="324">
        <v>33500</v>
      </c>
      <c r="G71" s="324">
        <v>112026</v>
      </c>
      <c r="H71" s="226">
        <v>145526</v>
      </c>
      <c r="I71" s="444"/>
    </row>
    <row r="72" spans="1:10" ht="15.75">
      <c r="A72" s="23" t="s">
        <v>30</v>
      </c>
      <c r="B72" s="504"/>
      <c r="C72" s="131">
        <v>2024</v>
      </c>
      <c r="D72" s="22"/>
      <c r="E72" s="323">
        <v>0</v>
      </c>
      <c r="F72" s="325">
        <v>0</v>
      </c>
      <c r="G72" s="324">
        <v>0</v>
      </c>
      <c r="H72" s="227">
        <v>0</v>
      </c>
      <c r="I72" s="445"/>
    </row>
    <row r="73" spans="1:10" ht="16.5" thickBot="1">
      <c r="A73" s="25" t="s">
        <v>30</v>
      </c>
      <c r="B73" s="505"/>
      <c r="C73" s="132">
        <v>2025</v>
      </c>
      <c r="D73" s="27"/>
      <c r="E73" s="326">
        <v>0</v>
      </c>
      <c r="F73" s="327">
        <v>0</v>
      </c>
      <c r="G73" s="491">
        <v>0</v>
      </c>
      <c r="H73" s="230">
        <v>0</v>
      </c>
      <c r="I73" s="446"/>
    </row>
    <row r="74" spans="1:10" ht="35.25" customHeight="1">
      <c r="A74" s="288">
        <v>6180</v>
      </c>
      <c r="B74" s="39" t="s">
        <v>243</v>
      </c>
      <c r="C74" s="130">
        <v>2023</v>
      </c>
      <c r="D74" s="22"/>
      <c r="E74" s="323">
        <v>0</v>
      </c>
      <c r="F74" s="323">
        <v>6000</v>
      </c>
      <c r="G74" s="323">
        <v>3000000</v>
      </c>
      <c r="H74" s="323">
        <v>3006000</v>
      </c>
      <c r="I74" s="444"/>
    </row>
    <row r="75" spans="1:10" ht="36.75" customHeight="1">
      <c r="A75" s="20">
        <v>6180</v>
      </c>
      <c r="B75" s="39"/>
      <c r="C75" s="131">
        <v>2024</v>
      </c>
      <c r="D75" s="22"/>
      <c r="E75" s="323">
        <v>0</v>
      </c>
      <c r="F75" s="323">
        <v>3500</v>
      </c>
      <c r="G75" s="323">
        <v>2079306</v>
      </c>
      <c r="H75" s="323">
        <v>2082806</v>
      </c>
      <c r="I75" s="445"/>
    </row>
    <row r="76" spans="1:10" ht="51.75" customHeight="1" thickBot="1">
      <c r="A76" s="442">
        <v>6180</v>
      </c>
      <c r="B76" s="521"/>
      <c r="C76" s="132">
        <v>2025</v>
      </c>
      <c r="D76" s="27"/>
      <c r="E76" s="323">
        <v>0</v>
      </c>
      <c r="F76" s="323">
        <v>0</v>
      </c>
      <c r="G76" s="323">
        <v>2000000</v>
      </c>
      <c r="H76" s="323">
        <v>2000000</v>
      </c>
      <c r="I76" s="446"/>
    </row>
    <row r="77" spans="1:10" ht="24.75" customHeight="1" thickBot="1">
      <c r="A77" s="32">
        <v>10</v>
      </c>
      <c r="B77" s="29" t="s">
        <v>34</v>
      </c>
      <c r="C77" s="30"/>
      <c r="D77" s="112"/>
      <c r="E77" s="317"/>
      <c r="F77" s="317"/>
      <c r="G77" s="317"/>
      <c r="H77" s="329"/>
      <c r="I77" s="123"/>
    </row>
    <row r="78" spans="1:10" ht="55.5" customHeight="1">
      <c r="A78" s="20">
        <v>1110</v>
      </c>
      <c r="B78" s="21" t="s">
        <v>262</v>
      </c>
      <c r="C78" s="270">
        <v>2023</v>
      </c>
      <c r="D78" s="22"/>
      <c r="E78" s="323">
        <v>0</v>
      </c>
      <c r="F78" s="323">
        <v>189000</v>
      </c>
      <c r="G78" s="323">
        <v>273390</v>
      </c>
      <c r="H78" s="226">
        <v>462390</v>
      </c>
      <c r="I78" s="444"/>
    </row>
    <row r="79" spans="1:10" ht="33" customHeight="1">
      <c r="A79" s="20">
        <v>1110</v>
      </c>
      <c r="B79" s="24"/>
      <c r="C79" s="271">
        <v>2024</v>
      </c>
      <c r="D79" s="22"/>
      <c r="E79" s="323">
        <v>0</v>
      </c>
      <c r="F79" s="323">
        <v>0</v>
      </c>
      <c r="G79" s="323">
        <v>243000</v>
      </c>
      <c r="H79" s="226">
        <v>243000</v>
      </c>
      <c r="I79" s="445"/>
    </row>
    <row r="80" spans="1:10" ht="21.75" customHeight="1" thickBot="1">
      <c r="A80" s="20">
        <v>1110</v>
      </c>
      <c r="B80" s="26"/>
      <c r="C80" s="272">
        <v>2025</v>
      </c>
      <c r="D80" s="27"/>
      <c r="E80" s="365">
        <v>0</v>
      </c>
      <c r="F80" s="365">
        <v>0</v>
      </c>
      <c r="G80" s="365">
        <v>163679</v>
      </c>
      <c r="H80" s="230">
        <v>163679</v>
      </c>
      <c r="I80" s="446"/>
    </row>
    <row r="81" spans="1:9" ht="55.5" customHeight="1">
      <c r="A81" s="288">
        <v>1130</v>
      </c>
      <c r="B81" s="287" t="s">
        <v>263</v>
      </c>
      <c r="C81" s="270">
        <v>2023</v>
      </c>
      <c r="D81" s="22"/>
      <c r="E81" s="323">
        <v>0</v>
      </c>
      <c r="F81" s="323">
        <v>171391</v>
      </c>
      <c r="G81" s="323">
        <v>580000</v>
      </c>
      <c r="H81" s="226">
        <v>751391</v>
      </c>
      <c r="I81" s="444"/>
    </row>
    <row r="82" spans="1:9" ht="33" customHeight="1">
      <c r="A82" s="20">
        <v>1130</v>
      </c>
      <c r="B82" s="24"/>
      <c r="C82" s="271">
        <v>2024</v>
      </c>
      <c r="D82" s="22"/>
      <c r="E82" s="323">
        <v>0</v>
      </c>
      <c r="F82" s="323">
        <v>171391</v>
      </c>
      <c r="G82" s="323">
        <v>0</v>
      </c>
      <c r="H82" s="226">
        <v>171391</v>
      </c>
      <c r="I82" s="445"/>
    </row>
    <row r="83" spans="1:9" ht="21.75" customHeight="1" thickBot="1">
      <c r="A83" s="20">
        <v>1130</v>
      </c>
      <c r="B83" s="26"/>
      <c r="C83" s="272">
        <v>2025</v>
      </c>
      <c r="D83" s="27"/>
      <c r="E83" s="323">
        <v>0</v>
      </c>
      <c r="F83" s="323">
        <v>171391</v>
      </c>
      <c r="G83" s="323">
        <v>0</v>
      </c>
      <c r="H83" s="226">
        <v>171391</v>
      </c>
      <c r="I83" s="446"/>
    </row>
    <row r="84" spans="1:9" ht="43.5" customHeight="1">
      <c r="A84" s="288">
        <v>1140</v>
      </c>
      <c r="B84" s="289" t="s">
        <v>255</v>
      </c>
      <c r="C84" s="270">
        <v>2023</v>
      </c>
      <c r="D84" s="522"/>
      <c r="E84" s="523">
        <v>0</v>
      </c>
      <c r="F84" s="523">
        <v>815000</v>
      </c>
      <c r="G84" s="523">
        <v>277869</v>
      </c>
      <c r="H84" s="524">
        <v>1092869</v>
      </c>
      <c r="I84" s="525"/>
    </row>
    <row r="85" spans="1:9" ht="28.5" customHeight="1">
      <c r="A85" s="23">
        <v>1140</v>
      </c>
      <c r="B85" s="24"/>
      <c r="C85" s="271">
        <v>2024</v>
      </c>
      <c r="D85" s="526"/>
      <c r="E85" s="527">
        <v>0</v>
      </c>
      <c r="F85" s="527">
        <v>469000</v>
      </c>
      <c r="G85" s="527">
        <v>0</v>
      </c>
      <c r="H85" s="528">
        <v>469000</v>
      </c>
      <c r="I85" s="529"/>
    </row>
    <row r="86" spans="1:9" ht="28.5" customHeight="1" thickBot="1">
      <c r="A86" s="25">
        <v>1140</v>
      </c>
      <c r="B86" s="26"/>
      <c r="C86" s="272">
        <v>2025</v>
      </c>
      <c r="D86" s="530"/>
      <c r="E86" s="506">
        <v>0</v>
      </c>
      <c r="F86" s="506">
        <v>469000</v>
      </c>
      <c r="G86" s="506">
        <v>0</v>
      </c>
      <c r="H86" s="531">
        <v>469000</v>
      </c>
      <c r="I86" s="532"/>
    </row>
    <row r="87" spans="1:9" ht="79.5" customHeight="1" thickBot="1">
      <c r="A87" s="288">
        <v>9240</v>
      </c>
      <c r="B87" s="289" t="s">
        <v>284</v>
      </c>
      <c r="C87" s="392">
        <v>2023</v>
      </c>
      <c r="D87" s="393"/>
      <c r="E87" s="282">
        <v>0</v>
      </c>
      <c r="F87" s="282">
        <v>0</v>
      </c>
      <c r="G87" s="394">
        <v>256000</v>
      </c>
      <c r="H87" s="443">
        <v>256000</v>
      </c>
      <c r="I87" s="453"/>
    </row>
    <row r="88" spans="1:9" ht="79.5" customHeight="1" thickBot="1">
      <c r="A88" s="288">
        <v>9240</v>
      </c>
      <c r="B88" s="24"/>
      <c r="C88" s="395">
        <v>2024</v>
      </c>
      <c r="D88" s="396"/>
      <c r="E88" s="394">
        <v>0</v>
      </c>
      <c r="F88" s="394">
        <v>0</v>
      </c>
      <c r="G88" s="394">
        <v>389000</v>
      </c>
      <c r="H88" s="100">
        <v>389000</v>
      </c>
      <c r="I88" s="445"/>
    </row>
    <row r="89" spans="1:9" ht="79.5" customHeight="1" thickBot="1">
      <c r="A89" s="288">
        <v>9240</v>
      </c>
      <c r="B89" s="26"/>
      <c r="C89" s="397">
        <v>2025</v>
      </c>
      <c r="D89" s="398"/>
      <c r="E89" s="399">
        <v>0</v>
      </c>
      <c r="F89" s="399">
        <v>0</v>
      </c>
      <c r="G89" s="399">
        <v>250000</v>
      </c>
      <c r="H89" s="101">
        <v>250000</v>
      </c>
      <c r="I89" s="446"/>
    </row>
    <row r="90" spans="1:9" ht="33" customHeight="1">
      <c r="A90" s="20">
        <v>10550</v>
      </c>
      <c r="B90" s="21" t="s">
        <v>264</v>
      </c>
      <c r="C90" s="270">
        <v>2023</v>
      </c>
      <c r="D90" s="33"/>
      <c r="E90" s="323">
        <v>0</v>
      </c>
      <c r="F90" s="324">
        <v>100000</v>
      </c>
      <c r="G90" s="324">
        <v>0</v>
      </c>
      <c r="H90" s="226">
        <v>100000</v>
      </c>
      <c r="I90" s="444"/>
    </row>
    <row r="91" spans="1:9" ht="43.5" customHeight="1">
      <c r="A91" s="23">
        <v>10550</v>
      </c>
      <c r="B91" s="21"/>
      <c r="C91" s="271">
        <v>2024</v>
      </c>
      <c r="D91" s="22"/>
      <c r="E91" s="323">
        <v>0</v>
      </c>
      <c r="F91" s="325">
        <v>200000</v>
      </c>
      <c r="G91" s="324">
        <v>0</v>
      </c>
      <c r="H91" s="227">
        <v>200000</v>
      </c>
      <c r="I91" s="445"/>
    </row>
    <row r="92" spans="1:9" ht="39.75" customHeight="1" thickBot="1">
      <c r="A92" s="25">
        <v>10550</v>
      </c>
      <c r="B92" s="533"/>
      <c r="C92" s="272">
        <v>2025</v>
      </c>
      <c r="D92" s="27"/>
      <c r="E92" s="326">
        <v>0</v>
      </c>
      <c r="F92" s="327">
        <v>200000</v>
      </c>
      <c r="G92" s="506">
        <v>0</v>
      </c>
      <c r="H92" s="230">
        <v>200000</v>
      </c>
      <c r="I92" s="446"/>
    </row>
    <row r="93" spans="1:9" ht="31.5" customHeight="1" thickBot="1">
      <c r="A93" s="32">
        <v>11</v>
      </c>
      <c r="B93" s="10" t="s">
        <v>35</v>
      </c>
      <c r="C93" s="11"/>
      <c r="D93" s="111"/>
      <c r="E93" s="127"/>
      <c r="F93" s="127"/>
      <c r="G93" s="127"/>
      <c r="H93" s="322"/>
      <c r="I93" s="122"/>
    </row>
    <row r="94" spans="1:9" ht="176.25" customHeight="1">
      <c r="A94" s="20">
        <v>9120</v>
      </c>
      <c r="B94" s="21" t="s">
        <v>36</v>
      </c>
      <c r="C94" s="130">
        <v>2023</v>
      </c>
      <c r="D94" s="76"/>
      <c r="E94" s="323">
        <v>1700000</v>
      </c>
      <c r="F94" s="323">
        <v>450000</v>
      </c>
      <c r="G94" s="324">
        <v>700000</v>
      </c>
      <c r="H94" s="342">
        <v>2850000</v>
      </c>
      <c r="I94" s="444"/>
    </row>
    <row r="95" spans="1:9" ht="99.75" customHeight="1">
      <c r="A95" s="23"/>
      <c r="B95" s="24"/>
      <c r="C95" s="131">
        <v>2024</v>
      </c>
      <c r="D95" s="76"/>
      <c r="E95" s="366">
        <v>1200000</v>
      </c>
      <c r="F95" s="323">
        <v>500000</v>
      </c>
      <c r="G95" s="325">
        <v>700000</v>
      </c>
      <c r="H95" s="340">
        <v>2400000</v>
      </c>
      <c r="I95" s="445"/>
    </row>
    <row r="96" spans="1:9" ht="93" customHeight="1" thickBot="1">
      <c r="A96" s="25"/>
      <c r="B96" s="26"/>
      <c r="C96" s="132">
        <v>2025</v>
      </c>
      <c r="D96" s="81"/>
      <c r="E96" s="365">
        <v>1200000</v>
      </c>
      <c r="F96" s="326">
        <v>500000</v>
      </c>
      <c r="G96" s="327">
        <v>700000</v>
      </c>
      <c r="H96" s="341">
        <v>2400000</v>
      </c>
      <c r="I96" s="446"/>
    </row>
    <row r="97" spans="1:10" ht="15.75">
      <c r="A97" s="20">
        <v>9230</v>
      </c>
      <c r="B97" s="21" t="s">
        <v>37</v>
      </c>
      <c r="C97" s="130">
        <v>2023</v>
      </c>
      <c r="D97" s="76"/>
      <c r="E97" s="323">
        <v>200000</v>
      </c>
      <c r="F97" s="323">
        <v>0</v>
      </c>
      <c r="G97" s="324">
        <v>0</v>
      </c>
      <c r="H97" s="342">
        <v>200000</v>
      </c>
      <c r="I97" s="444"/>
    </row>
    <row r="98" spans="1:10" ht="15.75">
      <c r="A98" s="23"/>
      <c r="B98" s="24"/>
      <c r="C98" s="131">
        <v>2024</v>
      </c>
      <c r="D98" s="76"/>
      <c r="E98" s="366">
        <v>150000</v>
      </c>
      <c r="F98" s="323">
        <v>0</v>
      </c>
      <c r="G98" s="325">
        <v>0</v>
      </c>
      <c r="H98" s="340">
        <v>150000</v>
      </c>
      <c r="I98" s="445"/>
    </row>
    <row r="99" spans="1:10" ht="16.5" thickBot="1">
      <c r="A99" s="25"/>
      <c r="B99" s="26"/>
      <c r="C99" s="132">
        <v>2025</v>
      </c>
      <c r="D99" s="81"/>
      <c r="E99" s="365">
        <v>100000</v>
      </c>
      <c r="F99" s="326">
        <v>0</v>
      </c>
      <c r="G99" s="327">
        <v>0</v>
      </c>
      <c r="H99" s="341">
        <v>100000</v>
      </c>
      <c r="I99" s="446"/>
    </row>
    <row r="100" spans="1:10" ht="55.5" customHeight="1">
      <c r="A100" s="20">
        <v>9450</v>
      </c>
      <c r="B100" s="21" t="s">
        <v>38</v>
      </c>
      <c r="C100" s="130">
        <v>2023</v>
      </c>
      <c r="D100" s="76"/>
      <c r="E100" s="323">
        <v>0</v>
      </c>
      <c r="F100" s="323">
        <v>600000</v>
      </c>
      <c r="G100" s="324">
        <v>100000</v>
      </c>
      <c r="H100" s="342">
        <v>700000</v>
      </c>
      <c r="I100" s="444"/>
    </row>
    <row r="101" spans="1:10" ht="57.75" customHeight="1">
      <c r="A101" s="23"/>
      <c r="B101" s="24"/>
      <c r="C101" s="131">
        <v>2024</v>
      </c>
      <c r="D101" s="76"/>
      <c r="E101" s="366">
        <v>0</v>
      </c>
      <c r="F101" s="323">
        <v>500000</v>
      </c>
      <c r="G101" s="325">
        <v>100000</v>
      </c>
      <c r="H101" s="340">
        <v>600000</v>
      </c>
      <c r="I101" s="445"/>
    </row>
    <row r="102" spans="1:10" ht="57.75" customHeight="1" thickBot="1">
      <c r="A102" s="25"/>
      <c r="B102" s="26"/>
      <c r="C102" s="132">
        <v>2025</v>
      </c>
      <c r="D102" s="81"/>
      <c r="E102" s="365">
        <v>0</v>
      </c>
      <c r="F102" s="326">
        <v>800000</v>
      </c>
      <c r="G102" s="327">
        <v>100000</v>
      </c>
      <c r="H102" s="341">
        <v>900000</v>
      </c>
      <c r="I102" s="446"/>
    </row>
    <row r="103" spans="1:10" ht="15.75">
      <c r="A103" s="20">
        <v>8140</v>
      </c>
      <c r="B103" s="21" t="s">
        <v>39</v>
      </c>
      <c r="C103" s="130">
        <v>2023</v>
      </c>
      <c r="D103" s="76"/>
      <c r="E103" s="323">
        <v>0</v>
      </c>
      <c r="F103" s="323">
        <v>150000</v>
      </c>
      <c r="G103" s="324">
        <v>0</v>
      </c>
      <c r="H103" s="342">
        <v>150000</v>
      </c>
      <c r="I103" s="444"/>
    </row>
    <row r="104" spans="1:10" ht="15.75">
      <c r="A104" s="23"/>
      <c r="B104" s="24"/>
      <c r="C104" s="131">
        <v>2024</v>
      </c>
      <c r="D104" s="76"/>
      <c r="E104" s="366">
        <v>0</v>
      </c>
      <c r="F104" s="323">
        <v>150000</v>
      </c>
      <c r="G104" s="325">
        <v>0</v>
      </c>
      <c r="H104" s="340">
        <v>150000</v>
      </c>
      <c r="I104" s="445"/>
    </row>
    <row r="105" spans="1:10" ht="16.5" thickBot="1">
      <c r="A105" s="25"/>
      <c r="B105" s="26"/>
      <c r="C105" s="132">
        <v>2025</v>
      </c>
      <c r="D105" s="81"/>
      <c r="E105" s="365">
        <v>0</v>
      </c>
      <c r="F105" s="326">
        <v>150000</v>
      </c>
      <c r="G105" s="327">
        <v>0</v>
      </c>
      <c r="H105" s="341">
        <v>150000</v>
      </c>
      <c r="I105" s="446"/>
    </row>
    <row r="106" spans="1:10" ht="85.5" customHeight="1">
      <c r="A106" s="427">
        <v>9770</v>
      </c>
      <c r="B106" s="428" t="s">
        <v>265</v>
      </c>
      <c r="C106" s="429">
        <v>2023</v>
      </c>
      <c r="D106" s="430"/>
      <c r="E106" s="323">
        <v>0</v>
      </c>
      <c r="F106" s="323">
        <v>500000</v>
      </c>
      <c r="G106" s="324">
        <v>100000</v>
      </c>
      <c r="H106" s="342">
        <v>600000</v>
      </c>
      <c r="I106" s="444"/>
    </row>
    <row r="107" spans="1:10" ht="90" customHeight="1">
      <c r="A107" s="435">
        <v>9770</v>
      </c>
      <c r="B107" s="436" t="s">
        <v>265</v>
      </c>
      <c r="C107" s="437">
        <v>2024</v>
      </c>
      <c r="D107" s="438"/>
      <c r="E107" s="366">
        <v>0</v>
      </c>
      <c r="F107" s="323">
        <v>500000</v>
      </c>
      <c r="G107" s="325">
        <v>100000</v>
      </c>
      <c r="H107" s="340">
        <v>600000</v>
      </c>
      <c r="I107" s="445"/>
    </row>
    <row r="108" spans="1:10" ht="16.5" thickBot="1">
      <c r="A108" s="431">
        <v>9770</v>
      </c>
      <c r="B108" s="432" t="s">
        <v>265</v>
      </c>
      <c r="C108" s="433">
        <v>2025</v>
      </c>
      <c r="D108" s="434"/>
      <c r="E108" s="365">
        <v>0</v>
      </c>
      <c r="F108" s="326">
        <v>500000</v>
      </c>
      <c r="G108" s="327">
        <v>100000</v>
      </c>
      <c r="H108" s="341">
        <v>600000</v>
      </c>
      <c r="I108" s="446"/>
    </row>
    <row r="109" spans="1:10" ht="16.5" thickBot="1">
      <c r="A109" s="32">
        <v>12</v>
      </c>
      <c r="B109" s="10" t="s">
        <v>40</v>
      </c>
      <c r="C109" s="11"/>
      <c r="D109" s="111"/>
      <c r="E109" s="127"/>
      <c r="F109" s="127"/>
      <c r="G109" s="127"/>
      <c r="H109" s="322"/>
      <c r="I109" s="122"/>
    </row>
    <row r="110" spans="1:10" s="493" customFormat="1" ht="15.75" customHeight="1">
      <c r="A110" s="215">
        <v>1110</v>
      </c>
      <c r="B110" s="231" t="s">
        <v>16</v>
      </c>
      <c r="C110" s="130">
        <v>2023</v>
      </c>
      <c r="D110" s="249"/>
      <c r="E110" s="323">
        <v>0</v>
      </c>
      <c r="F110" s="357">
        <v>316000</v>
      </c>
      <c r="G110" s="357">
        <v>0</v>
      </c>
      <c r="H110" s="357">
        <v>316000</v>
      </c>
      <c r="I110" s="450"/>
      <c r="J110" s="492"/>
    </row>
    <row r="111" spans="1:10" s="493" customFormat="1" ht="15.75">
      <c r="A111" s="218">
        <v>1110</v>
      </c>
      <c r="B111" s="234"/>
      <c r="C111" s="131">
        <v>2024</v>
      </c>
      <c r="D111" s="249"/>
      <c r="E111" s="367">
        <v>0</v>
      </c>
      <c r="F111" s="357">
        <v>0</v>
      </c>
      <c r="G111" s="357">
        <v>0</v>
      </c>
      <c r="H111" s="357">
        <v>0</v>
      </c>
      <c r="I111" s="451"/>
      <c r="J111" s="492"/>
    </row>
    <row r="112" spans="1:10" s="493" customFormat="1" ht="16.5" thickBot="1">
      <c r="A112" s="221">
        <v>1110</v>
      </c>
      <c r="B112" s="238"/>
      <c r="C112" s="132">
        <v>2025</v>
      </c>
      <c r="D112" s="250"/>
      <c r="E112" s="368">
        <v>0</v>
      </c>
      <c r="F112" s="368">
        <v>0</v>
      </c>
      <c r="G112" s="368">
        <v>0</v>
      </c>
      <c r="H112" s="368">
        <v>0</v>
      </c>
      <c r="I112" s="452"/>
      <c r="J112" s="492"/>
    </row>
    <row r="113" spans="1:10" s="493" customFormat="1" ht="66" customHeight="1">
      <c r="A113" s="215">
        <v>8220</v>
      </c>
      <c r="B113" s="231" t="s">
        <v>41</v>
      </c>
      <c r="C113" s="130">
        <v>2023</v>
      </c>
      <c r="D113" s="249"/>
      <c r="E113" s="323">
        <v>0</v>
      </c>
      <c r="F113" s="323">
        <v>65000</v>
      </c>
      <c r="G113" s="323">
        <v>1036325.89</v>
      </c>
      <c r="H113" s="343">
        <v>1101325.8900000001</v>
      </c>
      <c r="I113" s="450"/>
      <c r="J113" s="492"/>
    </row>
    <row r="114" spans="1:10" s="493" customFormat="1" ht="48" customHeight="1">
      <c r="A114" s="218">
        <v>8220</v>
      </c>
      <c r="B114" s="234"/>
      <c r="C114" s="131">
        <v>2024</v>
      </c>
      <c r="D114" s="249"/>
      <c r="E114" s="367">
        <v>0</v>
      </c>
      <c r="F114" s="357">
        <v>65000</v>
      </c>
      <c r="G114" s="359">
        <v>0</v>
      </c>
      <c r="H114" s="343">
        <v>65000</v>
      </c>
      <c r="I114" s="451"/>
      <c r="J114" s="492"/>
    </row>
    <row r="115" spans="1:10" s="493" customFormat="1" ht="51.75" customHeight="1" thickBot="1">
      <c r="A115" s="221">
        <v>8220</v>
      </c>
      <c r="B115" s="238"/>
      <c r="C115" s="132">
        <v>2025</v>
      </c>
      <c r="D115" s="250"/>
      <c r="E115" s="368">
        <v>0</v>
      </c>
      <c r="F115" s="360">
        <v>65000</v>
      </c>
      <c r="G115" s="361">
        <v>0</v>
      </c>
      <c r="H115" s="344">
        <v>65000</v>
      </c>
      <c r="I115" s="452"/>
      <c r="J115" s="492"/>
    </row>
    <row r="116" spans="1:10" s="493" customFormat="1" ht="49.5" customHeight="1">
      <c r="A116" s="215">
        <v>8230</v>
      </c>
      <c r="B116" s="231" t="s">
        <v>42</v>
      </c>
      <c r="C116" s="130">
        <v>2023</v>
      </c>
      <c r="D116" s="249"/>
      <c r="E116" s="323">
        <v>186583.18</v>
      </c>
      <c r="F116" s="357">
        <v>76353.471000000005</v>
      </c>
      <c r="G116" s="358">
        <v>91970</v>
      </c>
      <c r="H116" s="345">
        <v>354906.65100000001</v>
      </c>
      <c r="I116" s="450"/>
      <c r="J116" s="492"/>
    </row>
    <row r="117" spans="1:10" s="493" customFormat="1" ht="59.25" customHeight="1">
      <c r="A117" s="218">
        <v>8230</v>
      </c>
      <c r="B117" s="234"/>
      <c r="C117" s="131">
        <v>2024</v>
      </c>
      <c r="D117" s="249"/>
      <c r="E117" s="367">
        <v>186583.18</v>
      </c>
      <c r="F117" s="357">
        <v>76353.471000000005</v>
      </c>
      <c r="G117" s="359">
        <v>0</v>
      </c>
      <c r="H117" s="343">
        <v>262936.65100000001</v>
      </c>
      <c r="I117" s="451"/>
      <c r="J117" s="492"/>
    </row>
    <row r="118" spans="1:10" s="493" customFormat="1" ht="69.75" customHeight="1" thickBot="1">
      <c r="A118" s="221">
        <v>8230</v>
      </c>
      <c r="B118" s="238"/>
      <c r="C118" s="132">
        <v>2025</v>
      </c>
      <c r="D118" s="250"/>
      <c r="E118" s="368">
        <v>186583.18</v>
      </c>
      <c r="F118" s="360">
        <v>76353.471000000005</v>
      </c>
      <c r="G118" s="361">
        <v>0</v>
      </c>
      <c r="H118" s="344">
        <v>262936.65100000001</v>
      </c>
      <c r="I118" s="452"/>
      <c r="J118" s="492"/>
    </row>
    <row r="119" spans="1:10" ht="16.5" thickBot="1">
      <c r="A119" s="32">
        <v>13</v>
      </c>
      <c r="B119" s="10" t="s">
        <v>43</v>
      </c>
      <c r="C119" s="11"/>
      <c r="D119" s="111">
        <f>D120+D123+D126+D129+D132</f>
        <v>35</v>
      </c>
      <c r="E119" s="127"/>
      <c r="F119" s="127"/>
      <c r="G119" s="127"/>
      <c r="H119" s="127"/>
      <c r="I119" s="122"/>
    </row>
    <row r="120" spans="1:10" ht="15.75">
      <c r="A120" s="280">
        <v>1110</v>
      </c>
      <c r="B120" s="281" t="s">
        <v>259</v>
      </c>
      <c r="C120" s="130">
        <v>2023</v>
      </c>
      <c r="D120" s="216"/>
      <c r="E120" s="357">
        <v>0</v>
      </c>
      <c r="F120" s="357">
        <v>20000</v>
      </c>
      <c r="G120" s="358">
        <v>0</v>
      </c>
      <c r="H120" s="345">
        <v>20000</v>
      </c>
      <c r="I120" s="444"/>
    </row>
    <row r="121" spans="1:10" ht="15.75">
      <c r="A121" s="23"/>
      <c r="B121" s="24"/>
      <c r="C121" s="131">
        <v>2024</v>
      </c>
      <c r="D121" s="216"/>
      <c r="E121" s="367">
        <v>0</v>
      </c>
      <c r="F121" s="357">
        <v>0</v>
      </c>
      <c r="G121" s="359">
        <v>0</v>
      </c>
      <c r="H121" s="343">
        <v>0</v>
      </c>
      <c r="I121" s="445"/>
    </row>
    <row r="122" spans="1:10" ht="16.5" thickBot="1">
      <c r="A122" s="25"/>
      <c r="B122" s="26"/>
      <c r="C122" s="132">
        <v>2025</v>
      </c>
      <c r="D122" s="219"/>
      <c r="E122" s="368">
        <v>0</v>
      </c>
      <c r="F122" s="360">
        <v>0</v>
      </c>
      <c r="G122" s="361">
        <v>0</v>
      </c>
      <c r="H122" s="344">
        <v>0</v>
      </c>
      <c r="I122" s="446"/>
    </row>
    <row r="123" spans="1:10" ht="15.75" customHeight="1">
      <c r="A123" s="280">
        <v>7220</v>
      </c>
      <c r="B123" s="281" t="s">
        <v>256</v>
      </c>
      <c r="C123" s="130">
        <v>2023</v>
      </c>
      <c r="D123" s="216"/>
      <c r="E123" s="357">
        <v>0</v>
      </c>
      <c r="F123" s="357">
        <v>711023</v>
      </c>
      <c r="G123" s="358">
        <v>193886</v>
      </c>
      <c r="H123" s="345">
        <v>904909</v>
      </c>
      <c r="I123" s="444"/>
    </row>
    <row r="124" spans="1:10" ht="15.75">
      <c r="A124" s="23"/>
      <c r="B124" s="24"/>
      <c r="C124" s="131">
        <v>2024</v>
      </c>
      <c r="D124" s="216"/>
      <c r="E124" s="367">
        <v>0</v>
      </c>
      <c r="F124" s="357">
        <v>471933</v>
      </c>
      <c r="G124" s="359">
        <v>154800</v>
      </c>
      <c r="H124" s="343">
        <v>626733</v>
      </c>
      <c r="I124" s="445"/>
    </row>
    <row r="125" spans="1:10" ht="16.5" thickBot="1">
      <c r="A125" s="25"/>
      <c r="B125" s="26"/>
      <c r="C125" s="132">
        <v>2025</v>
      </c>
      <c r="D125" s="219"/>
      <c r="E125" s="368">
        <v>0</v>
      </c>
      <c r="F125" s="360">
        <v>1975123</v>
      </c>
      <c r="G125" s="361">
        <v>0</v>
      </c>
      <c r="H125" s="344">
        <v>1975123</v>
      </c>
      <c r="I125" s="446"/>
    </row>
    <row r="126" spans="1:10" ht="15.75" customHeight="1">
      <c r="A126" s="20">
        <v>7330</v>
      </c>
      <c r="B126" s="21" t="s">
        <v>44</v>
      </c>
      <c r="C126" s="130">
        <v>2023</v>
      </c>
      <c r="D126" s="216"/>
      <c r="E126" s="357">
        <v>0</v>
      </c>
      <c r="F126" s="357">
        <v>1689297</v>
      </c>
      <c r="G126" s="358">
        <v>0</v>
      </c>
      <c r="H126" s="345">
        <v>1689297</v>
      </c>
      <c r="I126" s="444"/>
    </row>
    <row r="127" spans="1:10" ht="15.75">
      <c r="A127" s="23"/>
      <c r="B127" s="24"/>
      <c r="C127" s="131">
        <v>2024</v>
      </c>
      <c r="D127" s="216"/>
      <c r="E127" s="367">
        <v>0</v>
      </c>
      <c r="F127" s="357">
        <v>2736397</v>
      </c>
      <c r="G127" s="359">
        <v>0</v>
      </c>
      <c r="H127" s="343">
        <v>2736397</v>
      </c>
      <c r="I127" s="445"/>
    </row>
    <row r="128" spans="1:10" ht="16.5" thickBot="1">
      <c r="A128" s="25"/>
      <c r="B128" s="26"/>
      <c r="C128" s="132">
        <v>2025</v>
      </c>
      <c r="D128" s="219"/>
      <c r="E128" s="368">
        <v>0</v>
      </c>
      <c r="F128" s="360">
        <v>3853163</v>
      </c>
      <c r="G128" s="361">
        <v>0</v>
      </c>
      <c r="H128" s="344">
        <v>3853163</v>
      </c>
      <c r="I128" s="446"/>
    </row>
    <row r="129" spans="1:12" ht="15.75" customHeight="1">
      <c r="A129" s="280">
        <v>7450</v>
      </c>
      <c r="B129" s="281" t="s">
        <v>257</v>
      </c>
      <c r="C129" s="130">
        <v>2023</v>
      </c>
      <c r="D129" s="216"/>
      <c r="E129" s="357">
        <v>0</v>
      </c>
      <c r="F129" s="357">
        <v>-20000</v>
      </c>
      <c r="G129" s="358">
        <v>76920</v>
      </c>
      <c r="H129" s="345">
        <v>56920</v>
      </c>
      <c r="I129" s="444"/>
    </row>
    <row r="130" spans="1:12" ht="15.75">
      <c r="A130" s="23"/>
      <c r="B130" s="24"/>
      <c r="C130" s="131">
        <v>2024</v>
      </c>
      <c r="D130" s="216"/>
      <c r="E130" s="367">
        <v>0</v>
      </c>
      <c r="F130" s="357">
        <v>0</v>
      </c>
      <c r="G130" s="359">
        <v>226500</v>
      </c>
      <c r="H130" s="343">
        <v>226500</v>
      </c>
      <c r="I130" s="445"/>
    </row>
    <row r="131" spans="1:12" ht="16.5" thickBot="1">
      <c r="A131" s="25"/>
      <c r="B131" s="26"/>
      <c r="C131" s="132">
        <v>2025</v>
      </c>
      <c r="D131" s="219"/>
      <c r="E131" s="368">
        <v>0</v>
      </c>
      <c r="F131" s="360">
        <v>0</v>
      </c>
      <c r="G131" s="361">
        <v>0</v>
      </c>
      <c r="H131" s="344">
        <v>0</v>
      </c>
      <c r="I131" s="446"/>
    </row>
    <row r="132" spans="1:12" ht="15.75" customHeight="1">
      <c r="A132" s="280">
        <v>10430</v>
      </c>
      <c r="B132" s="281" t="s">
        <v>258</v>
      </c>
      <c r="C132" s="130">
        <v>2023</v>
      </c>
      <c r="D132" s="216">
        <v>35</v>
      </c>
      <c r="E132" s="357">
        <v>75347</v>
      </c>
      <c r="F132" s="357">
        <v>10000</v>
      </c>
      <c r="G132" s="358">
        <v>0</v>
      </c>
      <c r="H132" s="345">
        <v>85347</v>
      </c>
      <c r="I132" s="444"/>
    </row>
    <row r="133" spans="1:12" ht="15.75">
      <c r="A133" s="23"/>
      <c r="B133" s="24"/>
      <c r="C133" s="131">
        <v>2024</v>
      </c>
      <c r="D133" s="216"/>
      <c r="E133" s="367">
        <v>0</v>
      </c>
      <c r="F133" s="357">
        <v>0</v>
      </c>
      <c r="G133" s="359">
        <v>0</v>
      </c>
      <c r="H133" s="343">
        <v>0</v>
      </c>
      <c r="I133" s="445"/>
    </row>
    <row r="134" spans="1:12" ht="16.5" thickBot="1">
      <c r="A134" s="25"/>
      <c r="B134" s="26"/>
      <c r="C134" s="132">
        <v>2025</v>
      </c>
      <c r="D134" s="219"/>
      <c r="E134" s="368">
        <v>0</v>
      </c>
      <c r="F134" s="360">
        <v>0</v>
      </c>
      <c r="G134" s="361">
        <v>0</v>
      </c>
      <c r="H134" s="344">
        <v>0</v>
      </c>
      <c r="I134" s="446"/>
    </row>
    <row r="135" spans="1:12" ht="16.5" thickBot="1">
      <c r="A135" s="28">
        <v>14</v>
      </c>
      <c r="B135" s="2" t="s">
        <v>45</v>
      </c>
      <c r="C135" s="34"/>
      <c r="D135" s="93"/>
      <c r="E135" s="369"/>
      <c r="F135" s="369"/>
      <c r="G135" s="317"/>
      <c r="H135" s="322"/>
      <c r="I135" s="34"/>
    </row>
    <row r="136" spans="1:12" ht="72.75" customHeight="1">
      <c r="A136" s="596" t="s">
        <v>46</v>
      </c>
      <c r="B136" s="599" t="s">
        <v>47</v>
      </c>
      <c r="C136" s="191">
        <v>2023</v>
      </c>
      <c r="D136" s="299"/>
      <c r="E136" s="323">
        <v>0</v>
      </c>
      <c r="F136" s="323">
        <v>0</v>
      </c>
      <c r="G136" s="324">
        <v>2000000</v>
      </c>
      <c r="H136" s="342">
        <v>2000000</v>
      </c>
      <c r="I136" s="299"/>
    </row>
    <row r="137" spans="1:12" ht="70.5" customHeight="1">
      <c r="A137" s="597"/>
      <c r="B137" s="600"/>
      <c r="C137" s="191">
        <v>2024</v>
      </c>
      <c r="D137" s="300"/>
      <c r="E137" s="366">
        <v>0</v>
      </c>
      <c r="F137" s="323">
        <v>0</v>
      </c>
      <c r="G137" s="325">
        <v>0</v>
      </c>
      <c r="H137" s="340">
        <v>0</v>
      </c>
      <c r="I137" s="300"/>
    </row>
    <row r="138" spans="1:12" ht="74.25" customHeight="1" thickBot="1">
      <c r="A138" s="598"/>
      <c r="B138" s="601"/>
      <c r="C138" s="9">
        <v>2025</v>
      </c>
      <c r="D138" s="301"/>
      <c r="E138" s="365">
        <v>0</v>
      </c>
      <c r="F138" s="326">
        <v>0</v>
      </c>
      <c r="G138" s="327">
        <v>0</v>
      </c>
      <c r="H138" s="341">
        <v>0</v>
      </c>
      <c r="I138" s="301"/>
    </row>
    <row r="139" spans="1:12" ht="26.25" customHeight="1">
      <c r="A139" s="596" t="s">
        <v>48</v>
      </c>
      <c r="B139" s="599" t="s">
        <v>49</v>
      </c>
      <c r="C139" s="191">
        <v>2023</v>
      </c>
      <c r="D139" s="299"/>
      <c r="E139" s="323">
        <v>0</v>
      </c>
      <c r="F139" s="323">
        <v>0</v>
      </c>
      <c r="G139" s="324">
        <v>0</v>
      </c>
      <c r="H139" s="342">
        <v>0</v>
      </c>
      <c r="I139" s="579"/>
    </row>
    <row r="140" spans="1:12" ht="24.75" customHeight="1">
      <c r="A140" s="597"/>
      <c r="B140" s="600"/>
      <c r="C140" s="191">
        <v>2024</v>
      </c>
      <c r="D140" s="300"/>
      <c r="E140" s="366">
        <v>0</v>
      </c>
      <c r="F140" s="323">
        <v>0</v>
      </c>
      <c r="G140" s="325">
        <v>0</v>
      </c>
      <c r="H140" s="340">
        <v>0</v>
      </c>
      <c r="I140" s="580"/>
    </row>
    <row r="141" spans="1:12" ht="33" customHeight="1" thickBot="1">
      <c r="A141" s="598"/>
      <c r="B141" s="601"/>
      <c r="C141" s="9">
        <v>2025</v>
      </c>
      <c r="D141" s="301"/>
      <c r="E141" s="365">
        <v>0</v>
      </c>
      <c r="F141" s="326">
        <v>0</v>
      </c>
      <c r="G141" s="327">
        <v>0</v>
      </c>
      <c r="H141" s="341">
        <v>0</v>
      </c>
      <c r="I141" s="581"/>
    </row>
    <row r="142" spans="1:12" ht="24.75" customHeight="1">
      <c r="A142" s="596" t="s">
        <v>50</v>
      </c>
      <c r="B142" s="599" t="s">
        <v>51</v>
      </c>
      <c r="C142" s="191">
        <v>2023</v>
      </c>
      <c r="D142" s="299"/>
      <c r="E142" s="323">
        <v>0</v>
      </c>
      <c r="F142" s="323">
        <v>0</v>
      </c>
      <c r="G142" s="324">
        <v>102670</v>
      </c>
      <c r="H142" s="342">
        <v>102670</v>
      </c>
      <c r="I142" s="579"/>
    </row>
    <row r="143" spans="1:12" ht="22.5" customHeight="1">
      <c r="A143" s="597"/>
      <c r="B143" s="600"/>
      <c r="C143" s="191">
        <v>2024</v>
      </c>
      <c r="D143" s="300"/>
      <c r="E143" s="366">
        <v>0</v>
      </c>
      <c r="F143" s="323">
        <v>0</v>
      </c>
      <c r="G143" s="325">
        <v>0</v>
      </c>
      <c r="H143" s="340">
        <v>0</v>
      </c>
      <c r="I143" s="580"/>
    </row>
    <row r="144" spans="1:12" ht="27.75" customHeight="1" thickBot="1">
      <c r="A144" s="598"/>
      <c r="B144" s="601"/>
      <c r="C144" s="9">
        <v>2025</v>
      </c>
      <c r="D144" s="301"/>
      <c r="E144" s="365">
        <v>0</v>
      </c>
      <c r="F144" s="326">
        <v>0</v>
      </c>
      <c r="G144" s="327">
        <v>0</v>
      </c>
      <c r="H144" s="341">
        <v>0</v>
      </c>
      <c r="I144" s="581"/>
      <c r="L144" s="534"/>
    </row>
    <row r="145" spans="1:12" ht="60" customHeight="1">
      <c r="A145" s="596" t="s">
        <v>52</v>
      </c>
      <c r="B145" s="599" t="s">
        <v>53</v>
      </c>
      <c r="C145" s="191">
        <v>2023</v>
      </c>
      <c r="D145" s="299"/>
      <c r="E145" s="323">
        <v>300000</v>
      </c>
      <c r="F145" s="323">
        <v>640500</v>
      </c>
      <c r="G145" s="324">
        <v>827300</v>
      </c>
      <c r="H145" s="342">
        <v>1767800</v>
      </c>
      <c r="I145" s="579"/>
      <c r="L145" s="534"/>
    </row>
    <row r="146" spans="1:12" ht="52.5" customHeight="1">
      <c r="A146" s="597"/>
      <c r="B146" s="600"/>
      <c r="C146" s="191">
        <v>2024</v>
      </c>
      <c r="D146" s="300"/>
      <c r="E146" s="366">
        <v>300000</v>
      </c>
      <c r="F146" s="323">
        <v>0</v>
      </c>
      <c r="G146" s="325">
        <v>0</v>
      </c>
      <c r="H146" s="340">
        <v>300000</v>
      </c>
      <c r="I146" s="580"/>
      <c r="L146" s="534"/>
    </row>
    <row r="147" spans="1:12" ht="46.5" customHeight="1" thickBot="1">
      <c r="A147" s="598"/>
      <c r="B147" s="601"/>
      <c r="C147" s="9">
        <v>2025</v>
      </c>
      <c r="D147" s="301"/>
      <c r="E147" s="365">
        <v>300000</v>
      </c>
      <c r="F147" s="326">
        <v>0</v>
      </c>
      <c r="G147" s="327">
        <v>0</v>
      </c>
      <c r="H147" s="341">
        <v>300000</v>
      </c>
      <c r="I147" s="581"/>
      <c r="L147" s="534"/>
    </row>
    <row r="148" spans="1:12" ht="40.5" customHeight="1">
      <c r="A148" s="596" t="s">
        <v>54</v>
      </c>
      <c r="B148" s="599" t="s">
        <v>55</v>
      </c>
      <c r="C148" s="191">
        <v>2023</v>
      </c>
      <c r="D148" s="299">
        <v>20</v>
      </c>
      <c r="E148" s="323">
        <v>0</v>
      </c>
      <c r="F148" s="323">
        <v>0</v>
      </c>
      <c r="G148" s="324">
        <v>59900</v>
      </c>
      <c r="H148" s="342">
        <v>59900</v>
      </c>
      <c r="I148" s="579"/>
    </row>
    <row r="149" spans="1:12" ht="43.5" customHeight="1">
      <c r="A149" s="597"/>
      <c r="B149" s="600"/>
      <c r="C149" s="191">
        <v>2024</v>
      </c>
      <c r="D149" s="300"/>
      <c r="E149" s="366">
        <v>0</v>
      </c>
      <c r="F149" s="323">
        <v>0</v>
      </c>
      <c r="G149" s="325">
        <v>0</v>
      </c>
      <c r="H149" s="340">
        <v>0</v>
      </c>
      <c r="I149" s="580"/>
    </row>
    <row r="150" spans="1:12" ht="42.75" customHeight="1" thickBot="1">
      <c r="A150" s="598"/>
      <c r="B150" s="601"/>
      <c r="C150" s="9">
        <v>2025</v>
      </c>
      <c r="D150" s="301"/>
      <c r="E150" s="365">
        <v>0</v>
      </c>
      <c r="F150" s="326">
        <v>0</v>
      </c>
      <c r="G150" s="327">
        <v>0</v>
      </c>
      <c r="H150" s="341">
        <v>0</v>
      </c>
      <c r="I150" s="581"/>
    </row>
    <row r="151" spans="1:12" ht="15.75">
      <c r="A151" s="596" t="s">
        <v>56</v>
      </c>
      <c r="B151" s="599" t="s">
        <v>57</v>
      </c>
      <c r="C151" s="191">
        <v>2023</v>
      </c>
      <c r="D151" s="299"/>
      <c r="E151" s="94">
        <v>0</v>
      </c>
      <c r="F151" s="94">
        <v>0</v>
      </c>
      <c r="G151" s="94">
        <v>0</v>
      </c>
      <c r="H151" s="209">
        <v>0</v>
      </c>
      <c r="I151" s="579"/>
    </row>
    <row r="152" spans="1:12" ht="15.75">
      <c r="A152" s="597"/>
      <c r="B152" s="600"/>
      <c r="C152" s="191">
        <v>2024</v>
      </c>
      <c r="D152" s="300"/>
      <c r="E152" s="95">
        <v>0</v>
      </c>
      <c r="F152" s="95">
        <v>0</v>
      </c>
      <c r="G152" s="95">
        <v>0</v>
      </c>
      <c r="H152" s="210">
        <v>0</v>
      </c>
      <c r="I152" s="580"/>
    </row>
    <row r="153" spans="1:12" ht="16.5" thickBot="1">
      <c r="A153" s="598"/>
      <c r="B153" s="601"/>
      <c r="C153" s="9">
        <v>2025</v>
      </c>
      <c r="D153" s="301"/>
      <c r="E153" s="192">
        <v>0</v>
      </c>
      <c r="F153" s="95">
        <v>0</v>
      </c>
      <c r="G153" s="192">
        <v>0</v>
      </c>
      <c r="H153" s="211">
        <v>0</v>
      </c>
      <c r="I153" s="581"/>
    </row>
    <row r="154" spans="1:12" ht="19.5" customHeight="1">
      <c r="A154" s="596" t="s">
        <v>58</v>
      </c>
      <c r="B154" s="675" t="s">
        <v>59</v>
      </c>
      <c r="C154" s="191">
        <v>2023</v>
      </c>
      <c r="D154" s="299"/>
      <c r="E154" s="323">
        <v>0</v>
      </c>
      <c r="F154" s="323">
        <v>0</v>
      </c>
      <c r="G154" s="324">
        <v>0</v>
      </c>
      <c r="H154" s="342">
        <v>0</v>
      </c>
      <c r="I154" s="579"/>
    </row>
    <row r="155" spans="1:12" ht="19.5" customHeight="1">
      <c r="A155" s="597"/>
      <c r="B155" s="676"/>
      <c r="C155" s="191">
        <v>2024</v>
      </c>
      <c r="D155" s="300"/>
      <c r="E155" s="323">
        <v>0</v>
      </c>
      <c r="F155" s="323">
        <v>0</v>
      </c>
      <c r="G155" s="325">
        <v>0</v>
      </c>
      <c r="H155" s="340">
        <v>0</v>
      </c>
      <c r="I155" s="580"/>
    </row>
    <row r="156" spans="1:12" ht="22.5" customHeight="1" thickBot="1">
      <c r="A156" s="598"/>
      <c r="B156" s="677"/>
      <c r="C156" s="9">
        <v>2025</v>
      </c>
      <c r="D156" s="301"/>
      <c r="E156" s="365">
        <v>0</v>
      </c>
      <c r="F156" s="326">
        <v>0</v>
      </c>
      <c r="G156" s="327">
        <v>0</v>
      </c>
      <c r="H156" s="341">
        <v>0</v>
      </c>
      <c r="I156" s="581"/>
    </row>
    <row r="157" spans="1:12" ht="21" customHeight="1">
      <c r="A157" s="596" t="s">
        <v>60</v>
      </c>
      <c r="B157" s="599" t="s">
        <v>61</v>
      </c>
      <c r="C157" s="191">
        <v>2023</v>
      </c>
      <c r="D157" s="299"/>
      <c r="E157" s="323">
        <v>0</v>
      </c>
      <c r="F157" s="323">
        <v>0</v>
      </c>
      <c r="G157" s="324">
        <v>11000</v>
      </c>
      <c r="H157" s="342">
        <v>11000</v>
      </c>
      <c r="I157" s="579"/>
    </row>
    <row r="158" spans="1:12" ht="21" customHeight="1">
      <c r="A158" s="597"/>
      <c r="B158" s="600"/>
      <c r="C158" s="191">
        <v>2024</v>
      </c>
      <c r="D158" s="300"/>
      <c r="E158" s="366">
        <v>0</v>
      </c>
      <c r="F158" s="323">
        <v>0</v>
      </c>
      <c r="G158" s="325">
        <v>0</v>
      </c>
      <c r="H158" s="340">
        <v>0</v>
      </c>
      <c r="I158" s="580"/>
    </row>
    <row r="159" spans="1:12" ht="23.25" customHeight="1" thickBot="1">
      <c r="A159" s="598"/>
      <c r="B159" s="601"/>
      <c r="C159" s="9">
        <v>2025</v>
      </c>
      <c r="D159" s="302"/>
      <c r="E159" s="365">
        <v>0</v>
      </c>
      <c r="F159" s="326">
        <v>0</v>
      </c>
      <c r="G159" s="327">
        <v>0</v>
      </c>
      <c r="H159" s="341">
        <v>0</v>
      </c>
      <c r="I159" s="581"/>
    </row>
    <row r="160" spans="1:12" ht="34.5" customHeight="1">
      <c r="A160" s="596" t="s">
        <v>133</v>
      </c>
      <c r="B160" s="675" t="s">
        <v>228</v>
      </c>
      <c r="C160" s="191">
        <v>2023</v>
      </c>
      <c r="D160" s="299">
        <v>8</v>
      </c>
      <c r="E160" s="323">
        <v>7200</v>
      </c>
      <c r="F160" s="323">
        <v>0</v>
      </c>
      <c r="G160" s="324">
        <v>2000</v>
      </c>
      <c r="H160" s="342">
        <v>9200</v>
      </c>
      <c r="I160" s="579"/>
    </row>
    <row r="161" spans="1:10" ht="36.75" customHeight="1">
      <c r="A161" s="597"/>
      <c r="B161" s="676"/>
      <c r="C161" s="191">
        <v>2024</v>
      </c>
      <c r="D161" s="300"/>
      <c r="E161" s="366">
        <v>7200</v>
      </c>
      <c r="F161" s="323">
        <v>0</v>
      </c>
      <c r="G161" s="325">
        <v>0</v>
      </c>
      <c r="H161" s="340">
        <v>7200</v>
      </c>
      <c r="I161" s="580"/>
    </row>
    <row r="162" spans="1:10" ht="34.5" customHeight="1" thickBot="1">
      <c r="A162" s="598"/>
      <c r="B162" s="677"/>
      <c r="C162" s="9">
        <v>2025</v>
      </c>
      <c r="D162" s="301"/>
      <c r="E162" s="365">
        <v>7200</v>
      </c>
      <c r="F162" s="326">
        <v>0</v>
      </c>
      <c r="G162" s="327">
        <v>0</v>
      </c>
      <c r="H162" s="341">
        <v>7200</v>
      </c>
      <c r="I162" s="581"/>
    </row>
    <row r="163" spans="1:10" ht="16.5" thickBot="1">
      <c r="A163" s="32">
        <v>15</v>
      </c>
      <c r="B163" s="10" t="s">
        <v>62</v>
      </c>
      <c r="C163" s="11"/>
      <c r="D163" s="111"/>
      <c r="E163" s="127"/>
      <c r="F163" s="127"/>
      <c r="G163" s="127"/>
      <c r="H163" s="322"/>
      <c r="I163" s="122"/>
    </row>
    <row r="164" spans="1:10" ht="93.75" customHeight="1">
      <c r="A164" s="12" t="s">
        <v>46</v>
      </c>
      <c r="B164" s="37" t="s">
        <v>63</v>
      </c>
      <c r="C164" s="130">
        <v>2023</v>
      </c>
      <c r="D164" s="22"/>
      <c r="E164" s="535">
        <v>2167</v>
      </c>
      <c r="F164" s="323">
        <v>5000</v>
      </c>
      <c r="G164" s="362">
        <v>0</v>
      </c>
      <c r="H164" s="339">
        <v>7167</v>
      </c>
      <c r="I164" s="444"/>
    </row>
    <row r="165" spans="1:10" ht="53.25" customHeight="1">
      <c r="A165" s="38" t="s">
        <v>46</v>
      </c>
      <c r="B165" s="536"/>
      <c r="C165" s="131">
        <v>2024</v>
      </c>
      <c r="D165" s="22"/>
      <c r="E165" s="366">
        <v>2167</v>
      </c>
      <c r="F165" s="323">
        <v>5000</v>
      </c>
      <c r="G165" s="325">
        <v>3500</v>
      </c>
      <c r="H165" s="537">
        <v>10667</v>
      </c>
      <c r="I165" s="445"/>
    </row>
    <row r="166" spans="1:10" ht="54" customHeight="1" thickBot="1">
      <c r="A166" s="13" t="s">
        <v>46</v>
      </c>
      <c r="B166" s="538"/>
      <c r="C166" s="132">
        <v>2025</v>
      </c>
      <c r="D166" s="27"/>
      <c r="E166" s="365">
        <v>2167</v>
      </c>
      <c r="F166" s="326">
        <v>5000</v>
      </c>
      <c r="G166" s="327">
        <v>2000</v>
      </c>
      <c r="H166" s="539">
        <v>9167</v>
      </c>
      <c r="I166" s="446"/>
    </row>
    <row r="167" spans="1:10" ht="15.75">
      <c r="A167" s="12" t="s">
        <v>48</v>
      </c>
      <c r="B167" s="39" t="s">
        <v>64</v>
      </c>
      <c r="C167" s="130">
        <v>2023</v>
      </c>
      <c r="D167" s="22"/>
      <c r="E167" s="364">
        <v>0</v>
      </c>
      <c r="F167" s="364">
        <v>0</v>
      </c>
      <c r="G167" s="364">
        <v>0</v>
      </c>
      <c r="H167" s="346">
        <v>0</v>
      </c>
      <c r="I167" s="444"/>
    </row>
    <row r="168" spans="1:10" ht="15.75">
      <c r="A168" s="38" t="s">
        <v>48</v>
      </c>
      <c r="B168" s="536"/>
      <c r="C168" s="131">
        <v>2024</v>
      </c>
      <c r="D168" s="22"/>
      <c r="E168" s="323">
        <v>0</v>
      </c>
      <c r="F168" s="323">
        <v>0</v>
      </c>
      <c r="G168" s="323">
        <v>0</v>
      </c>
      <c r="H168" s="347">
        <v>0</v>
      </c>
      <c r="I168" s="445"/>
    </row>
    <row r="169" spans="1:10" ht="16.5" thickBot="1">
      <c r="A169" s="13" t="s">
        <v>48</v>
      </c>
      <c r="B169" s="538"/>
      <c r="C169" s="132">
        <v>2025</v>
      </c>
      <c r="D169" s="27"/>
      <c r="E169" s="326">
        <v>0</v>
      </c>
      <c r="F169" s="326">
        <v>0</v>
      </c>
      <c r="G169" s="326">
        <v>0</v>
      </c>
      <c r="H169" s="348">
        <v>0</v>
      </c>
      <c r="I169" s="446"/>
    </row>
    <row r="170" spans="1:10" ht="15.75">
      <c r="A170" s="12" t="s">
        <v>50</v>
      </c>
      <c r="B170" s="37" t="s">
        <v>65</v>
      </c>
      <c r="C170" s="130">
        <v>2023</v>
      </c>
      <c r="D170" s="22"/>
      <c r="E170" s="364">
        <v>0</v>
      </c>
      <c r="F170" s="364">
        <v>0</v>
      </c>
      <c r="G170" s="364">
        <v>0</v>
      </c>
      <c r="H170" s="346">
        <v>0</v>
      </c>
      <c r="I170" s="444"/>
    </row>
    <row r="171" spans="1:10" ht="15.75">
      <c r="A171" s="38" t="s">
        <v>50</v>
      </c>
      <c r="B171" s="540"/>
      <c r="C171" s="131">
        <v>2024</v>
      </c>
      <c r="D171" s="22"/>
      <c r="E171" s="323">
        <v>0</v>
      </c>
      <c r="F171" s="323">
        <v>0</v>
      </c>
      <c r="G171" s="323">
        <v>0</v>
      </c>
      <c r="H171" s="347">
        <v>0</v>
      </c>
      <c r="I171" s="445"/>
    </row>
    <row r="172" spans="1:10" ht="16.5" thickBot="1">
      <c r="A172" s="13" t="s">
        <v>50</v>
      </c>
      <c r="B172" s="541"/>
      <c r="C172" s="132">
        <v>2025</v>
      </c>
      <c r="D172" s="27"/>
      <c r="E172" s="326">
        <v>0</v>
      </c>
      <c r="F172" s="326">
        <v>0</v>
      </c>
      <c r="G172" s="326">
        <v>0</v>
      </c>
      <c r="H172" s="348">
        <v>0</v>
      </c>
      <c r="I172" s="446"/>
    </row>
    <row r="173" spans="1:10" ht="81" customHeight="1">
      <c r="A173" s="12" t="s">
        <v>66</v>
      </c>
      <c r="B173" s="37" t="s">
        <v>67</v>
      </c>
      <c r="C173" s="130">
        <v>2023</v>
      </c>
      <c r="D173" s="22"/>
      <c r="E173" s="364">
        <v>5550</v>
      </c>
      <c r="F173" s="364">
        <v>0</v>
      </c>
      <c r="G173" s="364">
        <v>148920</v>
      </c>
      <c r="H173" s="346">
        <v>154470</v>
      </c>
      <c r="I173" s="444"/>
    </row>
    <row r="174" spans="1:10" ht="80.25" customHeight="1">
      <c r="A174" s="38" t="s">
        <v>66</v>
      </c>
      <c r="B174" s="540"/>
      <c r="C174" s="131">
        <v>2024</v>
      </c>
      <c r="D174" s="22"/>
      <c r="E174" s="323">
        <v>5550</v>
      </c>
      <c r="F174" s="323">
        <v>0</v>
      </c>
      <c r="G174" s="323">
        <v>0</v>
      </c>
      <c r="H174" s="347">
        <v>5550</v>
      </c>
      <c r="I174" s="445"/>
    </row>
    <row r="175" spans="1:10" ht="92.25" customHeight="1" thickBot="1">
      <c r="A175" s="13" t="s">
        <v>66</v>
      </c>
      <c r="B175" s="541"/>
      <c r="C175" s="132">
        <v>2025</v>
      </c>
      <c r="D175" s="27"/>
      <c r="E175" s="326">
        <v>5550</v>
      </c>
      <c r="F175" s="326">
        <v>0</v>
      </c>
      <c r="G175" s="326">
        <v>0</v>
      </c>
      <c r="H175" s="348">
        <v>5550</v>
      </c>
      <c r="I175" s="446"/>
    </row>
    <row r="176" spans="1:10" s="544" customFormat="1" ht="16.5" thickBot="1">
      <c r="A176" s="28">
        <v>16</v>
      </c>
      <c r="B176" s="129" t="s">
        <v>68</v>
      </c>
      <c r="C176" s="322"/>
      <c r="D176" s="386">
        <f>D177+D180+D183+D186+D189</f>
        <v>461</v>
      </c>
      <c r="E176" s="322"/>
      <c r="F176" s="322"/>
      <c r="G176" s="322"/>
      <c r="H176" s="322"/>
      <c r="I176" s="542"/>
      <c r="J176" s="543"/>
    </row>
    <row r="177" spans="1:14" ht="34.5" customHeight="1">
      <c r="A177" s="283" t="s">
        <v>46</v>
      </c>
      <c r="B177" s="678" t="s">
        <v>69</v>
      </c>
      <c r="C177" s="130">
        <v>2023</v>
      </c>
      <c r="D177" s="76">
        <v>6</v>
      </c>
      <c r="E177" s="323">
        <v>69301</v>
      </c>
      <c r="F177" s="323">
        <v>597693</v>
      </c>
      <c r="G177" s="362">
        <v>1383780</v>
      </c>
      <c r="H177" s="339">
        <v>2050774</v>
      </c>
      <c r="I177" s="630" t="s">
        <v>149</v>
      </c>
    </row>
    <row r="178" spans="1:14" ht="33.75" customHeight="1">
      <c r="A178" s="284" t="s">
        <v>46</v>
      </c>
      <c r="B178" s="679"/>
      <c r="C178" s="131">
        <v>2024</v>
      </c>
      <c r="D178" s="76"/>
      <c r="E178" s="366">
        <v>0</v>
      </c>
      <c r="F178" s="323">
        <v>0</v>
      </c>
      <c r="G178" s="325">
        <v>0</v>
      </c>
      <c r="H178" s="545">
        <v>0</v>
      </c>
      <c r="I178" s="631"/>
    </row>
    <row r="179" spans="1:14" ht="37.5" customHeight="1" thickBot="1">
      <c r="A179" s="285" t="s">
        <v>46</v>
      </c>
      <c r="B179" s="680"/>
      <c r="C179" s="9">
        <v>2025</v>
      </c>
      <c r="D179" s="81"/>
      <c r="E179" s="365">
        <v>0</v>
      </c>
      <c r="F179" s="326">
        <v>0</v>
      </c>
      <c r="G179" s="327">
        <v>0</v>
      </c>
      <c r="H179" s="546">
        <v>0</v>
      </c>
      <c r="I179" s="632"/>
    </row>
    <row r="180" spans="1:14" ht="81.75" customHeight="1">
      <c r="A180" s="283" t="s">
        <v>70</v>
      </c>
      <c r="B180" s="678" t="s">
        <v>71</v>
      </c>
      <c r="C180" s="130">
        <v>2023</v>
      </c>
      <c r="D180" s="282">
        <v>455</v>
      </c>
      <c r="E180" s="323">
        <v>1538782</v>
      </c>
      <c r="F180" s="323">
        <v>2046026</v>
      </c>
      <c r="G180" s="362">
        <v>5229708</v>
      </c>
      <c r="H180" s="339">
        <v>8814516</v>
      </c>
      <c r="I180" s="587"/>
      <c r="N180" s="501"/>
    </row>
    <row r="181" spans="1:14" ht="41.25" customHeight="1">
      <c r="A181" s="284" t="s">
        <v>70</v>
      </c>
      <c r="B181" s="679"/>
      <c r="C181" s="131">
        <v>2024</v>
      </c>
      <c r="D181" s="76"/>
      <c r="E181" s="366">
        <v>1538782</v>
      </c>
      <c r="F181" s="323">
        <v>1161218</v>
      </c>
      <c r="G181" s="325">
        <v>5654061</v>
      </c>
      <c r="H181" s="547">
        <v>8354061</v>
      </c>
      <c r="I181" s="588"/>
      <c r="K181" s="501"/>
      <c r="L181" s="501"/>
      <c r="N181" s="501"/>
    </row>
    <row r="182" spans="1:14" ht="46.5" customHeight="1" thickBot="1">
      <c r="A182" s="285" t="s">
        <v>70</v>
      </c>
      <c r="B182" s="680"/>
      <c r="C182" s="9">
        <v>2025</v>
      </c>
      <c r="D182" s="81"/>
      <c r="E182" s="365">
        <v>1538782</v>
      </c>
      <c r="F182" s="326">
        <v>1161218</v>
      </c>
      <c r="G182" s="327">
        <v>3163615</v>
      </c>
      <c r="H182" s="548">
        <v>5863615</v>
      </c>
      <c r="I182" s="589"/>
    </row>
    <row r="183" spans="1:14" ht="67.5" customHeight="1">
      <c r="A183" s="283" t="s">
        <v>72</v>
      </c>
      <c r="B183" s="678" t="s">
        <v>73</v>
      </c>
      <c r="C183" s="130">
        <v>2023</v>
      </c>
      <c r="D183" s="76"/>
      <c r="E183" s="323">
        <v>58000</v>
      </c>
      <c r="F183" s="323">
        <v>176678</v>
      </c>
      <c r="G183" s="362">
        <v>191981</v>
      </c>
      <c r="H183" s="339">
        <v>426659</v>
      </c>
      <c r="I183" s="633" t="s">
        <v>154</v>
      </c>
    </row>
    <row r="184" spans="1:14" ht="24.75" customHeight="1">
      <c r="A184" s="284" t="s">
        <v>72</v>
      </c>
      <c r="B184" s="679"/>
      <c r="C184" s="131">
        <v>2024</v>
      </c>
      <c r="D184" s="76"/>
      <c r="E184" s="366">
        <v>58000</v>
      </c>
      <c r="F184" s="323">
        <v>156678</v>
      </c>
      <c r="G184" s="325">
        <v>0</v>
      </c>
      <c r="H184" s="549">
        <v>214678</v>
      </c>
      <c r="I184" s="634"/>
    </row>
    <row r="185" spans="1:14" ht="25.5" customHeight="1" thickBot="1">
      <c r="A185" s="285" t="s">
        <v>72</v>
      </c>
      <c r="B185" s="680"/>
      <c r="C185" s="9">
        <v>2025</v>
      </c>
      <c r="D185" s="81"/>
      <c r="E185" s="365">
        <v>58000</v>
      </c>
      <c r="F185" s="326">
        <v>157678</v>
      </c>
      <c r="G185" s="327">
        <v>0</v>
      </c>
      <c r="H185" s="550">
        <v>215678</v>
      </c>
      <c r="I185" s="635"/>
    </row>
    <row r="186" spans="1:14" ht="78" customHeight="1">
      <c r="A186" s="283" t="s">
        <v>74</v>
      </c>
      <c r="B186" s="678" t="s">
        <v>75</v>
      </c>
      <c r="C186" s="130">
        <v>2023</v>
      </c>
      <c r="D186" s="76"/>
      <c r="E186" s="323">
        <v>0</v>
      </c>
      <c r="F186" s="323">
        <v>0</v>
      </c>
      <c r="G186" s="362">
        <v>98464</v>
      </c>
      <c r="H186" s="339">
        <v>98464</v>
      </c>
      <c r="I186" s="633" t="s">
        <v>157</v>
      </c>
      <c r="M186" s="501"/>
      <c r="N186" s="501"/>
    </row>
    <row r="187" spans="1:14" ht="24.75" customHeight="1">
      <c r="A187" s="284" t="s">
        <v>74</v>
      </c>
      <c r="B187" s="679"/>
      <c r="C187" s="131">
        <v>2024</v>
      </c>
      <c r="D187" s="76"/>
      <c r="E187" s="366">
        <v>0</v>
      </c>
      <c r="F187" s="323">
        <v>0</v>
      </c>
      <c r="G187" s="325">
        <v>77668</v>
      </c>
      <c r="H187" s="549">
        <v>77668</v>
      </c>
      <c r="I187" s="634"/>
    </row>
    <row r="188" spans="1:14" ht="23.25" customHeight="1" thickBot="1">
      <c r="A188" s="285" t="s">
        <v>74</v>
      </c>
      <c r="B188" s="680"/>
      <c r="C188" s="9">
        <v>2025</v>
      </c>
      <c r="D188" s="81"/>
      <c r="E188" s="365">
        <v>0</v>
      </c>
      <c r="F188" s="326">
        <v>0</v>
      </c>
      <c r="G188" s="327">
        <v>48103</v>
      </c>
      <c r="H188" s="550">
        <v>48103</v>
      </c>
      <c r="I188" s="635"/>
    </row>
    <row r="189" spans="1:14" ht="28.5" customHeight="1">
      <c r="A189" s="283" t="s">
        <v>76</v>
      </c>
      <c r="B189" s="678" t="s">
        <v>77</v>
      </c>
      <c r="C189" s="130">
        <v>2023</v>
      </c>
      <c r="D189" s="76"/>
      <c r="E189" s="323">
        <v>0</v>
      </c>
      <c r="F189" s="323">
        <v>37000</v>
      </c>
      <c r="G189" s="362">
        <v>550000</v>
      </c>
      <c r="H189" s="339">
        <v>587000</v>
      </c>
      <c r="I189" s="630" t="s">
        <v>160</v>
      </c>
    </row>
    <row r="190" spans="1:14" ht="22.5" customHeight="1">
      <c r="A190" s="284" t="s">
        <v>76</v>
      </c>
      <c r="B190" s="679"/>
      <c r="C190" s="131">
        <v>2024</v>
      </c>
      <c r="D190" s="76"/>
      <c r="E190" s="366">
        <v>0</v>
      </c>
      <c r="F190" s="323">
        <v>0</v>
      </c>
      <c r="G190" s="325">
        <v>0</v>
      </c>
      <c r="H190" s="549">
        <v>0</v>
      </c>
      <c r="I190" s="631"/>
    </row>
    <row r="191" spans="1:14" ht="27.75" customHeight="1" thickBot="1">
      <c r="A191" s="285" t="s">
        <v>76</v>
      </c>
      <c r="B191" s="680"/>
      <c r="C191" s="9">
        <v>2025</v>
      </c>
      <c r="D191" s="81"/>
      <c r="E191" s="365">
        <v>0</v>
      </c>
      <c r="F191" s="326">
        <v>0</v>
      </c>
      <c r="G191" s="327">
        <v>0</v>
      </c>
      <c r="H191" s="550">
        <v>0</v>
      </c>
      <c r="I191" s="632"/>
    </row>
    <row r="192" spans="1:14" ht="16.5" thickBot="1">
      <c r="A192" s="28">
        <v>17</v>
      </c>
      <c r="B192" s="2" t="s">
        <v>212</v>
      </c>
      <c r="C192" s="34"/>
      <c r="D192" s="34"/>
      <c r="E192" s="369"/>
      <c r="F192" s="369"/>
      <c r="G192" s="328"/>
      <c r="H192" s="322"/>
      <c r="I192" s="34"/>
    </row>
    <row r="193" spans="1:9" ht="15.75" customHeight="1">
      <c r="A193" s="614" t="s">
        <v>46</v>
      </c>
      <c r="B193" s="617" t="s">
        <v>213</v>
      </c>
      <c r="C193" s="194">
        <v>2023</v>
      </c>
      <c r="D193" s="303">
        <v>0</v>
      </c>
      <c r="E193" s="335">
        <v>45100</v>
      </c>
      <c r="F193" s="335">
        <v>89424</v>
      </c>
      <c r="G193" s="335">
        <v>200000</v>
      </c>
      <c r="H193" s="335">
        <v>334524</v>
      </c>
      <c r="I193" s="582"/>
    </row>
    <row r="194" spans="1:9" ht="15.75">
      <c r="A194" s="615"/>
      <c r="B194" s="618"/>
      <c r="C194" s="195">
        <v>2024</v>
      </c>
      <c r="D194" s="304">
        <v>0</v>
      </c>
      <c r="E194" s="290">
        <v>45100</v>
      </c>
      <c r="F194" s="290">
        <v>114084</v>
      </c>
      <c r="G194" s="290">
        <v>200000</v>
      </c>
      <c r="H194" s="290">
        <v>359184</v>
      </c>
      <c r="I194" s="583"/>
    </row>
    <row r="195" spans="1:9" ht="26.25" customHeight="1" thickBot="1">
      <c r="A195" s="616"/>
      <c r="B195" s="619"/>
      <c r="C195" s="14">
        <v>2025</v>
      </c>
      <c r="D195" s="305">
        <v>0</v>
      </c>
      <c r="E195" s="291">
        <v>45100</v>
      </c>
      <c r="F195" s="291">
        <v>117758</v>
      </c>
      <c r="G195" s="291">
        <v>200000</v>
      </c>
      <c r="H195" s="291">
        <v>362858</v>
      </c>
      <c r="I195" s="584"/>
    </row>
    <row r="196" spans="1:9" ht="15.75" customHeight="1">
      <c r="A196" s="620" t="s">
        <v>214</v>
      </c>
      <c r="B196" s="622" t="s">
        <v>215</v>
      </c>
      <c r="C196" s="292">
        <v>2023</v>
      </c>
      <c r="D196" s="306">
        <v>0</v>
      </c>
      <c r="E196" s="115">
        <v>704072</v>
      </c>
      <c r="F196" s="115">
        <v>1580168</v>
      </c>
      <c r="G196" s="115">
        <v>15837098</v>
      </c>
      <c r="H196" s="115">
        <v>18121338</v>
      </c>
      <c r="I196" s="585"/>
    </row>
    <row r="197" spans="1:9" ht="15.75">
      <c r="A197" s="615"/>
      <c r="B197" s="618"/>
      <c r="C197" s="195">
        <v>2024</v>
      </c>
      <c r="D197" s="304">
        <v>0</v>
      </c>
      <c r="E197" s="290">
        <v>704072</v>
      </c>
      <c r="F197" s="290">
        <v>415977</v>
      </c>
      <c r="G197" s="290">
        <v>16561136</v>
      </c>
      <c r="H197" s="290">
        <v>17681185</v>
      </c>
      <c r="I197" s="583"/>
    </row>
    <row r="198" spans="1:9" ht="30.75" customHeight="1" thickBot="1">
      <c r="A198" s="621"/>
      <c r="B198" s="623"/>
      <c r="C198" s="196">
        <v>2025</v>
      </c>
      <c r="D198" s="307">
        <v>0</v>
      </c>
      <c r="E198" s="293">
        <v>704072</v>
      </c>
      <c r="F198" s="293">
        <v>978359</v>
      </c>
      <c r="G198" s="293">
        <v>5821991</v>
      </c>
      <c r="H198" s="293">
        <v>7504422</v>
      </c>
      <c r="I198" s="586"/>
    </row>
    <row r="199" spans="1:9" ht="15.75" customHeight="1">
      <c r="A199" s="614" t="s">
        <v>216</v>
      </c>
      <c r="B199" s="617" t="s">
        <v>217</v>
      </c>
      <c r="C199" s="194">
        <v>2023</v>
      </c>
      <c r="D199" s="303">
        <v>0</v>
      </c>
      <c r="E199" s="364">
        <v>575000</v>
      </c>
      <c r="F199" s="364">
        <v>77413</v>
      </c>
      <c r="G199" s="364">
        <v>311824</v>
      </c>
      <c r="H199" s="335">
        <v>964237</v>
      </c>
      <c r="I199" s="582"/>
    </row>
    <row r="200" spans="1:9" ht="15.75">
      <c r="A200" s="615"/>
      <c r="B200" s="618"/>
      <c r="C200" s="195">
        <v>2024</v>
      </c>
      <c r="D200" s="304">
        <v>0</v>
      </c>
      <c r="E200" s="366">
        <v>575000</v>
      </c>
      <c r="F200" s="366">
        <v>150039</v>
      </c>
      <c r="G200" s="325">
        <v>3158488</v>
      </c>
      <c r="H200" s="290">
        <v>3883527</v>
      </c>
      <c r="I200" s="583"/>
    </row>
    <row r="201" spans="1:9" ht="28.5" customHeight="1" thickBot="1">
      <c r="A201" s="616"/>
      <c r="B201" s="619"/>
      <c r="C201" s="14">
        <v>2025</v>
      </c>
      <c r="D201" s="305">
        <v>0</v>
      </c>
      <c r="E201" s="365">
        <v>575000</v>
      </c>
      <c r="F201" s="365">
        <v>0</v>
      </c>
      <c r="G201" s="327">
        <v>3122501</v>
      </c>
      <c r="H201" s="291">
        <v>3697501</v>
      </c>
      <c r="I201" s="584"/>
    </row>
    <row r="202" spans="1:9" ht="15.75" customHeight="1">
      <c r="A202" s="620" t="s">
        <v>218</v>
      </c>
      <c r="B202" s="622" t="s">
        <v>219</v>
      </c>
      <c r="C202" s="292">
        <v>2023</v>
      </c>
      <c r="D202" s="306">
        <v>0</v>
      </c>
      <c r="E202" s="323">
        <v>150500</v>
      </c>
      <c r="F202" s="323">
        <v>249300</v>
      </c>
      <c r="G202" s="324">
        <v>0</v>
      </c>
      <c r="H202" s="115">
        <v>399800</v>
      </c>
      <c r="I202" s="585"/>
    </row>
    <row r="203" spans="1:9" ht="15.75">
      <c r="A203" s="615"/>
      <c r="B203" s="618"/>
      <c r="C203" s="195">
        <v>2024</v>
      </c>
      <c r="D203" s="304">
        <v>0</v>
      </c>
      <c r="E203" s="366">
        <v>144400</v>
      </c>
      <c r="F203" s="366">
        <v>224300</v>
      </c>
      <c r="G203" s="325">
        <v>0</v>
      </c>
      <c r="H203" s="290">
        <v>368700</v>
      </c>
      <c r="I203" s="583"/>
    </row>
    <row r="204" spans="1:9" ht="30" customHeight="1" thickBot="1">
      <c r="A204" s="621"/>
      <c r="B204" s="623"/>
      <c r="C204" s="196">
        <v>2025</v>
      </c>
      <c r="D204" s="307">
        <v>0</v>
      </c>
      <c r="E204" s="370">
        <v>143400</v>
      </c>
      <c r="F204" s="370">
        <v>222400</v>
      </c>
      <c r="G204" s="371">
        <v>0</v>
      </c>
      <c r="H204" s="293">
        <v>365800</v>
      </c>
      <c r="I204" s="586"/>
    </row>
    <row r="205" spans="1:9" ht="15.75" customHeight="1">
      <c r="A205" s="614" t="s">
        <v>220</v>
      </c>
      <c r="B205" s="617" t="s">
        <v>221</v>
      </c>
      <c r="C205" s="194">
        <v>2023</v>
      </c>
      <c r="D205" s="303">
        <v>0</v>
      </c>
      <c r="E205" s="364">
        <v>32420</v>
      </c>
      <c r="F205" s="364">
        <v>200000</v>
      </c>
      <c r="G205" s="362">
        <v>50000</v>
      </c>
      <c r="H205" s="335">
        <v>282420</v>
      </c>
      <c r="I205" s="582"/>
    </row>
    <row r="206" spans="1:9" ht="15.75">
      <c r="A206" s="615"/>
      <c r="B206" s="618"/>
      <c r="C206" s="195">
        <v>2024</v>
      </c>
      <c r="D206" s="304">
        <v>0</v>
      </c>
      <c r="E206" s="366">
        <v>32420</v>
      </c>
      <c r="F206" s="366">
        <v>200000</v>
      </c>
      <c r="G206" s="325">
        <v>100000</v>
      </c>
      <c r="H206" s="290">
        <v>332420</v>
      </c>
      <c r="I206" s="583"/>
    </row>
    <row r="207" spans="1:9" ht="27.75" customHeight="1" thickBot="1">
      <c r="A207" s="616"/>
      <c r="B207" s="619"/>
      <c r="C207" s="14">
        <v>2025</v>
      </c>
      <c r="D207" s="305">
        <v>0</v>
      </c>
      <c r="E207" s="365">
        <v>32420</v>
      </c>
      <c r="F207" s="365">
        <v>200000</v>
      </c>
      <c r="G207" s="327">
        <v>100000</v>
      </c>
      <c r="H207" s="291">
        <v>332420</v>
      </c>
      <c r="I207" s="584"/>
    </row>
    <row r="208" spans="1:9" ht="15.75" customHeight="1">
      <c r="A208" s="614" t="s">
        <v>222</v>
      </c>
      <c r="B208" s="617" t="s">
        <v>223</v>
      </c>
      <c r="C208" s="194">
        <v>2023</v>
      </c>
      <c r="D208" s="303">
        <v>0</v>
      </c>
      <c r="E208" s="364">
        <v>0</v>
      </c>
      <c r="F208" s="364">
        <v>0</v>
      </c>
      <c r="G208" s="362">
        <v>0</v>
      </c>
      <c r="H208" s="335">
        <v>0</v>
      </c>
      <c r="I208" s="582"/>
    </row>
    <row r="209" spans="1:10" ht="15.75">
      <c r="A209" s="615"/>
      <c r="B209" s="618"/>
      <c r="C209" s="195">
        <v>2024</v>
      </c>
      <c r="D209" s="304">
        <v>0</v>
      </c>
      <c r="E209" s="366">
        <v>0</v>
      </c>
      <c r="F209" s="366">
        <v>0</v>
      </c>
      <c r="G209" s="325">
        <v>0</v>
      </c>
      <c r="H209" s="290">
        <v>0</v>
      </c>
      <c r="I209" s="583"/>
    </row>
    <row r="210" spans="1:10" ht="33.75" customHeight="1" thickBot="1">
      <c r="A210" s="616"/>
      <c r="B210" s="619"/>
      <c r="C210" s="14">
        <v>2025</v>
      </c>
      <c r="D210" s="305">
        <v>0</v>
      </c>
      <c r="E210" s="365">
        <v>0</v>
      </c>
      <c r="F210" s="365">
        <v>0</v>
      </c>
      <c r="G210" s="327">
        <v>0</v>
      </c>
      <c r="H210" s="291">
        <v>0</v>
      </c>
      <c r="I210" s="584"/>
    </row>
    <row r="211" spans="1:10" ht="15.75" customHeight="1">
      <c r="A211" s="620" t="s">
        <v>224</v>
      </c>
      <c r="B211" s="681" t="s">
        <v>225</v>
      </c>
      <c r="C211" s="292">
        <v>2023</v>
      </c>
      <c r="D211" s="306">
        <v>0</v>
      </c>
      <c r="E211" s="323">
        <v>0</v>
      </c>
      <c r="F211" s="323">
        <v>49500</v>
      </c>
      <c r="G211" s="324">
        <v>59000</v>
      </c>
      <c r="H211" s="115">
        <v>108500</v>
      </c>
      <c r="I211" s="585"/>
    </row>
    <row r="212" spans="1:10" ht="15.75">
      <c r="A212" s="615"/>
      <c r="B212" s="682"/>
      <c r="C212" s="195">
        <v>2024</v>
      </c>
      <c r="D212" s="304">
        <v>0</v>
      </c>
      <c r="E212" s="366">
        <v>0</v>
      </c>
      <c r="F212" s="366">
        <v>0</v>
      </c>
      <c r="G212" s="325">
        <v>29200</v>
      </c>
      <c r="H212" s="290">
        <v>29200</v>
      </c>
      <c r="I212" s="583"/>
    </row>
    <row r="213" spans="1:10" ht="30.75" customHeight="1" thickBot="1">
      <c r="A213" s="616"/>
      <c r="B213" s="683"/>
      <c r="C213" s="14">
        <v>2025</v>
      </c>
      <c r="D213" s="305">
        <v>0</v>
      </c>
      <c r="E213" s="365">
        <v>0</v>
      </c>
      <c r="F213" s="365">
        <v>0</v>
      </c>
      <c r="G213" s="327">
        <v>19000</v>
      </c>
      <c r="H213" s="291">
        <v>19000</v>
      </c>
      <c r="I213" s="584"/>
    </row>
    <row r="214" spans="1:10" ht="16.5" thickBot="1">
      <c r="A214" s="28">
        <v>18</v>
      </c>
      <c r="B214" s="42" t="s">
        <v>78</v>
      </c>
      <c r="C214" s="30"/>
      <c r="D214" s="484"/>
      <c r="E214" s="317"/>
      <c r="F214" s="127"/>
      <c r="G214" s="317"/>
      <c r="H214" s="328"/>
      <c r="I214" s="123"/>
    </row>
    <row r="215" spans="1:10" ht="65.25" customHeight="1">
      <c r="A215" s="43"/>
      <c r="B215" s="31" t="s">
        <v>79</v>
      </c>
      <c r="C215" s="130">
        <v>2023</v>
      </c>
      <c r="D215" s="279"/>
      <c r="E215" s="323">
        <v>1900</v>
      </c>
      <c r="F215" s="323">
        <v>37000</v>
      </c>
      <c r="G215" s="362">
        <v>40200</v>
      </c>
      <c r="H215" s="339">
        <v>79100</v>
      </c>
      <c r="I215" s="630" t="s">
        <v>161</v>
      </c>
    </row>
    <row r="216" spans="1:10" ht="31.5" customHeight="1">
      <c r="A216" s="43"/>
      <c r="B216" s="31"/>
      <c r="C216" s="131">
        <v>2024</v>
      </c>
      <c r="D216" s="279"/>
      <c r="E216" s="366">
        <v>1900</v>
      </c>
      <c r="F216" s="323">
        <v>0</v>
      </c>
      <c r="G216" s="325">
        <v>12200</v>
      </c>
      <c r="H216" s="549">
        <v>14100</v>
      </c>
      <c r="I216" s="631"/>
    </row>
    <row r="217" spans="1:10" ht="37.5" customHeight="1" thickBot="1">
      <c r="A217" s="44"/>
      <c r="B217" s="45"/>
      <c r="C217" s="9">
        <v>2025</v>
      </c>
      <c r="D217" s="279"/>
      <c r="E217" s="365">
        <v>1900</v>
      </c>
      <c r="F217" s="326">
        <v>0</v>
      </c>
      <c r="G217" s="327">
        <v>9500</v>
      </c>
      <c r="H217" s="550">
        <v>11400</v>
      </c>
      <c r="I217" s="632"/>
    </row>
    <row r="218" spans="1:10" ht="16.5" thickBot="1">
      <c r="A218" s="28">
        <v>19</v>
      </c>
      <c r="B218" s="42" t="s">
        <v>80</v>
      </c>
      <c r="C218" s="30"/>
      <c r="D218" s="484"/>
      <c r="E218" s="317"/>
      <c r="F218" s="127"/>
      <c r="G218" s="317"/>
      <c r="H218" s="328"/>
      <c r="I218" s="123"/>
    </row>
    <row r="219" spans="1:10" s="493" customFormat="1" ht="33" customHeight="1">
      <c r="A219" s="257" t="s">
        <v>81</v>
      </c>
      <c r="B219" s="258" t="s">
        <v>82</v>
      </c>
      <c r="C219" s="235">
        <v>2023</v>
      </c>
      <c r="D219" s="400"/>
      <c r="E219" s="217">
        <v>0</v>
      </c>
      <c r="F219" s="217">
        <v>27000</v>
      </c>
      <c r="G219" s="217">
        <v>0</v>
      </c>
      <c r="H219" s="217">
        <v>27000</v>
      </c>
      <c r="I219" s="259"/>
      <c r="J219" s="492"/>
    </row>
    <row r="220" spans="1:10" s="493" customFormat="1" ht="33" customHeight="1">
      <c r="A220" s="257" t="s">
        <v>81</v>
      </c>
      <c r="B220" s="258" t="s">
        <v>82</v>
      </c>
      <c r="C220" s="401">
        <v>2024</v>
      </c>
      <c r="D220" s="400"/>
      <c r="E220" s="217">
        <v>0</v>
      </c>
      <c r="F220" s="217">
        <v>27000</v>
      </c>
      <c r="G220" s="217">
        <v>0</v>
      </c>
      <c r="H220" s="217">
        <v>27000</v>
      </c>
      <c r="I220" s="259"/>
      <c r="J220" s="492"/>
    </row>
    <row r="221" spans="1:10" s="493" customFormat="1" ht="33" customHeight="1" thickBot="1">
      <c r="A221" s="381" t="s">
        <v>81</v>
      </c>
      <c r="B221" s="402" t="s">
        <v>82</v>
      </c>
      <c r="C221" s="401">
        <v>2025</v>
      </c>
      <c r="D221" s="403"/>
      <c r="E221" s="404">
        <v>0</v>
      </c>
      <c r="F221" s="404">
        <v>27000</v>
      </c>
      <c r="G221" s="404">
        <v>0</v>
      </c>
      <c r="H221" s="404">
        <v>27000</v>
      </c>
      <c r="I221" s="405"/>
      <c r="J221" s="492"/>
    </row>
    <row r="222" spans="1:10" s="493" customFormat="1" ht="33" customHeight="1">
      <c r="A222" s="406" t="s">
        <v>83</v>
      </c>
      <c r="B222" s="407" t="s">
        <v>84</v>
      </c>
      <c r="C222" s="232">
        <v>2023</v>
      </c>
      <c r="D222" s="408"/>
      <c r="E222" s="409">
        <v>0</v>
      </c>
      <c r="F222" s="409">
        <v>28424.83</v>
      </c>
      <c r="G222" s="409">
        <v>0</v>
      </c>
      <c r="H222" s="409">
        <v>28424.83</v>
      </c>
      <c r="I222" s="454"/>
      <c r="J222" s="492"/>
    </row>
    <row r="223" spans="1:10" s="493" customFormat="1" ht="33" customHeight="1">
      <c r="A223" s="257" t="s">
        <v>83</v>
      </c>
      <c r="B223" s="258" t="s">
        <v>84</v>
      </c>
      <c r="C223" s="401">
        <v>2024</v>
      </c>
      <c r="D223" s="400"/>
      <c r="E223" s="217">
        <v>0</v>
      </c>
      <c r="F223" s="217">
        <v>28424.83</v>
      </c>
      <c r="G223" s="217">
        <v>0</v>
      </c>
      <c r="H223" s="217">
        <v>28424.83</v>
      </c>
      <c r="I223" s="259"/>
      <c r="J223" s="492"/>
    </row>
    <row r="224" spans="1:10" s="493" customFormat="1" ht="33" customHeight="1" thickBot="1">
      <c r="A224" s="410" t="s">
        <v>83</v>
      </c>
      <c r="B224" s="411" t="s">
        <v>84</v>
      </c>
      <c r="C224" s="412">
        <v>2025</v>
      </c>
      <c r="D224" s="403"/>
      <c r="E224" s="220">
        <v>0</v>
      </c>
      <c r="F224" s="220">
        <v>28424.83</v>
      </c>
      <c r="G224" s="220">
        <v>0</v>
      </c>
      <c r="H224" s="220">
        <v>28424.83</v>
      </c>
      <c r="I224" s="455"/>
      <c r="J224" s="492"/>
    </row>
    <row r="225" spans="1:10" s="493" customFormat="1" ht="33" customHeight="1">
      <c r="A225" s="406" t="s">
        <v>85</v>
      </c>
      <c r="B225" s="413" t="s">
        <v>86</v>
      </c>
      <c r="C225" s="232">
        <v>2023</v>
      </c>
      <c r="D225" s="408"/>
      <c r="E225" s="214">
        <v>0</v>
      </c>
      <c r="F225" s="214">
        <v>656154</v>
      </c>
      <c r="G225" s="214">
        <v>0</v>
      </c>
      <c r="H225" s="214">
        <v>656154</v>
      </c>
      <c r="I225" s="456"/>
      <c r="J225" s="492"/>
    </row>
    <row r="226" spans="1:10" s="493" customFormat="1" ht="33" customHeight="1">
      <c r="A226" s="257" t="s">
        <v>85</v>
      </c>
      <c r="B226" s="260" t="s">
        <v>86</v>
      </c>
      <c r="C226" s="401">
        <v>2024</v>
      </c>
      <c r="D226" s="400"/>
      <c r="E226" s="217">
        <v>0</v>
      </c>
      <c r="F226" s="217">
        <v>485852</v>
      </c>
      <c r="G226" s="217">
        <v>0</v>
      </c>
      <c r="H226" s="217">
        <v>485852</v>
      </c>
      <c r="I226" s="259"/>
      <c r="J226" s="492"/>
    </row>
    <row r="227" spans="1:10" s="493" customFormat="1" ht="37.5" customHeight="1" thickBot="1">
      <c r="A227" s="410" t="s">
        <v>85</v>
      </c>
      <c r="B227" s="414" t="s">
        <v>86</v>
      </c>
      <c r="C227" s="412">
        <v>2025</v>
      </c>
      <c r="D227" s="415"/>
      <c r="E227" s="217">
        <v>0</v>
      </c>
      <c r="F227" s="217">
        <v>148200</v>
      </c>
      <c r="G227" s="217">
        <v>0</v>
      </c>
      <c r="H227" s="217">
        <v>148200</v>
      </c>
      <c r="I227" s="457"/>
      <c r="J227" s="492"/>
    </row>
    <row r="228" spans="1:10" ht="16.5" thickBot="1">
      <c r="A228" s="28">
        <v>20</v>
      </c>
      <c r="B228" s="42" t="s">
        <v>87</v>
      </c>
      <c r="C228" s="30"/>
      <c r="D228" s="484"/>
      <c r="E228" s="317"/>
      <c r="F228" s="127"/>
      <c r="G228" s="317"/>
      <c r="H228" s="328"/>
      <c r="I228" s="123"/>
    </row>
    <row r="229" spans="1:10" s="493" customFormat="1" ht="57.75" customHeight="1">
      <c r="A229" s="417" t="s">
        <v>46</v>
      </c>
      <c r="B229" s="418" t="s">
        <v>88</v>
      </c>
      <c r="C229" s="261">
        <v>2023</v>
      </c>
      <c r="D229" s="262"/>
      <c r="E229" s="373">
        <v>0</v>
      </c>
      <c r="F229" s="373">
        <v>10000</v>
      </c>
      <c r="G229" s="374">
        <v>0</v>
      </c>
      <c r="H229" s="350">
        <v>10000</v>
      </c>
      <c r="I229" s="458"/>
      <c r="J229" s="492"/>
    </row>
    <row r="230" spans="1:10" s="493" customFormat="1" ht="54" customHeight="1">
      <c r="A230" s="417" t="s">
        <v>46</v>
      </c>
      <c r="B230" s="318" t="s">
        <v>88</v>
      </c>
      <c r="C230" s="261">
        <v>2024</v>
      </c>
      <c r="D230" s="262"/>
      <c r="E230" s="375">
        <v>0</v>
      </c>
      <c r="F230" s="375">
        <v>10000</v>
      </c>
      <c r="G230" s="376">
        <v>0</v>
      </c>
      <c r="H230" s="351">
        <v>10000</v>
      </c>
      <c r="I230" s="458"/>
      <c r="J230" s="492"/>
    </row>
    <row r="231" spans="1:10" s="493" customFormat="1" ht="52.5" customHeight="1" thickBot="1">
      <c r="A231" s="416" t="s">
        <v>46</v>
      </c>
      <c r="B231" s="383" t="s">
        <v>88</v>
      </c>
      <c r="C231" s="263">
        <v>2025</v>
      </c>
      <c r="D231" s="382"/>
      <c r="E231" s="373">
        <v>0</v>
      </c>
      <c r="F231" s="373">
        <v>10000</v>
      </c>
      <c r="G231" s="384">
        <v>0</v>
      </c>
      <c r="H231" s="385">
        <v>10000</v>
      </c>
      <c r="I231" s="459"/>
      <c r="J231" s="492"/>
    </row>
    <row r="232" spans="1:10" ht="16.5" thickBot="1">
      <c r="A232" s="28">
        <v>22</v>
      </c>
      <c r="B232" s="419" t="s">
        <v>285</v>
      </c>
      <c r="C232" s="30"/>
      <c r="D232" s="485"/>
      <c r="E232" s="112">
        <v>0</v>
      </c>
      <c r="F232" s="485">
        <v>0</v>
      </c>
      <c r="G232" s="113">
        <v>0</v>
      </c>
      <c r="H232" s="42">
        <v>0</v>
      </c>
      <c r="I232" s="123"/>
    </row>
    <row r="233" spans="1:10" s="493" customFormat="1" ht="52.5" customHeight="1">
      <c r="A233" s="417" t="s">
        <v>46</v>
      </c>
      <c r="B233" s="318" t="s">
        <v>88</v>
      </c>
      <c r="C233" s="261">
        <v>2023</v>
      </c>
      <c r="D233" s="262"/>
      <c r="E233" s="373">
        <v>0</v>
      </c>
      <c r="F233" s="373">
        <v>62000</v>
      </c>
      <c r="G233" s="384">
        <v>24900</v>
      </c>
      <c r="H233" s="385">
        <v>86900</v>
      </c>
      <c r="I233" s="458"/>
      <c r="J233" s="492"/>
    </row>
    <row r="234" spans="1:10" s="493" customFormat="1" ht="52.5" customHeight="1">
      <c r="A234" s="417" t="s">
        <v>46</v>
      </c>
      <c r="B234" s="318" t="s">
        <v>88</v>
      </c>
      <c r="C234" s="261">
        <v>2024</v>
      </c>
      <c r="D234" s="262"/>
      <c r="E234" s="375">
        <v>0</v>
      </c>
      <c r="F234" s="375">
        <v>102000</v>
      </c>
      <c r="G234" s="376">
        <v>46300</v>
      </c>
      <c r="H234" s="351">
        <v>148300</v>
      </c>
      <c r="I234" s="458"/>
      <c r="J234" s="492"/>
    </row>
    <row r="235" spans="1:10" s="493" customFormat="1" ht="52.5" customHeight="1" thickBot="1">
      <c r="A235" s="417" t="s">
        <v>46</v>
      </c>
      <c r="B235" s="420" t="s">
        <v>88</v>
      </c>
      <c r="C235" s="263">
        <v>2025</v>
      </c>
      <c r="D235" s="382"/>
      <c r="E235" s="373">
        <v>0</v>
      </c>
      <c r="F235" s="373">
        <v>102000</v>
      </c>
      <c r="G235" s="384">
        <v>36000</v>
      </c>
      <c r="H235" s="385">
        <v>138000</v>
      </c>
      <c r="I235" s="459"/>
      <c r="J235" s="492"/>
    </row>
    <row r="236" spans="1:10" ht="16.5" thickBot="1">
      <c r="A236" s="28">
        <v>24</v>
      </c>
      <c r="B236" s="30" t="s">
        <v>89</v>
      </c>
      <c r="C236" s="30"/>
      <c r="D236" s="484">
        <f>D237</f>
        <v>10</v>
      </c>
      <c r="E236" s="317"/>
      <c r="F236" s="127"/>
      <c r="G236" s="317"/>
      <c r="H236" s="328"/>
      <c r="I236" s="123"/>
    </row>
    <row r="237" spans="1:10" ht="15.75" customHeight="1">
      <c r="A237" s="43"/>
      <c r="B237" s="31" t="s">
        <v>90</v>
      </c>
      <c r="C237" s="130">
        <v>2023</v>
      </c>
      <c r="D237" s="279">
        <f>5+5</f>
        <v>10</v>
      </c>
      <c r="E237" s="323">
        <v>40000</v>
      </c>
      <c r="F237" s="323">
        <v>34000</v>
      </c>
      <c r="G237" s="362">
        <v>64500</v>
      </c>
      <c r="H237" s="339">
        <v>138500</v>
      </c>
      <c r="I237" s="125"/>
    </row>
    <row r="238" spans="1:10" ht="15.75">
      <c r="A238" s="43"/>
      <c r="B238" s="31"/>
      <c r="C238" s="131">
        <v>2024</v>
      </c>
      <c r="D238" s="279">
        <f>10+5</f>
        <v>15</v>
      </c>
      <c r="E238" s="366">
        <v>56000</v>
      </c>
      <c r="F238" s="323">
        <v>18000</v>
      </c>
      <c r="G238" s="325">
        <v>100000</v>
      </c>
      <c r="H238" s="549">
        <v>174000</v>
      </c>
      <c r="I238" s="125"/>
    </row>
    <row r="239" spans="1:10" ht="16.5" thickBot="1">
      <c r="A239" s="44"/>
      <c r="B239" s="45"/>
      <c r="C239" s="9">
        <v>2025</v>
      </c>
      <c r="D239" s="279">
        <f>5+10</f>
        <v>15</v>
      </c>
      <c r="E239" s="365">
        <v>72000</v>
      </c>
      <c r="F239" s="326">
        <v>18000</v>
      </c>
      <c r="G239" s="327">
        <v>10000</v>
      </c>
      <c r="H239" s="550">
        <v>100000</v>
      </c>
      <c r="I239" s="126"/>
    </row>
    <row r="240" spans="1:10" ht="16.5" thickBot="1">
      <c r="A240" s="28">
        <v>26</v>
      </c>
      <c r="B240" s="2" t="s">
        <v>91</v>
      </c>
      <c r="C240" s="2"/>
      <c r="D240" s="484">
        <f>D241+D244+D247+D250</f>
        <v>0</v>
      </c>
      <c r="E240" s="127"/>
      <c r="F240" s="127"/>
      <c r="G240" s="317"/>
      <c r="H240" s="322"/>
      <c r="I240" s="121"/>
    </row>
    <row r="241" spans="1:10" ht="15.75">
      <c r="A241" s="596" t="s">
        <v>46</v>
      </c>
      <c r="B241" s="675" t="s">
        <v>16</v>
      </c>
      <c r="C241" s="130">
        <v>2023</v>
      </c>
      <c r="D241" s="299"/>
      <c r="E241" s="335">
        <v>0</v>
      </c>
      <c r="F241" s="335">
        <v>0</v>
      </c>
      <c r="G241" s="335">
        <v>0</v>
      </c>
      <c r="H241" s="94">
        <v>0</v>
      </c>
      <c r="I241" s="299"/>
      <c r="J241" s="302"/>
    </row>
    <row r="242" spans="1:10" ht="15.75">
      <c r="A242" s="597"/>
      <c r="B242" s="676"/>
      <c r="C242" s="131">
        <v>2024</v>
      </c>
      <c r="D242" s="300"/>
      <c r="E242" s="115">
        <v>0</v>
      </c>
      <c r="F242" s="115">
        <v>0</v>
      </c>
      <c r="G242" s="115">
        <v>0</v>
      </c>
      <c r="H242" s="95">
        <v>0</v>
      </c>
      <c r="I242" s="300"/>
      <c r="J242" s="302"/>
    </row>
    <row r="243" spans="1:10" ht="16.5" thickBot="1">
      <c r="A243" s="598"/>
      <c r="B243" s="677"/>
      <c r="C243" s="9">
        <v>2025</v>
      </c>
      <c r="D243" s="302"/>
      <c r="E243" s="390">
        <v>0</v>
      </c>
      <c r="F243" s="212">
        <v>0</v>
      </c>
      <c r="G243" s="212">
        <v>0</v>
      </c>
      <c r="H243" s="213">
        <v>0</v>
      </c>
      <c r="I243" s="301"/>
      <c r="J243" s="302"/>
    </row>
    <row r="244" spans="1:10" ht="15.75" customHeight="1">
      <c r="A244" s="596" t="s">
        <v>92</v>
      </c>
      <c r="B244" s="599" t="s">
        <v>93</v>
      </c>
      <c r="C244" s="130">
        <v>2023</v>
      </c>
      <c r="D244" s="299"/>
      <c r="E244" s="335">
        <v>0</v>
      </c>
      <c r="F244" s="335">
        <v>0</v>
      </c>
      <c r="G244" s="335">
        <v>107023</v>
      </c>
      <c r="H244" s="94">
        <v>107023</v>
      </c>
      <c r="I244" s="299"/>
      <c r="J244" s="302"/>
    </row>
    <row r="245" spans="1:10" ht="15.75">
      <c r="A245" s="597"/>
      <c r="B245" s="600"/>
      <c r="C245" s="131">
        <v>2024</v>
      </c>
      <c r="D245" s="300"/>
      <c r="E245" s="115">
        <v>0</v>
      </c>
      <c r="F245" s="115">
        <v>0</v>
      </c>
      <c r="G245" s="115">
        <v>0</v>
      </c>
      <c r="H245" s="95">
        <v>0</v>
      </c>
      <c r="I245" s="300"/>
      <c r="J245" s="302"/>
    </row>
    <row r="246" spans="1:10" ht="16.5" thickBot="1">
      <c r="A246" s="598"/>
      <c r="B246" s="601"/>
      <c r="C246" s="9">
        <v>2025</v>
      </c>
      <c r="D246" s="302"/>
      <c r="E246" s="390">
        <v>0</v>
      </c>
      <c r="F246" s="212">
        <v>0</v>
      </c>
      <c r="G246" s="390">
        <v>0</v>
      </c>
      <c r="H246" s="213">
        <v>0</v>
      </c>
      <c r="I246" s="301"/>
      <c r="J246" s="302"/>
    </row>
    <row r="247" spans="1:10" ht="15.75" customHeight="1">
      <c r="A247" s="596" t="s">
        <v>30</v>
      </c>
      <c r="B247" s="675" t="s">
        <v>94</v>
      </c>
      <c r="C247" s="130">
        <v>2023</v>
      </c>
      <c r="D247" s="299"/>
      <c r="E247" s="335">
        <v>0</v>
      </c>
      <c r="F247" s="335">
        <v>0</v>
      </c>
      <c r="G247" s="335">
        <v>1194000</v>
      </c>
      <c r="H247" s="94">
        <v>1194000</v>
      </c>
      <c r="I247" s="299"/>
      <c r="J247" s="302"/>
    </row>
    <row r="248" spans="1:10" ht="15.75">
      <c r="A248" s="597"/>
      <c r="B248" s="676"/>
      <c r="C248" s="131">
        <v>2024</v>
      </c>
      <c r="D248" s="300"/>
      <c r="E248" s="115">
        <v>0</v>
      </c>
      <c r="F248" s="115">
        <v>0</v>
      </c>
      <c r="G248" s="115">
        <v>0</v>
      </c>
      <c r="H248" s="95">
        <v>0</v>
      </c>
      <c r="I248" s="300"/>
      <c r="J248" s="302"/>
    </row>
    <row r="249" spans="1:10" ht="16.5" thickBot="1">
      <c r="A249" s="598"/>
      <c r="B249" s="677"/>
      <c r="C249" s="9">
        <v>2025</v>
      </c>
      <c r="D249" s="302"/>
      <c r="E249" s="390">
        <v>0</v>
      </c>
      <c r="F249" s="212">
        <v>0</v>
      </c>
      <c r="G249" s="390">
        <v>0</v>
      </c>
      <c r="H249" s="213">
        <v>0</v>
      </c>
      <c r="I249" s="301"/>
      <c r="J249" s="302"/>
    </row>
    <row r="250" spans="1:10" ht="29.25" customHeight="1">
      <c r="A250" s="596" t="s">
        <v>95</v>
      </c>
      <c r="B250" s="599" t="s">
        <v>96</v>
      </c>
      <c r="C250" s="130">
        <v>2023</v>
      </c>
      <c r="D250" s="299"/>
      <c r="E250" s="335">
        <v>0</v>
      </c>
      <c r="F250" s="335">
        <v>125000</v>
      </c>
      <c r="G250" s="335">
        <v>-23646</v>
      </c>
      <c r="H250" s="94">
        <v>101354</v>
      </c>
      <c r="I250" s="299"/>
      <c r="J250" s="302"/>
    </row>
    <row r="251" spans="1:10" ht="21" customHeight="1">
      <c r="A251" s="597"/>
      <c r="B251" s="600"/>
      <c r="C251" s="131">
        <v>2024</v>
      </c>
      <c r="D251" s="300"/>
      <c r="E251" s="115">
        <v>0</v>
      </c>
      <c r="F251" s="115">
        <v>0</v>
      </c>
      <c r="G251" s="115">
        <v>0</v>
      </c>
      <c r="H251" s="95">
        <v>0</v>
      </c>
      <c r="I251" s="300"/>
      <c r="J251" s="302"/>
    </row>
    <row r="252" spans="1:10" ht="39" customHeight="1" thickBot="1">
      <c r="A252" s="598"/>
      <c r="B252" s="601"/>
      <c r="C252" s="9">
        <v>2025</v>
      </c>
      <c r="D252" s="302"/>
      <c r="E252" s="390">
        <v>0</v>
      </c>
      <c r="F252" s="212">
        <v>0</v>
      </c>
      <c r="G252" s="390">
        <v>0</v>
      </c>
      <c r="H252" s="213">
        <v>0</v>
      </c>
      <c r="I252" s="301"/>
      <c r="J252" s="302"/>
    </row>
    <row r="253" spans="1:10" ht="16.5" thickBot="1">
      <c r="A253" s="28">
        <v>31</v>
      </c>
      <c r="B253" s="30" t="s">
        <v>201</v>
      </c>
      <c r="C253" s="30"/>
      <c r="D253" s="484"/>
      <c r="E253" s="317">
        <v>0</v>
      </c>
      <c r="F253" s="127">
        <v>0</v>
      </c>
      <c r="G253" s="317">
        <v>7000</v>
      </c>
      <c r="H253" s="328">
        <v>7000</v>
      </c>
      <c r="I253" s="123"/>
    </row>
    <row r="254" spans="1:10" ht="15.75" customHeight="1">
      <c r="A254" s="43"/>
      <c r="B254" s="31" t="s">
        <v>202</v>
      </c>
      <c r="C254" s="130">
        <v>2023</v>
      </c>
      <c r="D254" s="279"/>
      <c r="E254" s="323">
        <v>0</v>
      </c>
      <c r="F254" s="323">
        <v>0</v>
      </c>
      <c r="G254" s="362">
        <v>7000</v>
      </c>
      <c r="H254" s="339">
        <v>7000</v>
      </c>
      <c r="I254" s="460"/>
    </row>
    <row r="255" spans="1:10" ht="15.75">
      <c r="A255" s="43"/>
      <c r="B255" s="31"/>
      <c r="C255" s="131">
        <v>2024</v>
      </c>
      <c r="D255" s="279"/>
      <c r="E255" s="366">
        <v>0</v>
      </c>
      <c r="F255" s="323">
        <v>0</v>
      </c>
      <c r="G255" s="325">
        <v>7000</v>
      </c>
      <c r="H255" s="549">
        <v>7000</v>
      </c>
      <c r="I255" s="125"/>
    </row>
    <row r="256" spans="1:10" ht="16.5" thickBot="1">
      <c r="A256" s="44"/>
      <c r="B256" s="45"/>
      <c r="C256" s="9">
        <v>2025</v>
      </c>
      <c r="D256" s="279"/>
      <c r="E256" s="365">
        <v>0</v>
      </c>
      <c r="F256" s="326">
        <v>0</v>
      </c>
      <c r="G256" s="327">
        <v>7000</v>
      </c>
      <c r="H256" s="550">
        <v>7000</v>
      </c>
      <c r="I256" s="126"/>
    </row>
    <row r="257" spans="1:10" s="493" customFormat="1" ht="16.5" thickBot="1">
      <c r="A257" s="32">
        <v>50</v>
      </c>
      <c r="B257" s="10" t="s">
        <v>97</v>
      </c>
      <c r="C257" s="11"/>
      <c r="D257" s="484"/>
      <c r="E257" s="127"/>
      <c r="F257" s="127"/>
      <c r="G257" s="127"/>
      <c r="H257" s="322"/>
      <c r="I257" s="122"/>
      <c r="J257" s="490"/>
    </row>
    <row r="258" spans="1:10" s="493" customFormat="1" ht="36" customHeight="1">
      <c r="A258" s="251">
        <v>1320</v>
      </c>
      <c r="B258" s="233" t="s">
        <v>98</v>
      </c>
      <c r="C258" s="232">
        <v>2023</v>
      </c>
      <c r="D258" s="308" t="s">
        <v>268</v>
      </c>
      <c r="E258" s="357">
        <v>101411</v>
      </c>
      <c r="F258" s="357">
        <v>1574</v>
      </c>
      <c r="G258" s="372">
        <v>138800</v>
      </c>
      <c r="H258" s="349">
        <v>241785</v>
      </c>
      <c r="I258" s="450"/>
      <c r="J258" s="492"/>
    </row>
    <row r="259" spans="1:10" s="493" customFormat="1" ht="46.5" customHeight="1">
      <c r="A259" s="236">
        <v>1320</v>
      </c>
      <c r="B259" s="237"/>
      <c r="C259" s="235">
        <v>2024</v>
      </c>
      <c r="D259" s="249" t="s">
        <v>269</v>
      </c>
      <c r="E259" s="367">
        <v>401178</v>
      </c>
      <c r="F259" s="357">
        <v>131722</v>
      </c>
      <c r="G259" s="359">
        <v>70000</v>
      </c>
      <c r="H259" s="551">
        <v>602900</v>
      </c>
      <c r="I259" s="451"/>
      <c r="J259" s="492"/>
    </row>
    <row r="260" spans="1:10" s="493" customFormat="1" ht="87" customHeight="1" thickBot="1">
      <c r="A260" s="239">
        <v>1320</v>
      </c>
      <c r="B260" s="240"/>
      <c r="C260" s="264">
        <v>2025</v>
      </c>
      <c r="D260" s="250" t="s">
        <v>270</v>
      </c>
      <c r="E260" s="368">
        <v>102597</v>
      </c>
      <c r="F260" s="360">
        <v>1574</v>
      </c>
      <c r="G260" s="361">
        <v>0</v>
      </c>
      <c r="H260" s="552">
        <v>104171</v>
      </c>
      <c r="I260" s="452"/>
      <c r="J260" s="492"/>
    </row>
    <row r="261" spans="1:10" ht="16.5" thickBot="1">
      <c r="A261" s="28">
        <v>55</v>
      </c>
      <c r="B261" s="30" t="s">
        <v>99</v>
      </c>
      <c r="C261" s="30"/>
      <c r="D261" s="484">
        <f>D262</f>
        <v>1</v>
      </c>
      <c r="E261" s="317"/>
      <c r="F261" s="127"/>
      <c r="G261" s="317"/>
      <c r="H261" s="328"/>
      <c r="I261" s="123"/>
    </row>
    <row r="262" spans="1:10" ht="23.25" customHeight="1">
      <c r="A262" s="599"/>
      <c r="B262" s="570" t="s">
        <v>100</v>
      </c>
      <c r="C262" s="130">
        <v>2023</v>
      </c>
      <c r="D262" s="309">
        <v>1</v>
      </c>
      <c r="E262" s="335">
        <v>4806</v>
      </c>
      <c r="F262" s="335">
        <v>50790</v>
      </c>
      <c r="G262" s="335">
        <v>247621</v>
      </c>
      <c r="H262" s="389">
        <v>303217</v>
      </c>
      <c r="I262" s="299"/>
    </row>
    <row r="263" spans="1:10" ht="27" customHeight="1">
      <c r="A263" s="600"/>
      <c r="B263" s="571"/>
      <c r="C263" s="131">
        <v>2024</v>
      </c>
      <c r="D263" s="309">
        <v>2</v>
      </c>
      <c r="E263" s="290">
        <v>7266</v>
      </c>
      <c r="F263" s="290">
        <v>67618</v>
      </c>
      <c r="G263" s="290">
        <v>266884</v>
      </c>
      <c r="H263" s="567">
        <v>341768</v>
      </c>
      <c r="I263" s="300"/>
    </row>
    <row r="264" spans="1:10" ht="30.75" customHeight="1" thickBot="1">
      <c r="A264" s="601"/>
      <c r="B264" s="572"/>
      <c r="C264" s="9">
        <v>2025</v>
      </c>
      <c r="D264" s="309">
        <v>1</v>
      </c>
      <c r="E264" s="291">
        <v>8591</v>
      </c>
      <c r="F264" s="291">
        <v>108029</v>
      </c>
      <c r="G264" s="291">
        <v>306520</v>
      </c>
      <c r="H264" s="568">
        <v>423140</v>
      </c>
      <c r="I264" s="301"/>
    </row>
    <row r="265" spans="1:10" ht="16.5" thickBot="1">
      <c r="A265" s="28">
        <v>57</v>
      </c>
      <c r="B265" s="30" t="s">
        <v>101</v>
      </c>
      <c r="C265" s="30"/>
      <c r="D265" s="484"/>
      <c r="E265" s="317"/>
      <c r="F265" s="127"/>
      <c r="G265" s="317"/>
      <c r="H265" s="328"/>
      <c r="I265" s="123"/>
    </row>
    <row r="266" spans="1:10" ht="72" customHeight="1">
      <c r="A266" s="43"/>
      <c r="B266" s="31" t="s">
        <v>102</v>
      </c>
      <c r="C266" s="130">
        <v>2023</v>
      </c>
      <c r="D266" s="279"/>
      <c r="E266" s="323">
        <v>0</v>
      </c>
      <c r="F266" s="323">
        <v>100000</v>
      </c>
      <c r="G266" s="362">
        <v>0</v>
      </c>
      <c r="H266" s="339">
        <v>100000</v>
      </c>
      <c r="I266" s="684"/>
    </row>
    <row r="267" spans="1:10" ht="15.75">
      <c r="A267" s="43"/>
      <c r="B267" s="31"/>
      <c r="C267" s="131">
        <v>2024</v>
      </c>
      <c r="D267" s="279"/>
      <c r="E267" s="366">
        <v>0</v>
      </c>
      <c r="F267" s="323">
        <v>0</v>
      </c>
      <c r="G267" s="325">
        <v>0</v>
      </c>
      <c r="H267" s="549">
        <v>0</v>
      </c>
      <c r="I267" s="685"/>
    </row>
    <row r="268" spans="1:10" ht="16.5" thickBot="1">
      <c r="A268" s="44"/>
      <c r="B268" s="45"/>
      <c r="C268" s="9">
        <v>2025</v>
      </c>
      <c r="D268" s="279"/>
      <c r="E268" s="365">
        <v>0</v>
      </c>
      <c r="F268" s="326">
        <v>0</v>
      </c>
      <c r="G268" s="327">
        <v>0</v>
      </c>
      <c r="H268" s="550">
        <v>0</v>
      </c>
      <c r="I268" s="686"/>
    </row>
    <row r="269" spans="1:10" ht="16.5" thickBot="1">
      <c r="A269" s="28">
        <v>66</v>
      </c>
      <c r="B269" s="30" t="s">
        <v>103</v>
      </c>
      <c r="C269" s="30"/>
      <c r="D269" s="484">
        <f>D270</f>
        <v>3</v>
      </c>
      <c r="E269" s="317"/>
      <c r="F269" s="127"/>
      <c r="G269" s="317"/>
      <c r="H269" s="328"/>
      <c r="I269" s="123"/>
    </row>
    <row r="270" spans="1:10" ht="25.5" customHeight="1">
      <c r="A270" s="43"/>
      <c r="B270" s="31" t="s">
        <v>104</v>
      </c>
      <c r="C270" s="130">
        <v>2023</v>
      </c>
      <c r="D270" s="309">
        <v>3</v>
      </c>
      <c r="E270" s="323">
        <v>6100</v>
      </c>
      <c r="F270" s="323">
        <v>3000</v>
      </c>
      <c r="G270" s="362">
        <v>2000</v>
      </c>
      <c r="H270" s="339">
        <v>11100</v>
      </c>
      <c r="I270" s="299"/>
    </row>
    <row r="271" spans="1:10" ht="29.25" customHeight="1">
      <c r="A271" s="43"/>
      <c r="B271" s="31"/>
      <c r="C271" s="131">
        <v>2024</v>
      </c>
      <c r="D271" s="309"/>
      <c r="E271" s="366">
        <v>6100</v>
      </c>
      <c r="F271" s="323">
        <v>3000</v>
      </c>
      <c r="G271" s="325">
        <v>2000</v>
      </c>
      <c r="H271" s="549">
        <v>11100</v>
      </c>
      <c r="I271" s="300"/>
    </row>
    <row r="272" spans="1:10" ht="27" customHeight="1" thickBot="1">
      <c r="A272" s="44"/>
      <c r="B272" s="45"/>
      <c r="C272" s="9">
        <v>2025</v>
      </c>
      <c r="D272" s="309"/>
      <c r="E272" s="365">
        <v>6100</v>
      </c>
      <c r="F272" s="326">
        <v>3000</v>
      </c>
      <c r="G272" s="327">
        <v>2000</v>
      </c>
      <c r="H272" s="550">
        <v>11100</v>
      </c>
      <c r="I272" s="301"/>
    </row>
    <row r="273" spans="1:9" ht="16.5" thickBot="1">
      <c r="A273" s="28">
        <v>67</v>
      </c>
      <c r="B273" s="30" t="s">
        <v>105</v>
      </c>
      <c r="C273" s="30"/>
      <c r="D273" s="484">
        <f>D274</f>
        <v>2</v>
      </c>
      <c r="E273" s="317"/>
      <c r="F273" s="127"/>
      <c r="G273" s="317"/>
      <c r="H273" s="328"/>
      <c r="I273" s="123"/>
    </row>
    <row r="274" spans="1:9" ht="57" customHeight="1">
      <c r="A274" s="43"/>
      <c r="B274" s="31" t="s">
        <v>47</v>
      </c>
      <c r="C274" s="130">
        <v>2023</v>
      </c>
      <c r="D274" s="279">
        <v>2</v>
      </c>
      <c r="E274" s="323">
        <v>3000</v>
      </c>
      <c r="F274" s="323">
        <v>1000</v>
      </c>
      <c r="G274" s="362">
        <v>3000</v>
      </c>
      <c r="H274" s="339">
        <v>7000</v>
      </c>
      <c r="I274" s="576"/>
    </row>
    <row r="275" spans="1:9" ht="21.75" customHeight="1">
      <c r="A275" s="43"/>
      <c r="B275" s="31"/>
      <c r="C275" s="131">
        <v>2024</v>
      </c>
      <c r="D275" s="279"/>
      <c r="E275" s="366">
        <v>3000</v>
      </c>
      <c r="F275" s="323">
        <v>1000</v>
      </c>
      <c r="G275" s="325">
        <v>0</v>
      </c>
      <c r="H275" s="549">
        <v>4000</v>
      </c>
      <c r="I275" s="577"/>
    </row>
    <row r="276" spans="1:9" ht="25.5" customHeight="1" thickBot="1">
      <c r="A276" s="44"/>
      <c r="B276" s="45"/>
      <c r="C276" s="9">
        <v>2025</v>
      </c>
      <c r="D276" s="279"/>
      <c r="E276" s="365">
        <v>3000</v>
      </c>
      <c r="F276" s="326">
        <v>1000</v>
      </c>
      <c r="G276" s="327">
        <v>0</v>
      </c>
      <c r="H276" s="550">
        <v>4000</v>
      </c>
      <c r="I276" s="578"/>
    </row>
    <row r="277" spans="1:9" ht="16.5" thickBot="1">
      <c r="A277" s="50">
        <v>73</v>
      </c>
      <c r="B277" s="2" t="s">
        <v>106</v>
      </c>
      <c r="C277" s="2"/>
      <c r="D277" s="484"/>
      <c r="E277" s="127"/>
      <c r="F277" s="127"/>
      <c r="G277" s="127"/>
      <c r="H277" s="322"/>
      <c r="I277" s="121"/>
    </row>
    <row r="278" spans="1:9" ht="15.75">
      <c r="A278" s="636">
        <v>1610</v>
      </c>
      <c r="B278" s="639" t="s">
        <v>16</v>
      </c>
      <c r="C278" s="130">
        <v>2023</v>
      </c>
      <c r="D278" s="299"/>
      <c r="E278" s="94">
        <v>0</v>
      </c>
      <c r="F278" s="94">
        <v>0</v>
      </c>
      <c r="G278" s="335">
        <v>0</v>
      </c>
      <c r="H278" s="335">
        <v>0</v>
      </c>
      <c r="I278" s="299"/>
    </row>
    <row r="279" spans="1:9" ht="15.75">
      <c r="A279" s="637"/>
      <c r="B279" s="640"/>
      <c r="C279" s="131">
        <v>2024</v>
      </c>
      <c r="D279" s="300"/>
      <c r="E279" s="95">
        <v>0</v>
      </c>
      <c r="F279" s="95">
        <v>0</v>
      </c>
      <c r="G279" s="95">
        <v>0</v>
      </c>
      <c r="H279" s="95">
        <v>0</v>
      </c>
      <c r="I279" s="300"/>
    </row>
    <row r="280" spans="1:9" ht="16.5" thickBot="1">
      <c r="A280" s="638"/>
      <c r="B280" s="641"/>
      <c r="C280" s="9">
        <v>2025</v>
      </c>
      <c r="D280" s="301"/>
      <c r="E280" s="192">
        <v>0</v>
      </c>
      <c r="F280" s="192">
        <v>0</v>
      </c>
      <c r="G280" s="192">
        <v>0</v>
      </c>
      <c r="H280" s="192">
        <v>0</v>
      </c>
      <c r="I280" s="301"/>
    </row>
    <row r="281" spans="1:9" ht="23.25" customHeight="1">
      <c r="A281" s="636">
        <v>1620</v>
      </c>
      <c r="B281" s="639" t="s">
        <v>107</v>
      </c>
      <c r="C281" s="130">
        <v>2023</v>
      </c>
      <c r="D281" s="299"/>
      <c r="E281" s="323">
        <v>0</v>
      </c>
      <c r="F281" s="323">
        <v>0</v>
      </c>
      <c r="G281" s="362">
        <v>0</v>
      </c>
      <c r="H281" s="339">
        <v>0</v>
      </c>
      <c r="I281" s="299"/>
    </row>
    <row r="282" spans="1:9" ht="21.75" customHeight="1">
      <c r="A282" s="637"/>
      <c r="B282" s="640"/>
      <c r="C282" s="131">
        <v>2024</v>
      </c>
      <c r="D282" s="300"/>
      <c r="E282" s="366">
        <v>0</v>
      </c>
      <c r="F282" s="323">
        <v>0</v>
      </c>
      <c r="G282" s="325">
        <v>0</v>
      </c>
      <c r="H282" s="549">
        <v>0</v>
      </c>
      <c r="I282" s="300"/>
    </row>
    <row r="283" spans="1:9" ht="26.25" customHeight="1" thickBot="1">
      <c r="A283" s="638"/>
      <c r="B283" s="641"/>
      <c r="C283" s="9">
        <v>2025</v>
      </c>
      <c r="D283" s="301"/>
      <c r="E283" s="365">
        <v>0</v>
      </c>
      <c r="F283" s="326">
        <v>0</v>
      </c>
      <c r="G283" s="327">
        <v>0</v>
      </c>
      <c r="H283" s="550">
        <v>0</v>
      </c>
      <c r="I283" s="301"/>
    </row>
    <row r="284" spans="1:9" ht="16.5" thickBot="1">
      <c r="A284" s="28">
        <v>77</v>
      </c>
      <c r="B284" s="30" t="s">
        <v>108</v>
      </c>
      <c r="C284" s="30"/>
      <c r="D284" s="484"/>
      <c r="E284" s="317"/>
      <c r="F284" s="127"/>
      <c r="G284" s="317"/>
      <c r="H284" s="328"/>
      <c r="I284" s="123"/>
    </row>
    <row r="285" spans="1:9" ht="54" customHeight="1">
      <c r="A285" s="645" t="s">
        <v>109</v>
      </c>
      <c r="B285" s="642" t="s">
        <v>110</v>
      </c>
      <c r="C285" s="422">
        <v>2023</v>
      </c>
      <c r="D285" s="423"/>
      <c r="E285" s="424">
        <v>0</v>
      </c>
      <c r="F285" s="425">
        <v>0</v>
      </c>
      <c r="G285" s="425">
        <v>0</v>
      </c>
      <c r="H285" s="426">
        <v>0</v>
      </c>
      <c r="I285" s="461"/>
    </row>
    <row r="286" spans="1:9" ht="21.75" customHeight="1">
      <c r="A286" s="646"/>
      <c r="B286" s="643"/>
      <c r="C286" s="421">
        <v>2024</v>
      </c>
      <c r="D286" s="300"/>
      <c r="E286" s="323">
        <v>0</v>
      </c>
      <c r="F286" s="323">
        <v>0</v>
      </c>
      <c r="G286" s="324">
        <v>0</v>
      </c>
      <c r="H286" s="553">
        <v>0</v>
      </c>
      <c r="I286" s="300"/>
    </row>
    <row r="287" spans="1:9" ht="26.25" customHeight="1" thickBot="1">
      <c r="A287" s="647"/>
      <c r="B287" s="644"/>
      <c r="C287" s="9">
        <v>2025</v>
      </c>
      <c r="D287" s="301"/>
      <c r="E287" s="365">
        <v>0</v>
      </c>
      <c r="F287" s="326">
        <v>0</v>
      </c>
      <c r="G287" s="327">
        <v>0</v>
      </c>
      <c r="H287" s="550">
        <v>0</v>
      </c>
      <c r="I287" s="301"/>
    </row>
    <row r="288" spans="1:9" ht="32.25" thickBot="1">
      <c r="A288" s="28">
        <v>76</v>
      </c>
      <c r="B288" s="294" t="s">
        <v>279</v>
      </c>
      <c r="C288" s="30"/>
      <c r="D288" s="484">
        <f>D289</f>
        <v>0</v>
      </c>
      <c r="E288" s="317"/>
      <c r="F288" s="127"/>
      <c r="G288" s="317"/>
      <c r="H288" s="328"/>
      <c r="I288" s="123"/>
    </row>
    <row r="289" spans="1:13" ht="57" customHeight="1">
      <c r="A289" s="648" t="s">
        <v>46</v>
      </c>
      <c r="B289" s="651" t="s">
        <v>16</v>
      </c>
      <c r="C289" s="130">
        <v>2023</v>
      </c>
      <c r="D289" s="279"/>
      <c r="E289" s="323">
        <v>5000</v>
      </c>
      <c r="F289" s="323">
        <v>0</v>
      </c>
      <c r="G289" s="362">
        <v>0</v>
      </c>
      <c r="H289" s="339">
        <v>5000</v>
      </c>
      <c r="I289" s="576"/>
    </row>
    <row r="290" spans="1:13" ht="21.75" customHeight="1">
      <c r="A290" s="649"/>
      <c r="B290" s="652"/>
      <c r="C290" s="131">
        <v>2024</v>
      </c>
      <c r="D290" s="279"/>
      <c r="E290" s="366">
        <v>0</v>
      </c>
      <c r="F290" s="323">
        <v>0</v>
      </c>
      <c r="G290" s="325">
        <v>0</v>
      </c>
      <c r="H290" s="549">
        <v>0</v>
      </c>
      <c r="I290" s="577"/>
    </row>
    <row r="291" spans="1:13" ht="25.5" customHeight="1" thickBot="1">
      <c r="A291" s="650"/>
      <c r="B291" s="653"/>
      <c r="C291" s="9">
        <v>2025</v>
      </c>
      <c r="D291" s="279"/>
      <c r="E291" s="365">
        <v>0</v>
      </c>
      <c r="F291" s="326">
        <v>0</v>
      </c>
      <c r="G291" s="327">
        <v>0</v>
      </c>
      <c r="H291" s="550">
        <v>0</v>
      </c>
      <c r="I291" s="578"/>
    </row>
    <row r="292" spans="1:13" ht="30.75" customHeight="1" thickBot="1">
      <c r="A292" s="52">
        <v>87</v>
      </c>
      <c r="B292" s="53" t="s">
        <v>111</v>
      </c>
      <c r="C292" s="11">
        <v>2023</v>
      </c>
      <c r="D292" s="478">
        <f>D295+D296+D297+D298+D299+D311+D315+D320+D319</f>
        <v>50</v>
      </c>
      <c r="E292" s="479">
        <v>238560</v>
      </c>
      <c r="F292" s="479">
        <v>442486</v>
      </c>
      <c r="G292" s="479">
        <v>6376915</v>
      </c>
      <c r="H292" s="479">
        <v>7057961</v>
      </c>
      <c r="I292" s="554"/>
    </row>
    <row r="293" spans="1:13" ht="16.5" thickBot="1">
      <c r="A293" s="52">
        <v>87</v>
      </c>
      <c r="B293" s="53" t="s">
        <v>111</v>
      </c>
      <c r="C293" s="11">
        <v>2024</v>
      </c>
      <c r="D293" s="480"/>
      <c r="E293" s="481">
        <v>0</v>
      </c>
      <c r="F293" s="481">
        <v>0</v>
      </c>
      <c r="G293" s="481">
        <v>0</v>
      </c>
      <c r="H293" s="481">
        <v>0</v>
      </c>
      <c r="I293" s="554"/>
    </row>
    <row r="294" spans="1:13" ht="16.5" thickBot="1">
      <c r="A294" s="52">
        <v>87</v>
      </c>
      <c r="B294" s="53" t="s">
        <v>111</v>
      </c>
      <c r="C294" s="11">
        <v>2025</v>
      </c>
      <c r="D294" s="480"/>
      <c r="E294" s="481">
        <v>0</v>
      </c>
      <c r="F294" s="481">
        <v>0</v>
      </c>
      <c r="G294" s="481">
        <v>0</v>
      </c>
      <c r="H294" s="481">
        <v>0</v>
      </c>
      <c r="I294" s="554"/>
    </row>
    <row r="295" spans="1:13" ht="33.75" hidden="1" customHeight="1" thickBot="1">
      <c r="A295" s="55"/>
      <c r="B295" s="138" t="s">
        <v>162</v>
      </c>
      <c r="C295" s="143" t="s">
        <v>260</v>
      </c>
      <c r="D295" s="310"/>
      <c r="E295" s="319">
        <v>0</v>
      </c>
      <c r="F295" s="319">
        <v>0</v>
      </c>
      <c r="G295" s="319">
        <v>188000</v>
      </c>
      <c r="H295" s="319">
        <v>188000</v>
      </c>
      <c r="I295" s="462"/>
      <c r="J295" s="489"/>
      <c r="K295" s="501"/>
      <c r="L295" s="501"/>
      <c r="M295" s="501"/>
    </row>
    <row r="296" spans="1:13" ht="20.25" hidden="1" customHeight="1" thickBot="1">
      <c r="A296" s="55"/>
      <c r="B296" s="138" t="s">
        <v>113</v>
      </c>
      <c r="C296" s="56" t="s">
        <v>260</v>
      </c>
      <c r="D296" s="310">
        <v>4</v>
      </c>
      <c r="E296" s="319">
        <v>16115</v>
      </c>
      <c r="F296" s="319">
        <v>0</v>
      </c>
      <c r="G296" s="319">
        <v>462149</v>
      </c>
      <c r="H296" s="319">
        <v>478264</v>
      </c>
      <c r="I296" s="463"/>
      <c r="K296" s="501"/>
    </row>
    <row r="297" spans="1:13" s="556" customFormat="1" ht="54.75" hidden="1" customHeight="1" thickBot="1">
      <c r="A297" s="170"/>
      <c r="B297" s="139" t="s">
        <v>166</v>
      </c>
      <c r="C297" s="63" t="s">
        <v>260</v>
      </c>
      <c r="D297" s="311"/>
      <c r="E297" s="320">
        <v>0</v>
      </c>
      <c r="F297" s="320">
        <v>10000</v>
      </c>
      <c r="G297" s="320">
        <v>666117</v>
      </c>
      <c r="H297" s="320">
        <v>676117</v>
      </c>
      <c r="I297" s="464"/>
      <c r="J297" s="555"/>
    </row>
    <row r="298" spans="1:13" ht="31.5" hidden="1" customHeight="1" thickBot="1">
      <c r="A298" s="57"/>
      <c r="B298" s="140" t="s">
        <v>167</v>
      </c>
      <c r="C298" s="58" t="s">
        <v>260</v>
      </c>
      <c r="D298" s="310"/>
      <c r="E298" s="319">
        <v>0</v>
      </c>
      <c r="F298" s="319">
        <v>0</v>
      </c>
      <c r="G298" s="319">
        <v>39700</v>
      </c>
      <c r="H298" s="319">
        <v>39700</v>
      </c>
      <c r="I298" s="465"/>
    </row>
    <row r="299" spans="1:13" s="556" customFormat="1" ht="39" hidden="1" customHeight="1" thickBot="1">
      <c r="A299" s="170"/>
      <c r="B299" s="139" t="s">
        <v>168</v>
      </c>
      <c r="C299" s="63" t="s">
        <v>260</v>
      </c>
      <c r="D299" s="311">
        <f>SUM(D300:D310)</f>
        <v>6</v>
      </c>
      <c r="E299" s="320">
        <v>43234</v>
      </c>
      <c r="F299" s="320">
        <v>-15586</v>
      </c>
      <c r="G299" s="320">
        <v>877750</v>
      </c>
      <c r="H299" s="320">
        <v>905398</v>
      </c>
      <c r="I299" s="466"/>
      <c r="J299" s="555"/>
    </row>
    <row r="300" spans="1:13" ht="27.75" hidden="1" customHeight="1" thickBot="1">
      <c r="A300" s="59"/>
      <c r="B300" s="60" t="s">
        <v>169</v>
      </c>
      <c r="C300" s="58" t="s">
        <v>260</v>
      </c>
      <c r="D300" s="310"/>
      <c r="E300" s="319">
        <v>0</v>
      </c>
      <c r="F300" s="319">
        <v>0</v>
      </c>
      <c r="G300" s="319">
        <v>3500</v>
      </c>
      <c r="H300" s="319">
        <v>3500</v>
      </c>
      <c r="I300" s="467"/>
    </row>
    <row r="301" spans="1:13" ht="28.5" hidden="1" customHeight="1" thickBot="1">
      <c r="A301" s="59"/>
      <c r="B301" s="142" t="s">
        <v>114</v>
      </c>
      <c r="C301" s="61" t="s">
        <v>260</v>
      </c>
      <c r="D301" s="310"/>
      <c r="E301" s="319">
        <v>6543</v>
      </c>
      <c r="F301" s="483">
        <v>9000</v>
      </c>
      <c r="G301" s="482">
        <v>1000</v>
      </c>
      <c r="H301" s="330">
        <v>16543</v>
      </c>
      <c r="I301" s="468"/>
    </row>
    <row r="302" spans="1:13" ht="33" hidden="1" customHeight="1" thickBot="1">
      <c r="A302" s="59"/>
      <c r="B302" s="142" t="s">
        <v>115</v>
      </c>
      <c r="C302" s="58" t="s">
        <v>260</v>
      </c>
      <c r="D302" s="312"/>
      <c r="E302" s="319">
        <v>11500</v>
      </c>
      <c r="F302" s="319">
        <v>5000</v>
      </c>
      <c r="G302" s="319">
        <v>630000</v>
      </c>
      <c r="H302" s="319">
        <v>646500</v>
      </c>
      <c r="I302" s="469"/>
    </row>
    <row r="303" spans="1:13" ht="28.5" hidden="1" customHeight="1" thickBot="1">
      <c r="A303" s="59"/>
      <c r="B303" s="142" t="s">
        <v>170</v>
      </c>
      <c r="C303" s="58" t="s">
        <v>260</v>
      </c>
      <c r="D303" s="310">
        <v>3</v>
      </c>
      <c r="E303" s="319">
        <v>3800</v>
      </c>
      <c r="F303" s="483">
        <v>0</v>
      </c>
      <c r="G303" s="482">
        <v>2000</v>
      </c>
      <c r="H303" s="330">
        <v>5800</v>
      </c>
      <c r="I303" s="468"/>
    </row>
    <row r="304" spans="1:13" ht="27" hidden="1" customHeight="1" thickBot="1">
      <c r="A304" s="59"/>
      <c r="B304" s="60" t="s">
        <v>117</v>
      </c>
      <c r="C304" s="58" t="s">
        <v>260</v>
      </c>
      <c r="D304" s="310"/>
      <c r="E304" s="319">
        <v>0</v>
      </c>
      <c r="F304" s="483">
        <v>0</v>
      </c>
      <c r="G304" s="482">
        <v>0</v>
      </c>
      <c r="H304" s="330">
        <v>0</v>
      </c>
      <c r="I304" s="468"/>
    </row>
    <row r="305" spans="1:10" ht="30" hidden="1" customHeight="1" thickBot="1">
      <c r="A305" s="59"/>
      <c r="B305" s="60" t="s">
        <v>118</v>
      </c>
      <c r="C305" s="61" t="s">
        <v>260</v>
      </c>
      <c r="D305" s="310"/>
      <c r="E305" s="319">
        <v>0</v>
      </c>
      <c r="F305" s="319">
        <v>2414</v>
      </c>
      <c r="G305" s="319">
        <v>0</v>
      </c>
      <c r="H305" s="319">
        <v>2414</v>
      </c>
      <c r="I305" s="468"/>
    </row>
    <row r="306" spans="1:10" ht="60" hidden="1" customHeight="1" thickBot="1">
      <c r="A306" s="59"/>
      <c r="B306" s="62" t="s">
        <v>119</v>
      </c>
      <c r="C306" s="58" t="s">
        <v>260</v>
      </c>
      <c r="D306" s="310">
        <v>2</v>
      </c>
      <c r="E306" s="319">
        <v>3311</v>
      </c>
      <c r="F306" s="319">
        <v>0</v>
      </c>
      <c r="G306" s="319">
        <v>0</v>
      </c>
      <c r="H306" s="319">
        <v>3311</v>
      </c>
      <c r="I306" s="468"/>
    </row>
    <row r="307" spans="1:10" ht="33.75" hidden="1" customHeight="1" thickBot="1">
      <c r="A307" s="59"/>
      <c r="B307" s="62" t="s">
        <v>171</v>
      </c>
      <c r="C307" s="58" t="s">
        <v>260</v>
      </c>
      <c r="D307" s="310"/>
      <c r="E307" s="319">
        <v>0</v>
      </c>
      <c r="F307" s="319">
        <v>0</v>
      </c>
      <c r="G307" s="319">
        <v>3000</v>
      </c>
      <c r="H307" s="319">
        <v>3000</v>
      </c>
      <c r="I307" s="468"/>
    </row>
    <row r="308" spans="1:10" ht="24" hidden="1" customHeight="1" thickBot="1">
      <c r="A308" s="59"/>
      <c r="B308" s="286" t="s">
        <v>172</v>
      </c>
      <c r="C308" s="58" t="s">
        <v>260</v>
      </c>
      <c r="D308" s="310"/>
      <c r="E308" s="319">
        <v>0</v>
      </c>
      <c r="F308" s="483">
        <v>0</v>
      </c>
      <c r="G308" s="482">
        <v>0</v>
      </c>
      <c r="H308" s="330">
        <v>0</v>
      </c>
      <c r="I308" s="470"/>
    </row>
    <row r="309" spans="1:10" ht="102" hidden="1" customHeight="1" thickBot="1">
      <c r="A309" s="59"/>
      <c r="B309" s="286" t="s">
        <v>261</v>
      </c>
      <c r="C309" s="58" t="s">
        <v>260</v>
      </c>
      <c r="D309" s="310">
        <v>1</v>
      </c>
      <c r="E309" s="319">
        <v>18080</v>
      </c>
      <c r="F309" s="483">
        <v>-32000</v>
      </c>
      <c r="G309" s="482">
        <v>238250</v>
      </c>
      <c r="H309" s="330">
        <v>224330</v>
      </c>
      <c r="I309" s="470"/>
    </row>
    <row r="310" spans="1:10" ht="24" hidden="1" customHeight="1" thickBot="1">
      <c r="A310" s="59"/>
      <c r="B310" s="286" t="s">
        <v>280</v>
      </c>
      <c r="C310" s="58" t="s">
        <v>260</v>
      </c>
      <c r="D310" s="310"/>
      <c r="E310" s="319">
        <v>0</v>
      </c>
      <c r="F310" s="483">
        <v>0</v>
      </c>
      <c r="G310" s="482">
        <v>0</v>
      </c>
      <c r="H310" s="330">
        <v>0</v>
      </c>
      <c r="I310" s="470"/>
    </row>
    <row r="311" spans="1:10" s="556" customFormat="1" ht="21" hidden="1" customHeight="1" thickBot="1">
      <c r="A311" s="170"/>
      <c r="B311" s="139" t="s">
        <v>173</v>
      </c>
      <c r="C311" s="63" t="s">
        <v>260</v>
      </c>
      <c r="D311" s="311">
        <f>D312+D313+D314</f>
        <v>20</v>
      </c>
      <c r="E311" s="320">
        <v>141663</v>
      </c>
      <c r="F311" s="320">
        <v>443072</v>
      </c>
      <c r="G311" s="320">
        <v>4093699</v>
      </c>
      <c r="H311" s="320">
        <v>4678434</v>
      </c>
      <c r="I311" s="466"/>
      <c r="J311" s="555"/>
    </row>
    <row r="312" spans="1:10" s="493" customFormat="1" ht="31.5" hidden="1" customHeight="1" thickBot="1">
      <c r="A312" s="59"/>
      <c r="B312" s="60" t="s">
        <v>120</v>
      </c>
      <c r="C312" s="136" t="s">
        <v>260</v>
      </c>
      <c r="D312" s="310"/>
      <c r="E312" s="319">
        <v>57424</v>
      </c>
      <c r="F312" s="319">
        <v>437902</v>
      </c>
      <c r="G312" s="319">
        <v>3932099</v>
      </c>
      <c r="H312" s="319">
        <v>4427425</v>
      </c>
      <c r="I312" s="471"/>
      <c r="J312" s="492"/>
    </row>
    <row r="313" spans="1:10" ht="24.75" hidden="1" customHeight="1" thickBot="1">
      <c r="A313" s="59"/>
      <c r="B313" s="60" t="s">
        <v>174</v>
      </c>
      <c r="C313" s="58" t="s">
        <v>260</v>
      </c>
      <c r="D313" s="310">
        <v>20</v>
      </c>
      <c r="E313" s="319">
        <v>83065</v>
      </c>
      <c r="F313" s="319">
        <v>5000</v>
      </c>
      <c r="G313" s="319">
        <v>159600</v>
      </c>
      <c r="H313" s="319">
        <v>247665</v>
      </c>
      <c r="I313" s="468"/>
    </row>
    <row r="314" spans="1:10" ht="24" hidden="1" customHeight="1" thickBot="1">
      <c r="A314" s="59"/>
      <c r="B314" s="62" t="s">
        <v>175</v>
      </c>
      <c r="C314" s="58" t="s">
        <v>260</v>
      </c>
      <c r="D314" s="310"/>
      <c r="E314" s="319">
        <v>1174</v>
      </c>
      <c r="F314" s="319">
        <v>170</v>
      </c>
      <c r="G314" s="319">
        <v>2000</v>
      </c>
      <c r="H314" s="319">
        <v>3344</v>
      </c>
      <c r="I314" s="470"/>
    </row>
    <row r="315" spans="1:10" s="556" customFormat="1" ht="21" hidden="1" customHeight="1" thickBot="1">
      <c r="A315" s="170"/>
      <c r="B315" s="139" t="s">
        <v>176</v>
      </c>
      <c r="C315" s="63" t="s">
        <v>260</v>
      </c>
      <c r="D315" s="311">
        <f>D316+D317+D318</f>
        <v>20</v>
      </c>
      <c r="E315" s="320">
        <v>37548</v>
      </c>
      <c r="F315" s="320">
        <v>5000</v>
      </c>
      <c r="G315" s="320">
        <v>47500</v>
      </c>
      <c r="H315" s="320">
        <v>90048</v>
      </c>
      <c r="I315" s="466"/>
      <c r="J315" s="555"/>
    </row>
    <row r="316" spans="1:10" ht="26.25" hidden="1" customHeight="1" thickBot="1">
      <c r="A316" s="59"/>
      <c r="B316" s="60" t="s">
        <v>121</v>
      </c>
      <c r="C316" s="61" t="s">
        <v>260</v>
      </c>
      <c r="D316" s="310"/>
      <c r="E316" s="319">
        <v>6728</v>
      </c>
      <c r="F316" s="319">
        <v>0</v>
      </c>
      <c r="G316" s="319">
        <v>7500</v>
      </c>
      <c r="H316" s="319">
        <v>14228</v>
      </c>
      <c r="I316" s="467"/>
    </row>
    <row r="317" spans="1:10" ht="54.75" hidden="1" customHeight="1" thickBot="1">
      <c r="A317" s="59"/>
      <c r="B317" s="60" t="s">
        <v>122</v>
      </c>
      <c r="C317" s="58" t="s">
        <v>260</v>
      </c>
      <c r="D317" s="310">
        <v>20</v>
      </c>
      <c r="E317" s="319">
        <v>30820</v>
      </c>
      <c r="F317" s="319">
        <v>5000</v>
      </c>
      <c r="G317" s="319">
        <v>40000</v>
      </c>
      <c r="H317" s="319">
        <v>75820</v>
      </c>
      <c r="I317" s="468"/>
    </row>
    <row r="318" spans="1:10" ht="60" hidden="1" customHeight="1" thickBot="1">
      <c r="A318" s="59"/>
      <c r="B318" s="60" t="s">
        <v>177</v>
      </c>
      <c r="C318" s="61" t="s">
        <v>260</v>
      </c>
      <c r="D318" s="310"/>
      <c r="E318" s="319">
        <v>0</v>
      </c>
      <c r="F318" s="319">
        <v>0</v>
      </c>
      <c r="G318" s="319">
        <v>0</v>
      </c>
      <c r="H318" s="319">
        <v>0</v>
      </c>
      <c r="I318" s="470"/>
    </row>
    <row r="319" spans="1:10" s="556" customFormat="1" ht="54.75" hidden="1" customHeight="1" thickBot="1">
      <c r="A319" s="170"/>
      <c r="B319" s="139" t="s">
        <v>281</v>
      </c>
      <c r="C319" s="63" t="s">
        <v>260</v>
      </c>
      <c r="D319" s="311"/>
      <c r="E319" s="320">
        <v>0</v>
      </c>
      <c r="F319" s="320">
        <v>0</v>
      </c>
      <c r="G319" s="320">
        <v>0</v>
      </c>
      <c r="H319" s="320">
        <v>0</v>
      </c>
      <c r="I319" s="464"/>
      <c r="J319" s="555"/>
    </row>
    <row r="320" spans="1:10" ht="31.5" hidden="1" customHeight="1" thickBot="1">
      <c r="A320" s="133"/>
      <c r="B320" s="139" t="s">
        <v>178</v>
      </c>
      <c r="C320" s="63" t="s">
        <v>260</v>
      </c>
      <c r="D320" s="313"/>
      <c r="E320" s="321">
        <v>0</v>
      </c>
      <c r="F320" s="321">
        <v>0</v>
      </c>
      <c r="G320" s="321">
        <v>2000</v>
      </c>
      <c r="H320" s="321">
        <v>2000</v>
      </c>
      <c r="I320" s="472"/>
    </row>
    <row r="321" spans="1:9" ht="16.5" thickBot="1">
      <c r="A321" s="32">
        <v>88</v>
      </c>
      <c r="B321" s="10" t="s">
        <v>123</v>
      </c>
      <c r="C321" s="11"/>
      <c r="D321" s="484"/>
      <c r="E321" s="127"/>
      <c r="F321" s="127"/>
      <c r="G321" s="127"/>
      <c r="H321" s="322"/>
      <c r="I321" s="122"/>
    </row>
    <row r="322" spans="1:9" ht="15.75" customHeight="1">
      <c r="A322" s="624">
        <v>1110</v>
      </c>
      <c r="B322" s="654" t="s">
        <v>124</v>
      </c>
      <c r="C322" s="130">
        <v>2023</v>
      </c>
      <c r="D322" s="33"/>
      <c r="E322" s="323">
        <v>3300</v>
      </c>
      <c r="F322" s="323">
        <v>2000</v>
      </c>
      <c r="G322" s="323">
        <v>0</v>
      </c>
      <c r="H322" s="323">
        <v>5300</v>
      </c>
      <c r="I322" s="444"/>
    </row>
    <row r="323" spans="1:9" ht="15.75">
      <c r="A323" s="625"/>
      <c r="B323" s="655"/>
      <c r="C323" s="131">
        <v>2024</v>
      </c>
      <c r="D323" s="22"/>
      <c r="E323" s="323">
        <v>3300</v>
      </c>
      <c r="F323" s="323">
        <v>2000</v>
      </c>
      <c r="G323" s="323">
        <v>0</v>
      </c>
      <c r="H323" s="323">
        <v>5300</v>
      </c>
      <c r="I323" s="445"/>
    </row>
    <row r="324" spans="1:9" ht="16.5" thickBot="1">
      <c r="A324" s="626"/>
      <c r="B324" s="656"/>
      <c r="C324" s="9">
        <v>2025</v>
      </c>
      <c r="D324" s="27"/>
      <c r="E324" s="323">
        <v>3300</v>
      </c>
      <c r="F324" s="323">
        <v>2000</v>
      </c>
      <c r="G324" s="323">
        <v>0</v>
      </c>
      <c r="H324" s="323">
        <v>5300</v>
      </c>
      <c r="I324" s="446"/>
    </row>
    <row r="325" spans="1:9" ht="32.25" thickBot="1">
      <c r="A325" s="32">
        <v>89</v>
      </c>
      <c r="B325" s="569" t="s">
        <v>125</v>
      </c>
      <c r="C325" s="10"/>
      <c r="D325" s="484"/>
      <c r="E325" s="127"/>
      <c r="F325" s="127"/>
      <c r="G325" s="127"/>
      <c r="H325" s="322"/>
      <c r="I325" s="122"/>
    </row>
    <row r="326" spans="1:9" ht="15.75" customHeight="1">
      <c r="A326" s="12" t="s">
        <v>46</v>
      </c>
      <c r="B326" s="37" t="s">
        <v>63</v>
      </c>
      <c r="C326" s="130">
        <v>2023</v>
      </c>
      <c r="D326" s="33"/>
      <c r="E326" s="323">
        <v>32960</v>
      </c>
      <c r="F326" s="323">
        <v>19900</v>
      </c>
      <c r="G326" s="323">
        <v>36000</v>
      </c>
      <c r="H326" s="323">
        <v>88860</v>
      </c>
      <c r="I326" s="444"/>
    </row>
    <row r="327" spans="1:9" ht="15.75">
      <c r="A327" s="38" t="s">
        <v>46</v>
      </c>
      <c r="B327" s="48"/>
      <c r="C327" s="131">
        <v>2024</v>
      </c>
      <c r="D327" s="22"/>
      <c r="E327" s="323">
        <v>31075</v>
      </c>
      <c r="F327" s="323">
        <v>22165</v>
      </c>
      <c r="G327" s="323">
        <v>7500</v>
      </c>
      <c r="H327" s="323">
        <v>60740</v>
      </c>
      <c r="I327" s="445"/>
    </row>
    <row r="328" spans="1:9" ht="30.75" customHeight="1" thickBot="1">
      <c r="A328" s="13" t="s">
        <v>46</v>
      </c>
      <c r="B328" s="49"/>
      <c r="C328" s="9">
        <v>2025</v>
      </c>
      <c r="D328" s="27"/>
      <c r="E328" s="323">
        <v>31075</v>
      </c>
      <c r="F328" s="323">
        <v>22565</v>
      </c>
      <c r="G328" s="323">
        <v>3000</v>
      </c>
      <c r="H328" s="323">
        <v>56640</v>
      </c>
      <c r="I328" s="446"/>
    </row>
    <row r="329" spans="1:9" ht="16.5" thickBot="1">
      <c r="A329" s="50">
        <v>90</v>
      </c>
      <c r="B329" s="2" t="s">
        <v>126</v>
      </c>
      <c r="C329" s="2"/>
      <c r="D329" s="484"/>
      <c r="E329" s="127"/>
      <c r="F329" s="127"/>
      <c r="G329" s="127"/>
      <c r="H329" s="322"/>
      <c r="I329" s="121"/>
    </row>
    <row r="330" spans="1:9" ht="15.75" customHeight="1">
      <c r="A330" s="596" t="s">
        <v>46</v>
      </c>
      <c r="B330" s="65" t="s">
        <v>16</v>
      </c>
      <c r="C330" s="130">
        <v>2023</v>
      </c>
      <c r="D330" s="299"/>
      <c r="E330" s="94">
        <v>0</v>
      </c>
      <c r="F330" s="94">
        <v>3000</v>
      </c>
      <c r="G330" s="94">
        <v>5000</v>
      </c>
      <c r="H330" s="94">
        <v>8000</v>
      </c>
      <c r="I330" s="579"/>
    </row>
    <row r="331" spans="1:9" ht="15.75">
      <c r="A331" s="597"/>
      <c r="B331" s="66"/>
      <c r="C331" s="131">
        <v>2024</v>
      </c>
      <c r="D331" s="300"/>
      <c r="E331" s="95">
        <v>0</v>
      </c>
      <c r="F331" s="95">
        <v>0</v>
      </c>
      <c r="G331" s="95">
        <v>0</v>
      </c>
      <c r="H331" s="95">
        <v>0</v>
      </c>
      <c r="I331" s="580"/>
    </row>
    <row r="332" spans="1:9" ht="16.5" thickBot="1">
      <c r="A332" s="598"/>
      <c r="B332" s="67"/>
      <c r="C332" s="9">
        <v>2025</v>
      </c>
      <c r="D332" s="301"/>
      <c r="E332" s="192">
        <v>0</v>
      </c>
      <c r="F332" s="192">
        <v>0</v>
      </c>
      <c r="G332" s="192">
        <v>0</v>
      </c>
      <c r="H332" s="192">
        <v>0</v>
      </c>
      <c r="I332" s="581"/>
    </row>
    <row r="333" spans="1:9" ht="16.5" thickBot="1">
      <c r="A333" s="32">
        <v>91</v>
      </c>
      <c r="B333" s="10" t="s">
        <v>127</v>
      </c>
      <c r="C333" s="10"/>
      <c r="D333" s="484"/>
      <c r="E333" s="127"/>
      <c r="F333" s="127"/>
      <c r="G333" s="127"/>
      <c r="H333" s="322"/>
      <c r="I333" s="122"/>
    </row>
    <row r="334" spans="1:9" ht="15.75" customHeight="1">
      <c r="A334" s="12">
        <v>1110</v>
      </c>
      <c r="B334" s="37" t="s">
        <v>16</v>
      </c>
      <c r="C334" s="130">
        <v>2023</v>
      </c>
      <c r="D334" s="33"/>
      <c r="E334" s="323">
        <v>2223</v>
      </c>
      <c r="F334" s="323">
        <v>0</v>
      </c>
      <c r="G334" s="323">
        <v>0</v>
      </c>
      <c r="H334" s="323">
        <v>2223</v>
      </c>
      <c r="I334" s="444"/>
    </row>
    <row r="335" spans="1:9" ht="15.75">
      <c r="A335" s="68">
        <v>1110</v>
      </c>
      <c r="B335" s="48"/>
      <c r="C335" s="131">
        <v>2024</v>
      </c>
      <c r="D335" s="33"/>
      <c r="E335" s="366">
        <v>2223</v>
      </c>
      <c r="F335" s="226">
        <v>0</v>
      </c>
      <c r="G335" s="324">
        <v>0</v>
      </c>
      <c r="H335" s="340">
        <v>2223</v>
      </c>
      <c r="I335" s="445"/>
    </row>
    <row r="336" spans="1:9" ht="16.5" thickBot="1">
      <c r="A336" s="69">
        <v>1110</v>
      </c>
      <c r="B336" s="49"/>
      <c r="C336" s="9">
        <v>2025</v>
      </c>
      <c r="D336" s="70"/>
      <c r="E336" s="365">
        <v>2223</v>
      </c>
      <c r="F336" s="377">
        <v>0</v>
      </c>
      <c r="G336" s="378">
        <v>0</v>
      </c>
      <c r="H336" s="341">
        <v>2223</v>
      </c>
      <c r="I336" s="446"/>
    </row>
    <row r="337" spans="1:16" ht="16.5" thickBot="1">
      <c r="A337" s="32">
        <v>92</v>
      </c>
      <c r="B337" s="10" t="s">
        <v>128</v>
      </c>
      <c r="C337" s="557"/>
      <c r="D337" s="484"/>
      <c r="E337" s="558"/>
      <c r="F337" s="127"/>
      <c r="G337" s="127"/>
      <c r="H337" s="322"/>
      <c r="I337" s="557"/>
    </row>
    <row r="338" spans="1:16" ht="15.75" customHeight="1">
      <c r="A338" s="12">
        <v>1110</v>
      </c>
      <c r="B338" s="37" t="s">
        <v>16</v>
      </c>
      <c r="C338" s="130">
        <v>2023</v>
      </c>
      <c r="D338" s="33"/>
      <c r="E338" s="323">
        <v>3750</v>
      </c>
      <c r="F338" s="226">
        <v>2000</v>
      </c>
      <c r="G338" s="226">
        <v>0</v>
      </c>
      <c r="H338" s="226">
        <v>5750</v>
      </c>
      <c r="I338" s="444"/>
    </row>
    <row r="339" spans="1:16" ht="15.75">
      <c r="A339" s="68">
        <v>1110</v>
      </c>
      <c r="B339" s="71"/>
      <c r="C339" s="131">
        <v>2024</v>
      </c>
      <c r="D339" s="22"/>
      <c r="E339" s="323">
        <v>3750</v>
      </c>
      <c r="F339" s="226">
        <v>2000</v>
      </c>
      <c r="G339" s="226">
        <v>0</v>
      </c>
      <c r="H339" s="226">
        <v>5750</v>
      </c>
      <c r="I339" s="445"/>
    </row>
    <row r="340" spans="1:16" ht="16.5" thickBot="1">
      <c r="A340" s="69">
        <v>1110</v>
      </c>
      <c r="B340" s="72"/>
      <c r="C340" s="9">
        <v>2025</v>
      </c>
      <c r="D340" s="27"/>
      <c r="E340" s="323">
        <v>3750</v>
      </c>
      <c r="F340" s="226">
        <v>2000</v>
      </c>
      <c r="G340" s="226">
        <v>0</v>
      </c>
      <c r="H340" s="226">
        <v>5750</v>
      </c>
      <c r="I340" s="446"/>
    </row>
    <row r="341" spans="1:16" ht="32.25" thickBot="1">
      <c r="A341" s="32">
        <v>95</v>
      </c>
      <c r="B341" s="569" t="s">
        <v>129</v>
      </c>
      <c r="C341" s="10"/>
      <c r="D341" s="484"/>
      <c r="E341" s="127"/>
      <c r="F341" s="127"/>
      <c r="G341" s="127"/>
      <c r="H341" s="322"/>
      <c r="I341" s="122"/>
    </row>
    <row r="342" spans="1:16" ht="15.75" customHeight="1">
      <c r="A342" s="20">
        <v>1110</v>
      </c>
      <c r="B342" s="21" t="s">
        <v>16</v>
      </c>
      <c r="C342" s="130">
        <v>2023</v>
      </c>
      <c r="D342" s="33"/>
      <c r="E342" s="323">
        <v>6500</v>
      </c>
      <c r="F342" s="323">
        <v>45000</v>
      </c>
      <c r="G342" s="323">
        <v>10875</v>
      </c>
      <c r="H342" s="323">
        <v>62375</v>
      </c>
      <c r="I342" s="444"/>
    </row>
    <row r="343" spans="1:16" ht="15.75">
      <c r="A343" s="23">
        <v>1110</v>
      </c>
      <c r="B343" s="24"/>
      <c r="C343" s="131">
        <v>2024</v>
      </c>
      <c r="D343" s="33"/>
      <c r="E343" s="323">
        <v>6500</v>
      </c>
      <c r="F343" s="323">
        <v>45000</v>
      </c>
      <c r="G343" s="323">
        <v>8032</v>
      </c>
      <c r="H343" s="323">
        <v>59532</v>
      </c>
      <c r="I343" s="445"/>
      <c r="O343" s="501"/>
    </row>
    <row r="344" spans="1:16" ht="15.75" customHeight="1" thickBot="1">
      <c r="A344" s="332">
        <v>1110</v>
      </c>
      <c r="B344" s="333"/>
      <c r="C344" s="191">
        <v>2025</v>
      </c>
      <c r="D344" s="334"/>
      <c r="E344" s="352">
        <v>6500</v>
      </c>
      <c r="F344" s="352">
        <v>45000</v>
      </c>
      <c r="G344" s="352">
        <v>5966</v>
      </c>
      <c r="H344" s="352">
        <v>57466</v>
      </c>
      <c r="I344" s="473"/>
    </row>
    <row r="345" spans="1:16" s="560" customFormat="1" ht="20.25" customHeight="1">
      <c r="A345" s="608" t="s">
        <v>130</v>
      </c>
      <c r="B345" s="609"/>
      <c r="C345" s="331" t="s">
        <v>260</v>
      </c>
      <c r="D345" s="295">
        <f>D342+D338+D334+D330+D326+D322+D289+D274+D270+D266+D262+D258+D254+D250+D247+D244+D241+D229+D215+D211+D208+D205+D202+D199+D196+D193+D189+D186+D183+D180+D177+D173+D170+D167+D164+D160+D157+D154+D151+D148+D145+D142+D139+D136+D132+D129+D126+D123+D120+D116+D113+D110+D106+D103+D100+D97+D94+D90+D84+D81+D78+D74+D68+D71+D62+D59+D56+D53+D50+D47+D44+D40+D37+D34+D31+D28+D25+D22+D18+D14+D11+D7+D237+D292+D65+D87+D219+D222+D225+D233+D278+D281+D285</f>
        <v>611</v>
      </c>
      <c r="E345" s="353">
        <v>7047656.1799999997</v>
      </c>
      <c r="F345" s="353">
        <v>18314889.300999999</v>
      </c>
      <c r="G345" s="353">
        <v>95884543.890000001</v>
      </c>
      <c r="H345" s="353">
        <v>121247089.37100001</v>
      </c>
      <c r="I345" s="474"/>
      <c r="J345" s="559"/>
      <c r="L345" s="561"/>
      <c r="M345" s="561"/>
      <c r="N345" s="561"/>
      <c r="O345" s="561"/>
      <c r="P345" s="561"/>
    </row>
    <row r="346" spans="1:16" s="560" customFormat="1" ht="20.25" customHeight="1">
      <c r="A346" s="610"/>
      <c r="B346" s="611"/>
      <c r="C346" s="206" t="s">
        <v>266</v>
      </c>
      <c r="D346" s="222">
        <f t="shared" ref="D346:D347" si="0">D343+D339+D335+D331+D327+D323+D290+D275+D271+D267+D263+D259+D255+D251+D248+D245+D242+D230+D216+D212+D209+D206+D203+D200+D197+D194+D190+D187+D184+D181+D178+D174+D171+D168+D165+D161+D158+D155+D152+D149+D146+D143+D140+D137+D133+D130+D127+D124+D121+D117+D114+D111+D107+D104+D101+D98+D95+D91+D85+D82+D79+D75+D69+D72+D63+D60+D57+D54+D51+D48+D45+D41+D38+D35+D32+D29+D26+D23+D19+D15+D12+D8+D238+D293+D66+D88+D220+D223+D226+D234+D279+D282+D286</f>
        <v>30</v>
      </c>
      <c r="E346" s="354">
        <v>6306690.1799999997</v>
      </c>
      <c r="F346" s="354">
        <v>13294133.301000001</v>
      </c>
      <c r="G346" s="354">
        <v>54342702</v>
      </c>
      <c r="H346" s="354">
        <v>73943525.480999991</v>
      </c>
      <c r="I346" s="475"/>
      <c r="J346" s="559"/>
      <c r="L346" s="561"/>
      <c r="M346" s="561"/>
      <c r="N346" s="561"/>
      <c r="O346" s="561"/>
    </row>
    <row r="347" spans="1:16" s="560" customFormat="1" ht="21" customHeight="1" thickBot="1">
      <c r="A347" s="612"/>
      <c r="B347" s="613"/>
      <c r="C347" s="207" t="s">
        <v>267</v>
      </c>
      <c r="D347" s="296">
        <f t="shared" si="0"/>
        <v>28</v>
      </c>
      <c r="E347" s="440">
        <v>5974434.1799999997</v>
      </c>
      <c r="F347" s="440">
        <v>16495679.301000001</v>
      </c>
      <c r="G347" s="440">
        <v>23221972</v>
      </c>
      <c r="H347" s="440">
        <v>45692085.480999999</v>
      </c>
      <c r="I347" s="476"/>
      <c r="J347" s="559"/>
      <c r="L347" s="561"/>
      <c r="M347" s="561"/>
      <c r="N347" s="561"/>
      <c r="O347" s="561"/>
    </row>
    <row r="349" spans="1:16" ht="15.75" thickBot="1">
      <c r="I349" s="501"/>
    </row>
    <row r="350" spans="1:16" ht="24" thickBot="1">
      <c r="A350" s="593" t="s">
        <v>131</v>
      </c>
      <c r="B350" s="594"/>
      <c r="C350" s="594"/>
      <c r="D350" s="594"/>
      <c r="E350" s="594"/>
      <c r="F350" s="594"/>
      <c r="G350" s="595"/>
      <c r="H350" s="593"/>
      <c r="I350" s="594"/>
    </row>
    <row r="351" spans="1:16" ht="15.75" thickBot="1"/>
    <row r="352" spans="1:16" ht="16.5" thickBot="1">
      <c r="A352" s="50">
        <v>28</v>
      </c>
      <c r="B352" s="2" t="s">
        <v>132</v>
      </c>
      <c r="C352" s="2"/>
      <c r="D352" s="50"/>
      <c r="E352" s="127"/>
      <c r="F352" s="127"/>
      <c r="G352" s="127"/>
      <c r="H352" s="322"/>
      <c r="I352" s="121"/>
    </row>
    <row r="353" spans="1:10" ht="21.75" customHeight="1">
      <c r="A353" s="596" t="s">
        <v>46</v>
      </c>
      <c r="B353" s="51" t="s">
        <v>16</v>
      </c>
      <c r="C353" s="35">
        <v>2023</v>
      </c>
      <c r="D353" s="314"/>
      <c r="E353" s="335"/>
      <c r="F353" s="94"/>
      <c r="G353" s="355"/>
      <c r="H353" s="355"/>
      <c r="I353" s="477"/>
      <c r="J353" s="302"/>
    </row>
    <row r="354" spans="1:10" ht="20.25" customHeight="1">
      <c r="A354" s="597"/>
      <c r="B354" s="36"/>
      <c r="C354" s="36">
        <v>2024</v>
      </c>
      <c r="D354" s="315"/>
      <c r="E354" s="95"/>
      <c r="F354" s="95"/>
      <c r="G354" s="356"/>
      <c r="H354" s="356"/>
      <c r="I354" s="300"/>
      <c r="J354" s="302"/>
    </row>
    <row r="355" spans="1:10" ht="35.25" customHeight="1" thickBot="1">
      <c r="A355" s="598"/>
      <c r="B355" s="297"/>
      <c r="C355" s="297">
        <v>2025</v>
      </c>
      <c r="D355" s="316"/>
      <c r="E355" s="192"/>
      <c r="F355" s="192"/>
      <c r="G355" s="356"/>
      <c r="H355" s="356"/>
      <c r="I355" s="301"/>
      <c r="J355" s="302"/>
    </row>
    <row r="356" spans="1:10" ht="16.5" thickBot="1">
      <c r="A356" s="50">
        <v>29</v>
      </c>
      <c r="B356" s="2" t="s">
        <v>271</v>
      </c>
      <c r="C356" s="2"/>
      <c r="D356" s="564"/>
      <c r="E356" s="127"/>
      <c r="F356" s="127"/>
      <c r="G356" s="127"/>
      <c r="H356" s="322"/>
      <c r="I356" s="121"/>
    </row>
    <row r="357" spans="1:10" ht="15.75" customHeight="1">
      <c r="A357" s="596" t="s">
        <v>46</v>
      </c>
      <c r="B357" s="570" t="s">
        <v>16</v>
      </c>
      <c r="C357" s="35">
        <v>2023</v>
      </c>
      <c r="D357" s="201"/>
      <c r="E357" s="94">
        <v>0</v>
      </c>
      <c r="F357" s="355">
        <v>0</v>
      </c>
      <c r="G357" s="355">
        <v>5000</v>
      </c>
      <c r="H357" s="335">
        <v>5000</v>
      </c>
      <c r="I357" s="299"/>
    </row>
    <row r="358" spans="1:10" ht="15.75">
      <c r="A358" s="597"/>
      <c r="B358" s="571"/>
      <c r="C358" s="36">
        <v>2024</v>
      </c>
      <c r="D358" s="85"/>
      <c r="E358" s="95">
        <v>0</v>
      </c>
      <c r="F358" s="356">
        <v>0</v>
      </c>
      <c r="G358" s="356">
        <v>0</v>
      </c>
      <c r="H358" s="95">
        <v>0</v>
      </c>
      <c r="I358" s="300"/>
    </row>
    <row r="359" spans="1:10" ht="16.5" thickBot="1">
      <c r="A359" s="598"/>
      <c r="B359" s="572"/>
      <c r="C359" s="297">
        <v>2025</v>
      </c>
      <c r="D359" s="88"/>
      <c r="E359" s="192">
        <v>0</v>
      </c>
      <c r="F359" s="379">
        <v>0</v>
      </c>
      <c r="G359" s="379">
        <v>0</v>
      </c>
      <c r="H359" s="192">
        <v>0</v>
      </c>
      <c r="I359" s="301"/>
    </row>
    <row r="360" spans="1:10" ht="15.75" customHeight="1">
      <c r="A360" s="602" t="s">
        <v>272</v>
      </c>
      <c r="B360" s="605" t="s">
        <v>273</v>
      </c>
      <c r="C360" s="35">
        <v>2023</v>
      </c>
      <c r="D360" s="201"/>
      <c r="E360" s="95">
        <v>3800</v>
      </c>
      <c r="F360" s="380">
        <v>700</v>
      </c>
      <c r="G360" s="380">
        <v>0</v>
      </c>
      <c r="H360" s="115">
        <v>4500</v>
      </c>
      <c r="I360" s="300"/>
    </row>
    <row r="361" spans="1:10" ht="15.75">
      <c r="A361" s="603"/>
      <c r="B361" s="606"/>
      <c r="C361" s="36">
        <v>2024</v>
      </c>
      <c r="D361" s="85"/>
      <c r="E361" s="95">
        <v>3800</v>
      </c>
      <c r="F361" s="356">
        <v>0</v>
      </c>
      <c r="G361" s="356">
        <v>0</v>
      </c>
      <c r="H361" s="95">
        <v>3800</v>
      </c>
      <c r="I361" s="300"/>
    </row>
    <row r="362" spans="1:10" ht="16.5" thickBot="1">
      <c r="A362" s="604"/>
      <c r="B362" s="607"/>
      <c r="C362" s="297">
        <v>2025</v>
      </c>
      <c r="D362" s="88"/>
      <c r="E362" s="192">
        <v>3800</v>
      </c>
      <c r="F362" s="379">
        <v>0</v>
      </c>
      <c r="G362" s="379">
        <v>0</v>
      </c>
      <c r="H362" s="192">
        <v>3800</v>
      </c>
      <c r="I362" s="301"/>
    </row>
    <row r="363" spans="1:10" ht="15.75" customHeight="1">
      <c r="A363" s="599" t="s">
        <v>133</v>
      </c>
      <c r="B363" s="570" t="s">
        <v>134</v>
      </c>
      <c r="C363" s="35">
        <v>2023</v>
      </c>
      <c r="D363" s="201">
        <v>115</v>
      </c>
      <c r="E363" s="95">
        <v>596300</v>
      </c>
      <c r="F363" s="380">
        <v>0</v>
      </c>
      <c r="G363" s="380">
        <v>949100</v>
      </c>
      <c r="H363" s="115">
        <v>1545400</v>
      </c>
      <c r="I363" s="300"/>
    </row>
    <row r="364" spans="1:10" ht="15.75">
      <c r="A364" s="600"/>
      <c r="B364" s="571"/>
      <c r="C364" s="36">
        <v>2024</v>
      </c>
      <c r="D364" s="85"/>
      <c r="E364" s="95">
        <v>596300</v>
      </c>
      <c r="F364" s="356">
        <v>0</v>
      </c>
      <c r="G364" s="356">
        <v>0</v>
      </c>
      <c r="H364" s="95">
        <v>596300</v>
      </c>
      <c r="I364" s="300"/>
    </row>
    <row r="365" spans="1:10" ht="48.75" customHeight="1" thickBot="1">
      <c r="A365" s="601"/>
      <c r="B365" s="572"/>
      <c r="C365" s="297">
        <v>2025</v>
      </c>
      <c r="D365" s="88"/>
      <c r="E365" s="192">
        <v>596300</v>
      </c>
      <c r="F365" s="379">
        <v>0</v>
      </c>
      <c r="G365" s="379">
        <v>0</v>
      </c>
      <c r="H365" s="192">
        <v>596300</v>
      </c>
      <c r="I365" s="301"/>
    </row>
    <row r="366" spans="1:10" ht="16.5" thickBot="1">
      <c r="A366" s="50">
        <v>30</v>
      </c>
      <c r="B366" s="2" t="s">
        <v>135</v>
      </c>
      <c r="C366" s="2"/>
      <c r="D366" s="89"/>
      <c r="E366" s="127"/>
      <c r="F366" s="127"/>
      <c r="G366" s="127"/>
      <c r="H366" s="322"/>
      <c r="I366" s="121"/>
    </row>
    <row r="367" spans="1:10" ht="15.75" customHeight="1">
      <c r="A367" s="596" t="s">
        <v>136</v>
      </c>
      <c r="B367" s="599" t="s">
        <v>137</v>
      </c>
      <c r="C367" s="35">
        <v>2023</v>
      </c>
      <c r="D367" s="201">
        <v>10</v>
      </c>
      <c r="E367" s="95">
        <v>28500</v>
      </c>
      <c r="F367" s="380">
        <v>11500</v>
      </c>
      <c r="G367" s="380">
        <v>50000</v>
      </c>
      <c r="H367" s="115">
        <v>90000</v>
      </c>
      <c r="I367" s="299"/>
    </row>
    <row r="368" spans="1:10" ht="21.75" customHeight="1">
      <c r="A368" s="597"/>
      <c r="B368" s="600"/>
      <c r="C368" s="36">
        <v>2024</v>
      </c>
      <c r="D368" s="85"/>
      <c r="E368" s="95">
        <v>28500</v>
      </c>
      <c r="F368" s="356">
        <v>9100</v>
      </c>
      <c r="G368" s="356">
        <v>51000</v>
      </c>
      <c r="H368" s="95">
        <v>88600</v>
      </c>
      <c r="I368" s="300"/>
    </row>
    <row r="369" spans="1:9" ht="27.75" customHeight="1" thickBot="1">
      <c r="A369" s="598"/>
      <c r="B369" s="601"/>
      <c r="C369" s="297">
        <v>2025</v>
      </c>
      <c r="D369" s="85"/>
      <c r="E369" s="192">
        <v>28500</v>
      </c>
      <c r="F369" s="379">
        <v>10600</v>
      </c>
      <c r="G369" s="379">
        <v>52000</v>
      </c>
      <c r="H369" s="192">
        <v>91100</v>
      </c>
      <c r="I369" s="301"/>
    </row>
    <row r="370" spans="1:9" ht="16.5" thickBot="1">
      <c r="A370" s="50">
        <v>35</v>
      </c>
      <c r="B370" s="2" t="s">
        <v>274</v>
      </c>
      <c r="C370" s="2"/>
      <c r="D370" s="89"/>
      <c r="E370" s="127"/>
      <c r="F370" s="127"/>
      <c r="G370" s="127"/>
      <c r="H370" s="322"/>
      <c r="I370" s="121"/>
    </row>
    <row r="371" spans="1:9" ht="15.75" customHeight="1">
      <c r="A371" s="602" t="s">
        <v>46</v>
      </c>
      <c r="B371" s="590" t="s">
        <v>275</v>
      </c>
      <c r="C371" s="35">
        <v>2023</v>
      </c>
      <c r="D371" s="201">
        <v>13</v>
      </c>
      <c r="E371" s="95">
        <v>18020</v>
      </c>
      <c r="F371" s="380">
        <v>10000</v>
      </c>
      <c r="G371" s="380">
        <v>18000</v>
      </c>
      <c r="H371" s="115">
        <v>46020</v>
      </c>
      <c r="I371" s="299"/>
    </row>
    <row r="372" spans="1:9" ht="21.75" customHeight="1">
      <c r="A372" s="603"/>
      <c r="B372" s="591"/>
      <c r="C372" s="36">
        <v>2024</v>
      </c>
      <c r="D372" s="85"/>
      <c r="E372" s="95">
        <v>18020</v>
      </c>
      <c r="F372" s="356">
        <v>6000</v>
      </c>
      <c r="G372" s="356">
        <v>0</v>
      </c>
      <c r="H372" s="95">
        <v>24020</v>
      </c>
      <c r="I372" s="300"/>
    </row>
    <row r="373" spans="1:9" ht="27.75" customHeight="1" thickBot="1">
      <c r="A373" s="604"/>
      <c r="B373" s="592"/>
      <c r="C373" s="297">
        <v>2025</v>
      </c>
      <c r="D373" s="85"/>
      <c r="E373" s="192">
        <v>18020</v>
      </c>
      <c r="F373" s="379">
        <v>6000</v>
      </c>
      <c r="G373" s="379">
        <v>0</v>
      </c>
      <c r="H373" s="192">
        <v>24020</v>
      </c>
      <c r="I373" s="301"/>
    </row>
    <row r="374" spans="1:9" ht="16.5" thickBot="1">
      <c r="A374" s="50">
        <v>41</v>
      </c>
      <c r="B374" s="2" t="s">
        <v>276</v>
      </c>
      <c r="C374" s="2"/>
      <c r="D374" s="89"/>
      <c r="E374" s="127"/>
      <c r="F374" s="127"/>
      <c r="G374" s="127"/>
      <c r="H374" s="322"/>
      <c r="I374" s="121"/>
    </row>
    <row r="375" spans="1:9" ht="15.75" customHeight="1">
      <c r="A375" s="687" t="s">
        <v>277</v>
      </c>
      <c r="B375" s="690" t="s">
        <v>278</v>
      </c>
      <c r="C375" s="35">
        <v>2023</v>
      </c>
      <c r="D375" s="201"/>
      <c r="E375" s="95">
        <v>488000</v>
      </c>
      <c r="F375" s="380">
        <v>166200</v>
      </c>
      <c r="G375" s="380">
        <v>100000</v>
      </c>
      <c r="H375" s="115">
        <v>754200</v>
      </c>
      <c r="I375" s="299"/>
    </row>
    <row r="376" spans="1:9" ht="21.75" customHeight="1">
      <c r="A376" s="688"/>
      <c r="B376" s="691"/>
      <c r="C376" s="36">
        <v>2024</v>
      </c>
      <c r="D376" s="85"/>
      <c r="E376" s="95">
        <v>488000</v>
      </c>
      <c r="F376" s="356">
        <v>0</v>
      </c>
      <c r="G376" s="356">
        <v>0</v>
      </c>
      <c r="H376" s="95">
        <v>488000</v>
      </c>
      <c r="I376" s="300"/>
    </row>
    <row r="377" spans="1:9" ht="27.75" customHeight="1" thickBot="1">
      <c r="A377" s="689"/>
      <c r="B377" s="692"/>
      <c r="C377" s="297">
        <v>2025</v>
      </c>
      <c r="D377" s="85"/>
      <c r="E377" s="192">
        <v>488000</v>
      </c>
      <c r="F377" s="379">
        <v>0</v>
      </c>
      <c r="G377" s="379">
        <v>0</v>
      </c>
      <c r="H377" s="192">
        <v>488000</v>
      </c>
      <c r="I377" s="301"/>
    </row>
    <row r="378" spans="1:9" ht="16.5" thickBot="1">
      <c r="A378" s="50">
        <v>63</v>
      </c>
      <c r="B378" s="2" t="s">
        <v>283</v>
      </c>
      <c r="C378" s="2"/>
      <c r="D378" s="89"/>
      <c r="E378" s="127"/>
      <c r="F378" s="127"/>
      <c r="G378" s="127"/>
      <c r="H378" s="322"/>
      <c r="I378" s="121"/>
    </row>
    <row r="379" spans="1:9" ht="15.75" customHeight="1">
      <c r="A379" s="596">
        <v>3320</v>
      </c>
      <c r="B379" s="599" t="s">
        <v>282</v>
      </c>
      <c r="C379" s="35">
        <v>2023</v>
      </c>
      <c r="D379" s="202"/>
      <c r="E379" s="94">
        <v>34000</v>
      </c>
      <c r="F379" s="380">
        <v>15500</v>
      </c>
      <c r="G379" s="380">
        <v>21319</v>
      </c>
      <c r="H379" s="94">
        <v>70819</v>
      </c>
      <c r="I379" s="299"/>
    </row>
    <row r="380" spans="1:9" ht="15.75">
      <c r="A380" s="597"/>
      <c r="B380" s="600"/>
      <c r="C380" s="36">
        <v>2024</v>
      </c>
      <c r="D380" s="203"/>
      <c r="E380" s="95">
        <v>34000</v>
      </c>
      <c r="F380" s="380">
        <v>15500</v>
      </c>
      <c r="G380" s="380">
        <v>0</v>
      </c>
      <c r="H380" s="95">
        <v>49500</v>
      </c>
      <c r="I380" s="300"/>
    </row>
    <row r="381" spans="1:9" ht="16.5" thickBot="1">
      <c r="A381" s="598"/>
      <c r="B381" s="601"/>
      <c r="C381" s="297">
        <v>2025</v>
      </c>
      <c r="D381" s="204"/>
      <c r="E381" s="192">
        <v>34000</v>
      </c>
      <c r="F381" s="380">
        <v>15500</v>
      </c>
      <c r="G381" s="380">
        <v>0</v>
      </c>
      <c r="H381" s="192">
        <v>49500</v>
      </c>
      <c r="I381" s="301"/>
    </row>
    <row r="382" spans="1:9" ht="16.5" thickBot="1">
      <c r="A382" s="50">
        <v>63</v>
      </c>
      <c r="B382" s="2" t="s">
        <v>138</v>
      </c>
      <c r="C382" s="2"/>
      <c r="D382" s="89"/>
      <c r="E382" s="127"/>
      <c r="F382" s="127"/>
      <c r="G382" s="127"/>
      <c r="H382" s="322"/>
      <c r="I382" s="121"/>
    </row>
    <row r="383" spans="1:9" ht="24.75" customHeight="1">
      <c r="A383" s="596" t="s">
        <v>139</v>
      </c>
      <c r="B383" s="570" t="s">
        <v>140</v>
      </c>
      <c r="C383" s="35">
        <v>2023</v>
      </c>
      <c r="D383" s="201"/>
      <c r="E383" s="94">
        <v>8100</v>
      </c>
      <c r="F383" s="380">
        <v>2100</v>
      </c>
      <c r="G383" s="380">
        <v>0</v>
      </c>
      <c r="H383" s="94">
        <v>10200</v>
      </c>
      <c r="I383" s="299"/>
    </row>
    <row r="384" spans="1:9" ht="26.25" customHeight="1">
      <c r="A384" s="597"/>
      <c r="B384" s="571"/>
      <c r="C384" s="36">
        <v>2024</v>
      </c>
      <c r="D384" s="85"/>
      <c r="E384" s="95">
        <v>8100</v>
      </c>
      <c r="F384" s="380">
        <v>2100</v>
      </c>
      <c r="G384" s="380">
        <v>0</v>
      </c>
      <c r="H384" s="95">
        <v>10200</v>
      </c>
      <c r="I384" s="300"/>
    </row>
    <row r="385" spans="1:9" ht="84" customHeight="1" thickBot="1">
      <c r="A385" s="598"/>
      <c r="B385" s="572"/>
      <c r="C385" s="297">
        <v>2025</v>
      </c>
      <c r="D385" s="88"/>
      <c r="E385" s="192">
        <v>8100</v>
      </c>
      <c r="F385" s="380">
        <v>2100</v>
      </c>
      <c r="G385" s="380">
        <v>0</v>
      </c>
      <c r="H385" s="192">
        <v>10200</v>
      </c>
      <c r="I385" s="301"/>
    </row>
    <row r="386" spans="1:9" ht="16.5" thickBot="1">
      <c r="A386" s="50">
        <v>63</v>
      </c>
      <c r="B386" s="2" t="s">
        <v>141</v>
      </c>
      <c r="C386" s="2"/>
      <c r="D386" s="89"/>
      <c r="E386" s="127"/>
      <c r="F386" s="127"/>
      <c r="G386" s="127"/>
      <c r="H386" s="322"/>
      <c r="I386" s="121"/>
    </row>
    <row r="387" spans="1:9" ht="25.5" customHeight="1">
      <c r="A387" s="276" t="s">
        <v>142</v>
      </c>
      <c r="B387" s="573" t="s">
        <v>143</v>
      </c>
      <c r="C387" s="35">
        <v>2023</v>
      </c>
      <c r="D387" s="201"/>
      <c r="E387" s="335">
        <v>20900</v>
      </c>
      <c r="F387" s="335">
        <v>6000</v>
      </c>
      <c r="G387" s="335">
        <v>0</v>
      </c>
      <c r="H387" s="94">
        <v>26900</v>
      </c>
      <c r="I387" s="299"/>
    </row>
    <row r="388" spans="1:9" ht="29.25" customHeight="1">
      <c r="A388" s="277"/>
      <c r="B388" s="574"/>
      <c r="C388" s="36">
        <v>2024</v>
      </c>
      <c r="D388" s="85"/>
      <c r="E388" s="290">
        <v>20900</v>
      </c>
      <c r="F388" s="290">
        <v>6000</v>
      </c>
      <c r="G388" s="115">
        <v>0</v>
      </c>
      <c r="H388" s="95">
        <v>26900</v>
      </c>
      <c r="I388" s="300"/>
    </row>
    <row r="389" spans="1:9" ht="93.75" customHeight="1" thickBot="1">
      <c r="A389" s="278"/>
      <c r="B389" s="575"/>
      <c r="C389" s="297">
        <v>2025</v>
      </c>
      <c r="D389" s="205"/>
      <c r="E389" s="293">
        <v>20900</v>
      </c>
      <c r="F389" s="293">
        <v>6000</v>
      </c>
      <c r="G389" s="212">
        <v>0</v>
      </c>
      <c r="H389" s="213">
        <v>26900</v>
      </c>
      <c r="I389" s="302"/>
    </row>
    <row r="390" spans="1:9" ht="16.5" thickBot="1">
      <c r="A390" s="50">
        <v>63</v>
      </c>
      <c r="B390" s="2" t="s">
        <v>144</v>
      </c>
      <c r="C390" s="2"/>
      <c r="D390" s="89"/>
      <c r="E390" s="127"/>
      <c r="F390" s="127"/>
      <c r="G390" s="127"/>
      <c r="H390" s="322"/>
      <c r="I390" s="121"/>
    </row>
    <row r="391" spans="1:9" ht="25.5" customHeight="1">
      <c r="A391" s="596" t="s">
        <v>145</v>
      </c>
      <c r="B391" s="73" t="s">
        <v>146</v>
      </c>
      <c r="C391" s="35">
        <v>2023</v>
      </c>
      <c r="D391" s="201"/>
      <c r="E391" s="391">
        <v>0</v>
      </c>
      <c r="F391" s="391">
        <v>0</v>
      </c>
      <c r="G391" s="441">
        <v>0</v>
      </c>
      <c r="H391" s="335">
        <v>0</v>
      </c>
      <c r="I391" s="579"/>
    </row>
    <row r="392" spans="1:9" ht="22.5" customHeight="1">
      <c r="A392" s="597"/>
      <c r="B392" s="36"/>
      <c r="C392" s="36">
        <v>2024</v>
      </c>
      <c r="D392" s="85"/>
      <c r="E392" s="95">
        <v>0</v>
      </c>
      <c r="F392" s="356">
        <v>0</v>
      </c>
      <c r="G392" s="356">
        <v>0</v>
      </c>
      <c r="H392" s="95">
        <v>0</v>
      </c>
      <c r="I392" s="580"/>
    </row>
    <row r="393" spans="1:9" ht="16.5" thickBot="1">
      <c r="A393" s="598"/>
      <c r="B393" s="297"/>
      <c r="C393" s="297">
        <v>2025</v>
      </c>
      <c r="D393" s="88"/>
      <c r="E393" s="192">
        <v>0</v>
      </c>
      <c r="F393" s="379">
        <v>0</v>
      </c>
      <c r="G393" s="379">
        <v>0</v>
      </c>
      <c r="H393" s="192">
        <v>0</v>
      </c>
      <c r="I393" s="581"/>
    </row>
    <row r="394" spans="1:9" ht="20.25">
      <c r="A394" s="608"/>
      <c r="B394" s="609" t="s">
        <v>231</v>
      </c>
      <c r="C394" s="331" t="s">
        <v>260</v>
      </c>
      <c r="D394" s="295">
        <f>+D353+D357+D363+D367+D379+D383+D387+D391+D360+D371+D375</f>
        <v>138</v>
      </c>
      <c r="E394" s="353">
        <v>1197620</v>
      </c>
      <c r="F394" s="353">
        <v>212000</v>
      </c>
      <c r="G394" s="353">
        <v>1143419</v>
      </c>
      <c r="H394" s="353">
        <v>2553039</v>
      </c>
      <c r="I394" s="474"/>
    </row>
    <row r="395" spans="1:9" ht="20.25">
      <c r="A395" s="610"/>
      <c r="B395" s="611"/>
      <c r="C395" s="206" t="s">
        <v>266</v>
      </c>
      <c r="D395" s="222">
        <f>+D354+D358+D364+D368+D380+D384+D388+D392</f>
        <v>0</v>
      </c>
      <c r="E395" s="354">
        <v>1197620</v>
      </c>
      <c r="F395" s="354">
        <v>38700</v>
      </c>
      <c r="G395" s="354">
        <v>51000</v>
      </c>
      <c r="H395" s="354">
        <v>1287320</v>
      </c>
      <c r="I395" s="475"/>
    </row>
    <row r="396" spans="1:9" ht="21" thickBot="1">
      <c r="A396" s="612"/>
      <c r="B396" s="613"/>
      <c r="C396" s="207" t="s">
        <v>267</v>
      </c>
      <c r="D396" s="296">
        <f>+D355+D359+D365+D369+D381+D385+D389+D393</f>
        <v>0</v>
      </c>
      <c r="E396" s="440">
        <v>1197620</v>
      </c>
      <c r="F396" s="440">
        <v>40200</v>
      </c>
      <c r="G396" s="440">
        <v>52000</v>
      </c>
      <c r="H396" s="440">
        <v>1289820</v>
      </c>
      <c r="I396" s="476"/>
    </row>
    <row r="398" spans="1:9" s="486" customFormat="1">
      <c r="E398" s="487"/>
      <c r="F398" s="487"/>
      <c r="G398" s="487"/>
      <c r="H398" s="488"/>
    </row>
    <row r="399" spans="1:9" s="486" customFormat="1">
      <c r="E399" s="487"/>
      <c r="F399" s="487"/>
      <c r="G399" s="487"/>
      <c r="H399" s="488"/>
    </row>
    <row r="400" spans="1:9" s="486" customFormat="1">
      <c r="E400" s="487"/>
      <c r="F400" s="487"/>
      <c r="G400" s="487"/>
      <c r="H400" s="488"/>
    </row>
    <row r="401" spans="5:8" s="486" customFormat="1">
      <c r="E401" s="487"/>
      <c r="F401" s="487"/>
      <c r="G401" s="487"/>
      <c r="H401" s="488"/>
    </row>
    <row r="402" spans="5:8" s="486" customFormat="1">
      <c r="E402" s="487"/>
      <c r="F402" s="487"/>
      <c r="G402" s="487"/>
      <c r="H402" s="488"/>
    </row>
    <row r="403" spans="5:8" s="486" customFormat="1">
      <c r="E403" s="487"/>
      <c r="F403" s="487"/>
      <c r="G403" s="487"/>
      <c r="H403" s="488"/>
    </row>
    <row r="404" spans="5:8" s="486" customFormat="1">
      <c r="E404" s="487"/>
      <c r="F404" s="487"/>
      <c r="G404" s="487"/>
      <c r="H404" s="488"/>
    </row>
    <row r="405" spans="5:8" s="486" customFormat="1">
      <c r="E405" s="487"/>
      <c r="F405" s="487"/>
      <c r="G405" s="487"/>
      <c r="H405" s="488"/>
    </row>
    <row r="406" spans="5:8" s="486" customFormat="1">
      <c r="E406" s="487"/>
      <c r="F406" s="487"/>
      <c r="G406" s="487"/>
      <c r="H406" s="488"/>
    </row>
    <row r="407" spans="5:8" s="486" customFormat="1">
      <c r="E407" s="487"/>
      <c r="F407" s="487"/>
      <c r="G407" s="487"/>
      <c r="H407" s="488"/>
    </row>
    <row r="408" spans="5:8" s="486" customFormat="1">
      <c r="E408" s="487"/>
      <c r="F408" s="487"/>
      <c r="G408" s="487"/>
      <c r="H408" s="488"/>
    </row>
    <row r="409" spans="5:8" s="486" customFormat="1">
      <c r="E409" s="487"/>
      <c r="F409" s="487"/>
      <c r="G409" s="487"/>
      <c r="H409" s="488"/>
    </row>
    <row r="410" spans="5:8" s="486" customFormat="1">
      <c r="E410" s="487"/>
      <c r="F410" s="487"/>
      <c r="G410" s="487"/>
      <c r="H410" s="488"/>
    </row>
    <row r="411" spans="5:8" s="486" customFormat="1">
      <c r="E411" s="487"/>
      <c r="F411" s="487"/>
      <c r="G411" s="487"/>
      <c r="H411" s="488"/>
    </row>
    <row r="412" spans="5:8" s="486" customFormat="1">
      <c r="E412" s="487"/>
      <c r="F412" s="487"/>
      <c r="G412" s="487"/>
      <c r="H412" s="488"/>
    </row>
    <row r="413" spans="5:8" s="486" customFormat="1">
      <c r="E413" s="487"/>
      <c r="F413" s="487"/>
      <c r="G413" s="487"/>
      <c r="H413" s="488"/>
    </row>
    <row r="414" spans="5:8" s="486" customFormat="1">
      <c r="E414" s="487"/>
      <c r="F414" s="487"/>
      <c r="G414" s="487"/>
      <c r="H414" s="488"/>
    </row>
    <row r="415" spans="5:8" s="486" customFormat="1">
      <c r="E415" s="487"/>
      <c r="F415" s="487"/>
      <c r="G415" s="487"/>
      <c r="H415" s="488"/>
    </row>
    <row r="416" spans="5:8" s="486" customFormat="1">
      <c r="E416" s="487"/>
      <c r="F416" s="487"/>
      <c r="G416" s="487"/>
      <c r="H416" s="488"/>
    </row>
    <row r="417" spans="1:9" s="486" customFormat="1">
      <c r="E417" s="487"/>
      <c r="F417" s="487"/>
      <c r="G417" s="487"/>
      <c r="H417" s="488"/>
    </row>
    <row r="418" spans="1:9" s="486" customFormat="1">
      <c r="E418" s="487"/>
      <c r="F418" s="487"/>
      <c r="G418" s="487"/>
      <c r="H418" s="488"/>
    </row>
    <row r="419" spans="1:9" s="486" customFormat="1">
      <c r="E419" s="487"/>
      <c r="F419" s="487"/>
      <c r="G419" s="487"/>
      <c r="H419" s="488"/>
    </row>
    <row r="420" spans="1:9" s="486" customFormat="1">
      <c r="E420" s="487"/>
      <c r="F420" s="487"/>
      <c r="G420" s="487"/>
      <c r="H420" s="488"/>
    </row>
    <row r="421" spans="1:9" s="486" customFormat="1">
      <c r="E421" s="487"/>
      <c r="F421" s="487"/>
      <c r="G421" s="487"/>
      <c r="H421" s="488"/>
    </row>
    <row r="422" spans="1:9" s="486" customFormat="1">
      <c r="E422" s="487"/>
      <c r="F422" s="487"/>
      <c r="G422" s="487"/>
      <c r="H422" s="488"/>
    </row>
    <row r="423" spans="1:9" s="486" customFormat="1">
      <c r="E423" s="487"/>
      <c r="F423" s="487"/>
      <c r="G423" s="487"/>
      <c r="H423" s="488"/>
    </row>
    <row r="424" spans="1:9" s="486" customFormat="1">
      <c r="E424" s="487"/>
      <c r="F424" s="487"/>
      <c r="G424" s="487"/>
      <c r="H424" s="488"/>
    </row>
    <row r="425" spans="1:9" s="486" customFormat="1">
      <c r="E425" s="487"/>
      <c r="F425" s="487"/>
      <c r="G425" s="487"/>
      <c r="H425" s="488"/>
    </row>
    <row r="426" spans="1:9" s="486" customFormat="1">
      <c r="E426" s="487"/>
      <c r="F426" s="487"/>
      <c r="G426" s="487"/>
      <c r="H426" s="488"/>
    </row>
    <row r="427" spans="1:9">
      <c r="A427" s="486"/>
      <c r="B427" s="486"/>
      <c r="C427" s="486"/>
      <c r="D427" s="486"/>
      <c r="E427" s="487"/>
      <c r="F427" s="487"/>
      <c r="G427" s="487"/>
      <c r="H427" s="488"/>
      <c r="I427" s="486"/>
    </row>
    <row r="428" spans="1:9">
      <c r="A428" s="486"/>
      <c r="B428" s="486"/>
      <c r="C428" s="486"/>
      <c r="D428" s="486"/>
      <c r="E428" s="487"/>
      <c r="F428" s="487"/>
      <c r="G428" s="487"/>
      <c r="H428" s="488"/>
      <c r="I428" s="486"/>
    </row>
    <row r="429" spans="1:9">
      <c r="A429" s="486"/>
      <c r="B429" s="486"/>
      <c r="C429" s="486"/>
      <c r="D429" s="486"/>
      <c r="E429" s="487"/>
      <c r="F429" s="487"/>
      <c r="G429" s="487"/>
      <c r="H429" s="488"/>
      <c r="I429" s="486"/>
    </row>
    <row r="430" spans="1:9">
      <c r="A430" s="486"/>
      <c r="B430" s="486"/>
      <c r="C430" s="486"/>
      <c r="D430" s="486"/>
      <c r="E430" s="487"/>
      <c r="F430" s="487"/>
      <c r="G430" s="487"/>
      <c r="H430" s="488"/>
      <c r="I430" s="486"/>
    </row>
    <row r="431" spans="1:9">
      <c r="A431" s="486"/>
      <c r="B431" s="486"/>
      <c r="C431" s="486"/>
      <c r="D431" s="486"/>
      <c r="E431" s="487"/>
      <c r="F431" s="487"/>
      <c r="G431" s="487"/>
      <c r="H431" s="488"/>
      <c r="I431" s="486"/>
    </row>
    <row r="432" spans="1:9">
      <c r="A432" s="486"/>
      <c r="B432" s="486"/>
      <c r="C432" s="486"/>
      <c r="D432" s="486"/>
      <c r="E432" s="487"/>
      <c r="F432" s="487"/>
      <c r="G432" s="487"/>
      <c r="H432" s="488"/>
      <c r="I432" s="486"/>
    </row>
    <row r="433" spans="1:9">
      <c r="A433" s="486"/>
      <c r="B433" s="486"/>
      <c r="C433" s="486"/>
      <c r="D433" s="486"/>
      <c r="E433" s="487"/>
      <c r="F433" s="487"/>
      <c r="G433" s="487"/>
      <c r="H433" s="488"/>
      <c r="I433" s="486"/>
    </row>
    <row r="434" spans="1:9">
      <c r="A434" s="486"/>
      <c r="B434" s="486"/>
      <c r="C434" s="486"/>
      <c r="D434" s="486"/>
      <c r="E434" s="487"/>
      <c r="F434" s="487"/>
      <c r="G434" s="487"/>
      <c r="H434" s="488"/>
      <c r="I434" s="486"/>
    </row>
    <row r="435" spans="1:9">
      <c r="A435" s="486"/>
      <c r="B435" s="486"/>
      <c r="C435" s="486"/>
      <c r="D435" s="486"/>
      <c r="E435" s="487"/>
      <c r="F435" s="487"/>
      <c r="G435" s="487"/>
      <c r="H435" s="488"/>
      <c r="I435" s="486"/>
    </row>
    <row r="436" spans="1:9">
      <c r="A436" s="486"/>
      <c r="B436" s="486"/>
      <c r="C436" s="486"/>
      <c r="D436" s="486"/>
      <c r="E436" s="487"/>
      <c r="F436" s="487"/>
      <c r="G436" s="487"/>
      <c r="H436" s="488"/>
      <c r="I436" s="486"/>
    </row>
    <row r="437" spans="1:9">
      <c r="A437" s="486"/>
      <c r="B437" s="486"/>
      <c r="C437" s="486"/>
      <c r="D437" s="486"/>
      <c r="E437" s="487"/>
      <c r="F437" s="487"/>
      <c r="G437" s="487"/>
      <c r="H437" s="488"/>
      <c r="I437" s="486"/>
    </row>
    <row r="438" spans="1:9">
      <c r="A438" s="486"/>
      <c r="B438" s="486"/>
      <c r="C438" s="486"/>
      <c r="D438" s="486"/>
      <c r="E438" s="487"/>
      <c r="F438" s="487"/>
      <c r="G438" s="487"/>
      <c r="H438" s="488"/>
      <c r="I438" s="486"/>
    </row>
    <row r="439" spans="1:9">
      <c r="A439" s="486"/>
      <c r="B439" s="486"/>
      <c r="C439" s="486"/>
      <c r="D439" s="486"/>
      <c r="E439" s="487"/>
      <c r="F439" s="487"/>
      <c r="G439" s="487"/>
      <c r="H439" s="488"/>
      <c r="I439" s="486"/>
    </row>
    <row r="440" spans="1:9">
      <c r="A440" s="486"/>
      <c r="B440" s="486"/>
      <c r="C440" s="486"/>
      <c r="D440" s="486"/>
      <c r="E440" s="487"/>
      <c r="F440" s="487"/>
      <c r="G440" s="487"/>
      <c r="H440" s="488"/>
      <c r="I440" s="486"/>
    </row>
    <row r="441" spans="1:9">
      <c r="A441" s="486"/>
      <c r="B441" s="486"/>
      <c r="C441" s="486"/>
      <c r="D441" s="486"/>
      <c r="E441" s="487"/>
      <c r="F441" s="487"/>
      <c r="G441" s="487"/>
      <c r="H441" s="488"/>
      <c r="I441" s="486"/>
    </row>
    <row r="442" spans="1:9">
      <c r="A442" s="486"/>
      <c r="B442" s="486"/>
      <c r="C442" s="486"/>
      <c r="D442" s="486"/>
      <c r="E442" s="487"/>
      <c r="F442" s="487"/>
      <c r="G442" s="487"/>
      <c r="H442" s="488"/>
      <c r="I442" s="486"/>
    </row>
    <row r="443" spans="1:9">
      <c r="A443" s="486"/>
      <c r="B443" s="486"/>
      <c r="C443" s="486"/>
      <c r="D443" s="486"/>
      <c r="E443" s="487"/>
      <c r="F443" s="487"/>
      <c r="G443" s="487"/>
      <c r="H443" s="488"/>
      <c r="I443" s="486"/>
    </row>
    <row r="444" spans="1:9">
      <c r="A444" s="486"/>
      <c r="B444" s="486"/>
      <c r="C444" s="486"/>
      <c r="D444" s="486"/>
      <c r="E444" s="487"/>
      <c r="F444" s="487"/>
      <c r="G444" s="487"/>
      <c r="H444" s="488"/>
      <c r="I444" s="486"/>
    </row>
    <row r="445" spans="1:9">
      <c r="A445" s="486"/>
      <c r="B445" s="486"/>
      <c r="C445" s="486"/>
      <c r="D445" s="486"/>
      <c r="E445" s="487"/>
      <c r="F445" s="487"/>
      <c r="G445" s="487"/>
      <c r="H445" s="488"/>
      <c r="I445" s="486"/>
    </row>
    <row r="446" spans="1:9">
      <c r="A446" s="486"/>
      <c r="B446" s="486"/>
      <c r="C446" s="486"/>
      <c r="D446" s="486"/>
      <c r="E446" s="487"/>
      <c r="F446" s="487"/>
      <c r="G446" s="487"/>
      <c r="H446" s="488"/>
      <c r="I446" s="486"/>
    </row>
    <row r="447" spans="1:9">
      <c r="A447" s="486"/>
      <c r="B447" s="486"/>
      <c r="C447" s="486"/>
      <c r="D447" s="486"/>
      <c r="E447" s="487"/>
      <c r="F447" s="487"/>
      <c r="G447" s="487"/>
      <c r="H447" s="488"/>
      <c r="I447" s="486"/>
    </row>
    <row r="448" spans="1:9">
      <c r="A448" s="486"/>
      <c r="B448" s="486"/>
      <c r="C448" s="486"/>
      <c r="D448" s="486"/>
      <c r="E448" s="487"/>
      <c r="F448" s="487"/>
      <c r="G448" s="487"/>
      <c r="H448" s="488"/>
      <c r="I448" s="486"/>
    </row>
    <row r="449" spans="1:9">
      <c r="A449" s="486"/>
      <c r="B449" s="486"/>
      <c r="C449" s="486"/>
      <c r="D449" s="486"/>
      <c r="E449" s="487"/>
      <c r="F449" s="487"/>
      <c r="G449" s="487"/>
      <c r="H449" s="488"/>
      <c r="I449" s="486"/>
    </row>
    <row r="450" spans="1:9">
      <c r="A450" s="486"/>
      <c r="B450" s="486"/>
      <c r="C450" s="486"/>
      <c r="D450" s="486"/>
      <c r="E450" s="487"/>
      <c r="F450" s="487"/>
      <c r="G450" s="487"/>
      <c r="H450" s="488"/>
      <c r="I450" s="486"/>
    </row>
    <row r="451" spans="1:9">
      <c r="A451" s="486"/>
      <c r="B451" s="486"/>
      <c r="C451" s="486"/>
      <c r="D451" s="486"/>
      <c r="E451" s="487"/>
      <c r="F451" s="487"/>
      <c r="G451" s="487"/>
      <c r="H451" s="488"/>
      <c r="I451" s="486"/>
    </row>
    <row r="452" spans="1:9">
      <c r="A452" s="486"/>
      <c r="B452" s="486"/>
      <c r="C452" s="486"/>
      <c r="D452" s="486"/>
      <c r="E452" s="487"/>
      <c r="F452" s="487"/>
      <c r="G452" s="487"/>
      <c r="H452" s="488"/>
      <c r="I452" s="486"/>
    </row>
    <row r="453" spans="1:9">
      <c r="A453" s="486"/>
      <c r="B453" s="486"/>
      <c r="C453" s="486"/>
      <c r="D453" s="486"/>
      <c r="E453" s="487"/>
      <c r="F453" s="487"/>
      <c r="G453" s="487"/>
      <c r="H453" s="488"/>
      <c r="I453" s="486"/>
    </row>
    <row r="454" spans="1:9">
      <c r="A454" s="486"/>
      <c r="B454" s="486"/>
      <c r="C454" s="486"/>
      <c r="D454" s="486"/>
      <c r="E454" s="487"/>
      <c r="F454" s="487"/>
      <c r="G454" s="487"/>
      <c r="H454" s="488"/>
      <c r="I454" s="486"/>
    </row>
    <row r="455" spans="1:9">
      <c r="A455" s="486"/>
      <c r="B455" s="486"/>
      <c r="C455" s="486"/>
      <c r="D455" s="486"/>
      <c r="E455" s="487"/>
      <c r="F455" s="487"/>
      <c r="G455" s="487"/>
      <c r="H455" s="488"/>
      <c r="I455" s="486"/>
    </row>
    <row r="456" spans="1:9">
      <c r="A456" s="486"/>
      <c r="B456" s="486"/>
      <c r="C456" s="486"/>
      <c r="D456" s="486"/>
      <c r="E456" s="487"/>
      <c r="F456" s="487"/>
      <c r="G456" s="487"/>
      <c r="H456" s="488"/>
      <c r="I456" s="486"/>
    </row>
    <row r="457" spans="1:9">
      <c r="A457" s="486"/>
      <c r="B457" s="486"/>
      <c r="C457" s="486"/>
      <c r="D457" s="486"/>
      <c r="E457" s="487"/>
      <c r="F457" s="487"/>
      <c r="G457" s="487"/>
      <c r="H457" s="488"/>
      <c r="I457" s="486"/>
    </row>
    <row r="458" spans="1:9">
      <c r="A458" s="486"/>
      <c r="B458" s="486"/>
      <c r="C458" s="486"/>
      <c r="D458" s="486"/>
      <c r="E458" s="487"/>
      <c r="F458" s="487"/>
      <c r="G458" s="487"/>
      <c r="H458" s="488"/>
      <c r="I458" s="486"/>
    </row>
    <row r="459" spans="1:9">
      <c r="A459" s="486"/>
      <c r="B459" s="486"/>
      <c r="C459" s="486"/>
      <c r="D459" s="486"/>
      <c r="E459" s="487"/>
      <c r="F459" s="487"/>
      <c r="G459" s="487"/>
      <c r="H459" s="488"/>
      <c r="I459" s="486"/>
    </row>
    <row r="460" spans="1:9">
      <c r="A460" s="486"/>
      <c r="B460" s="486"/>
      <c r="C460" s="486"/>
      <c r="D460" s="486"/>
      <c r="E460" s="487"/>
      <c r="F460" s="487"/>
      <c r="G460" s="487"/>
      <c r="H460" s="488"/>
      <c r="I460" s="486"/>
    </row>
    <row r="461" spans="1:9">
      <c r="A461" s="486"/>
      <c r="B461" s="486"/>
      <c r="C461" s="486"/>
      <c r="D461" s="486"/>
      <c r="E461" s="487"/>
      <c r="F461" s="487"/>
      <c r="G461" s="487"/>
      <c r="H461" s="488"/>
      <c r="I461" s="486"/>
    </row>
    <row r="462" spans="1:9">
      <c r="A462" s="486"/>
      <c r="B462" s="486"/>
      <c r="C462" s="486"/>
      <c r="D462" s="486"/>
      <c r="E462" s="487"/>
      <c r="F462" s="487"/>
      <c r="G462" s="487"/>
      <c r="H462" s="488"/>
      <c r="I462" s="486"/>
    </row>
    <row r="463" spans="1:9">
      <c r="A463" s="486"/>
      <c r="B463" s="486"/>
      <c r="C463" s="486"/>
      <c r="D463" s="486"/>
      <c r="E463" s="487"/>
      <c r="F463" s="487"/>
      <c r="G463" s="487"/>
      <c r="H463" s="488"/>
      <c r="I463" s="486"/>
    </row>
  </sheetData>
  <mergeCells count="118">
    <mergeCell ref="A394:B396"/>
    <mergeCell ref="I274:I276"/>
    <mergeCell ref="I391:I393"/>
    <mergeCell ref="A211:A213"/>
    <mergeCell ref="B211:B213"/>
    <mergeCell ref="I211:I213"/>
    <mergeCell ref="A391:A393"/>
    <mergeCell ref="B379:B381"/>
    <mergeCell ref="I266:I268"/>
    <mergeCell ref="H350:I350"/>
    <mergeCell ref="I330:I332"/>
    <mergeCell ref="A383:A385"/>
    <mergeCell ref="A367:A369"/>
    <mergeCell ref="A247:A249"/>
    <mergeCell ref="B247:B249"/>
    <mergeCell ref="A244:A246"/>
    <mergeCell ref="B244:B246"/>
    <mergeCell ref="A241:A243"/>
    <mergeCell ref="B241:B243"/>
    <mergeCell ref="A379:A381"/>
    <mergeCell ref="A357:A359"/>
    <mergeCell ref="A375:A377"/>
    <mergeCell ref="B375:B377"/>
    <mergeCell ref="A371:A373"/>
    <mergeCell ref="A199:A201"/>
    <mergeCell ref="B199:B201"/>
    <mergeCell ref="A136:A138"/>
    <mergeCell ref="B136:B138"/>
    <mergeCell ref="B189:B191"/>
    <mergeCell ref="B157:B159"/>
    <mergeCell ref="A205:A207"/>
    <mergeCell ref="B205:B207"/>
    <mergeCell ref="A145:A147"/>
    <mergeCell ref="A160:A162"/>
    <mergeCell ref="B160:B162"/>
    <mergeCell ref="A139:A141"/>
    <mergeCell ref="B139:B141"/>
    <mergeCell ref="A148:A150"/>
    <mergeCell ref="B145:B147"/>
    <mergeCell ref="A142:A144"/>
    <mergeCell ref="B142:B144"/>
    <mergeCell ref="B193:B195"/>
    <mergeCell ref="I193:I195"/>
    <mergeCell ref="A196:A198"/>
    <mergeCell ref="B196:B198"/>
    <mergeCell ref="I196:I198"/>
    <mergeCell ref="A193:A195"/>
    <mergeCell ref="A154:A156"/>
    <mergeCell ref="B154:B156"/>
    <mergeCell ref="I154:I156"/>
    <mergeCell ref="A151:A153"/>
    <mergeCell ref="B151:B153"/>
    <mergeCell ref="B180:B182"/>
    <mergeCell ref="B183:B185"/>
    <mergeCell ref="B186:B188"/>
    <mergeCell ref="A157:A159"/>
    <mergeCell ref="B177:B179"/>
    <mergeCell ref="I157:I159"/>
    <mergeCell ref="I151:I153"/>
    <mergeCell ref="B148:B150"/>
    <mergeCell ref="E3:I3"/>
    <mergeCell ref="A4:A5"/>
    <mergeCell ref="C4:C5"/>
    <mergeCell ref="D4:D5"/>
    <mergeCell ref="E4:E5"/>
    <mergeCell ref="F4:F5"/>
    <mergeCell ref="G4:G5"/>
    <mergeCell ref="H4:H5"/>
    <mergeCell ref="I4:I5"/>
    <mergeCell ref="A3:D3"/>
    <mergeCell ref="A322:A324"/>
    <mergeCell ref="I11:I13"/>
    <mergeCell ref="I215:I217"/>
    <mergeCell ref="I177:I179"/>
    <mergeCell ref="I183:I185"/>
    <mergeCell ref="I186:I188"/>
    <mergeCell ref="I189:I191"/>
    <mergeCell ref="I139:I141"/>
    <mergeCell ref="I142:I144"/>
    <mergeCell ref="I145:I147"/>
    <mergeCell ref="A278:A280"/>
    <mergeCell ref="B278:B280"/>
    <mergeCell ref="A281:A283"/>
    <mergeCell ref="B281:B283"/>
    <mergeCell ref="B285:B287"/>
    <mergeCell ref="A285:A287"/>
    <mergeCell ref="A250:A252"/>
    <mergeCell ref="B250:B252"/>
    <mergeCell ref="A262:A264"/>
    <mergeCell ref="B262:B264"/>
    <mergeCell ref="A289:A291"/>
    <mergeCell ref="B289:B291"/>
    <mergeCell ref="B322:B324"/>
    <mergeCell ref="I148:I150"/>
    <mergeCell ref="B383:B385"/>
    <mergeCell ref="B387:B389"/>
    <mergeCell ref="I289:I291"/>
    <mergeCell ref="I160:I162"/>
    <mergeCell ref="I208:I210"/>
    <mergeCell ref="I205:I207"/>
    <mergeCell ref="I199:I201"/>
    <mergeCell ref="I202:I204"/>
    <mergeCell ref="I180:I182"/>
    <mergeCell ref="B371:B373"/>
    <mergeCell ref="A350:G350"/>
    <mergeCell ref="A330:A332"/>
    <mergeCell ref="B367:B369"/>
    <mergeCell ref="A363:A365"/>
    <mergeCell ref="A360:A362"/>
    <mergeCell ref="B360:B362"/>
    <mergeCell ref="A353:A355"/>
    <mergeCell ref="A345:B347"/>
    <mergeCell ref="B363:B365"/>
    <mergeCell ref="B357:B359"/>
    <mergeCell ref="A208:A210"/>
    <mergeCell ref="B208:B210"/>
    <mergeCell ref="A202:A204"/>
    <mergeCell ref="B202:B204"/>
  </mergeCells>
  <pageMargins left="0.7" right="0.7" top="0.75" bottom="0.75" header="0.3" footer="0.3"/>
  <pageSetup paperSize="9" scale="54" fitToHeight="1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71"/>
  <sheetViews>
    <sheetView workbookViewId="0">
      <selection activeCell="O66" sqref="O66"/>
    </sheetView>
  </sheetViews>
  <sheetFormatPr defaultRowHeight="15"/>
  <cols>
    <col min="2" max="2" width="21.5703125" customWidth="1"/>
    <col min="5" max="7" width="11.42578125" bestFit="1" customWidth="1"/>
    <col min="8" max="8" width="11.42578125" customWidth="1"/>
    <col min="9" max="9" width="28.42578125" customWidth="1"/>
    <col min="10" max="10" width="11.42578125" bestFit="1" customWidth="1"/>
    <col min="11" max="11" width="9.5703125" bestFit="1" customWidth="1"/>
    <col min="12" max="13" width="11.42578125" bestFit="1" customWidth="1"/>
    <col min="14" max="14" width="27.7109375" customWidth="1"/>
    <col min="15" max="18" width="11.42578125" bestFit="1" customWidth="1"/>
    <col min="19" max="19" width="12.28515625" customWidth="1"/>
  </cols>
  <sheetData>
    <row r="1" spans="1:19" ht="15.75" thickBot="1"/>
    <row r="2" spans="1:19" ht="16.5" thickBot="1">
      <c r="A2" s="28">
        <v>16</v>
      </c>
      <c r="B2" s="129" t="s">
        <v>68</v>
      </c>
      <c r="C2" s="54"/>
      <c r="D2" s="54">
        <f>D3+D6+D9+D12+D15</f>
        <v>1051</v>
      </c>
      <c r="E2" s="54">
        <f t="shared" ref="E2:Q2" si="0">E3+E6+E9+E12+E15</f>
        <v>1314288</v>
      </c>
      <c r="F2" s="54">
        <f t="shared" si="0"/>
        <v>2208028</v>
      </c>
      <c r="G2" s="54">
        <f t="shared" si="0"/>
        <v>2116061</v>
      </c>
      <c r="H2" s="54">
        <f t="shared" si="0"/>
        <v>5638377</v>
      </c>
      <c r="I2" s="54">
        <v>0</v>
      </c>
      <c r="J2" s="54">
        <f t="shared" si="0"/>
        <v>1112460</v>
      </c>
      <c r="K2" s="54">
        <f t="shared" si="0"/>
        <v>793440</v>
      </c>
      <c r="L2" s="54">
        <f t="shared" si="0"/>
        <v>1206143</v>
      </c>
      <c r="M2" s="54">
        <f t="shared" si="0"/>
        <v>3112043</v>
      </c>
      <c r="N2" s="54">
        <v>0</v>
      </c>
      <c r="O2" s="54">
        <f t="shared" si="0"/>
        <v>2426748</v>
      </c>
      <c r="P2" s="54">
        <f t="shared" si="0"/>
        <v>3001468</v>
      </c>
      <c r="Q2" s="54">
        <f t="shared" si="0"/>
        <v>3322204</v>
      </c>
      <c r="R2" s="54">
        <f>R3+R6+R9+R12+R15</f>
        <v>8750420</v>
      </c>
      <c r="S2" s="54"/>
    </row>
    <row r="3" spans="1:19" ht="16.5" thickBot="1">
      <c r="A3" s="41" t="s">
        <v>46</v>
      </c>
      <c r="B3" s="693" t="s">
        <v>69</v>
      </c>
      <c r="C3" s="130">
        <v>2020</v>
      </c>
      <c r="D3" s="76">
        <v>9</v>
      </c>
      <c r="E3" s="77">
        <v>146094</v>
      </c>
      <c r="F3" s="107">
        <f>20000+3070</f>
        <v>23070</v>
      </c>
      <c r="G3" s="78">
        <v>285057</v>
      </c>
      <c r="H3" s="92">
        <f t="shared" ref="H3:H8" si="1">SUM(E3:G3)</f>
        <v>454221</v>
      </c>
      <c r="I3" s="696" t="s">
        <v>147</v>
      </c>
      <c r="J3" s="76"/>
      <c r="K3" s="77"/>
      <c r="L3" s="107">
        <v>37550</v>
      </c>
      <c r="M3" s="99">
        <f t="shared" ref="M3:M14" si="2">SUM(J3:L3)</f>
        <v>37550</v>
      </c>
      <c r="N3" s="699" t="s">
        <v>148</v>
      </c>
      <c r="O3" s="78">
        <f t="shared" ref="O3:O17" si="3">E3+J3</f>
        <v>146094</v>
      </c>
      <c r="P3" s="76">
        <f t="shared" ref="P3:R17" si="4">F3+K3</f>
        <v>23070</v>
      </c>
      <c r="Q3" s="86">
        <f t="shared" si="4"/>
        <v>322607</v>
      </c>
      <c r="R3" s="96">
        <f t="shared" si="4"/>
        <v>491771</v>
      </c>
      <c r="S3" s="702" t="s">
        <v>149</v>
      </c>
    </row>
    <row r="4" spans="1:19" ht="16.5" thickBot="1">
      <c r="A4" s="41" t="s">
        <v>46</v>
      </c>
      <c r="B4" s="694"/>
      <c r="C4" s="131">
        <v>2021</v>
      </c>
      <c r="D4" s="76"/>
      <c r="E4" s="79">
        <v>146094</v>
      </c>
      <c r="F4" s="107">
        <v>0</v>
      </c>
      <c r="G4" s="80">
        <v>0</v>
      </c>
      <c r="H4" s="92">
        <f t="shared" si="1"/>
        <v>146094</v>
      </c>
      <c r="I4" s="697"/>
      <c r="J4" s="76"/>
      <c r="K4" s="79"/>
      <c r="L4" s="107">
        <v>8500</v>
      </c>
      <c r="M4" s="100">
        <f t="shared" si="2"/>
        <v>8500</v>
      </c>
      <c r="N4" s="700"/>
      <c r="O4" s="80">
        <f t="shared" si="3"/>
        <v>146094</v>
      </c>
      <c r="P4" s="76">
        <f t="shared" si="4"/>
        <v>0</v>
      </c>
      <c r="Q4" s="97">
        <f>G4+L4</f>
        <v>8500</v>
      </c>
      <c r="R4" s="102">
        <f t="shared" si="4"/>
        <v>154594</v>
      </c>
      <c r="S4" s="703"/>
    </row>
    <row r="5" spans="1:19" ht="16.5" thickBot="1">
      <c r="A5" s="41" t="s">
        <v>46</v>
      </c>
      <c r="B5" s="695"/>
      <c r="C5" s="9">
        <v>2022</v>
      </c>
      <c r="D5" s="81"/>
      <c r="E5" s="82">
        <v>146094</v>
      </c>
      <c r="F5" s="83">
        <v>0</v>
      </c>
      <c r="G5" s="84">
        <v>0</v>
      </c>
      <c r="H5" s="98">
        <f t="shared" si="1"/>
        <v>146094</v>
      </c>
      <c r="I5" s="698"/>
      <c r="J5" s="81"/>
      <c r="K5" s="82"/>
      <c r="L5" s="83">
        <v>0</v>
      </c>
      <c r="M5" s="101">
        <f t="shared" si="2"/>
        <v>0</v>
      </c>
      <c r="N5" s="701"/>
      <c r="O5" s="84">
        <f t="shared" si="3"/>
        <v>146094</v>
      </c>
      <c r="P5" s="81">
        <f t="shared" si="4"/>
        <v>0</v>
      </c>
      <c r="Q5" s="87">
        <f t="shared" si="4"/>
        <v>0</v>
      </c>
      <c r="R5" s="103">
        <f t="shared" si="4"/>
        <v>146094</v>
      </c>
      <c r="S5" s="704"/>
    </row>
    <row r="6" spans="1:19" ht="16.5" thickBot="1">
      <c r="A6" s="41" t="s">
        <v>70</v>
      </c>
      <c r="B6" s="678" t="s">
        <v>71</v>
      </c>
      <c r="C6" s="130">
        <v>2020</v>
      </c>
      <c r="D6" s="76">
        <v>1042</v>
      </c>
      <c r="E6" s="77">
        <v>1089410</v>
      </c>
      <c r="F6" s="107">
        <f>1439836+118954</f>
        <v>1558790</v>
      </c>
      <c r="G6" s="78">
        <f>1786361</f>
        <v>1786361</v>
      </c>
      <c r="H6" s="92">
        <f t="shared" si="1"/>
        <v>4434561</v>
      </c>
      <c r="I6" s="696" t="s">
        <v>150</v>
      </c>
      <c r="J6" s="76">
        <v>1112460</v>
      </c>
      <c r="K6" s="77">
        <v>793440</v>
      </c>
      <c r="L6" s="107">
        <v>784585</v>
      </c>
      <c r="M6" s="99">
        <f t="shared" si="2"/>
        <v>2690485</v>
      </c>
      <c r="N6" s="696" t="s">
        <v>151</v>
      </c>
      <c r="O6" s="78">
        <f t="shared" si="3"/>
        <v>2201870</v>
      </c>
      <c r="P6" s="76">
        <f t="shared" si="4"/>
        <v>2352230</v>
      </c>
      <c r="Q6" s="86">
        <f t="shared" si="4"/>
        <v>2570946</v>
      </c>
      <c r="R6" s="96">
        <f t="shared" si="4"/>
        <v>7125046</v>
      </c>
      <c r="S6" s="128"/>
    </row>
    <row r="7" spans="1:19" ht="16.5" thickBot="1">
      <c r="A7" s="41" t="s">
        <v>70</v>
      </c>
      <c r="B7" s="679"/>
      <c r="C7" s="131">
        <v>2021</v>
      </c>
      <c r="D7" s="76"/>
      <c r="E7" s="79">
        <v>1049493</v>
      </c>
      <c r="F7" s="107">
        <f>1339836+118954</f>
        <v>1458790</v>
      </c>
      <c r="G7" s="80">
        <v>1958517</v>
      </c>
      <c r="H7" s="92">
        <f t="shared" si="1"/>
        <v>4466800</v>
      </c>
      <c r="I7" s="697"/>
      <c r="J7" s="76">
        <v>1112460</v>
      </c>
      <c r="K7" s="79">
        <v>793440</v>
      </c>
      <c r="L7" s="107">
        <v>1247841</v>
      </c>
      <c r="M7" s="100">
        <f t="shared" si="2"/>
        <v>3153741</v>
      </c>
      <c r="N7" s="697"/>
      <c r="O7" s="80">
        <f t="shared" si="3"/>
        <v>2161953</v>
      </c>
      <c r="P7" s="76">
        <f t="shared" si="4"/>
        <v>2252230</v>
      </c>
      <c r="Q7" s="97">
        <f t="shared" si="4"/>
        <v>3206358</v>
      </c>
      <c r="R7" s="102">
        <f t="shared" si="4"/>
        <v>7620541</v>
      </c>
      <c r="S7" s="128"/>
    </row>
    <row r="8" spans="1:19" ht="16.5" thickBot="1">
      <c r="A8" s="41" t="s">
        <v>70</v>
      </c>
      <c r="B8" s="680"/>
      <c r="C8" s="9">
        <v>2022</v>
      </c>
      <c r="D8" s="81"/>
      <c r="E8" s="82">
        <v>989952</v>
      </c>
      <c r="F8" s="83">
        <f>1339836+118954</f>
        <v>1458790</v>
      </c>
      <c r="G8" s="84">
        <v>1726543</v>
      </c>
      <c r="H8" s="98">
        <f t="shared" si="1"/>
        <v>4175285</v>
      </c>
      <c r="I8" s="698"/>
      <c r="J8" s="81">
        <v>1112460</v>
      </c>
      <c r="K8" s="82">
        <v>793440</v>
      </c>
      <c r="L8" s="83">
        <v>1462460</v>
      </c>
      <c r="M8" s="101">
        <f t="shared" si="2"/>
        <v>3368360</v>
      </c>
      <c r="N8" s="698"/>
      <c r="O8" s="84">
        <f t="shared" si="3"/>
        <v>2102412</v>
      </c>
      <c r="P8" s="81">
        <f t="shared" si="4"/>
        <v>2252230</v>
      </c>
      <c r="Q8" s="87">
        <f t="shared" si="4"/>
        <v>3189003</v>
      </c>
      <c r="R8" s="103">
        <f t="shared" si="4"/>
        <v>7543645</v>
      </c>
      <c r="S8" s="128"/>
    </row>
    <row r="9" spans="1:19" ht="16.5" thickBot="1">
      <c r="A9" s="41" t="s">
        <v>72</v>
      </c>
      <c r="B9" s="678" t="s">
        <v>73</v>
      </c>
      <c r="C9" s="130">
        <v>2020</v>
      </c>
      <c r="D9" s="76"/>
      <c r="E9" s="77"/>
      <c r="F9" s="107"/>
      <c r="G9" s="78"/>
      <c r="H9" s="92"/>
      <c r="I9" s="699" t="s">
        <v>152</v>
      </c>
      <c r="J9" s="76"/>
      <c r="K9" s="77"/>
      <c r="L9" s="107">
        <v>330035</v>
      </c>
      <c r="M9" s="99">
        <f t="shared" si="2"/>
        <v>330035</v>
      </c>
      <c r="N9" s="699" t="s">
        <v>153</v>
      </c>
      <c r="O9" s="78">
        <f t="shared" si="3"/>
        <v>0</v>
      </c>
      <c r="P9" s="76">
        <f t="shared" si="4"/>
        <v>0</v>
      </c>
      <c r="Q9" s="86">
        <f t="shared" si="4"/>
        <v>330035</v>
      </c>
      <c r="R9" s="96">
        <f t="shared" si="4"/>
        <v>330035</v>
      </c>
      <c r="S9" s="705" t="s">
        <v>154</v>
      </c>
    </row>
    <row r="10" spans="1:19" ht="16.5" thickBot="1">
      <c r="A10" s="41" t="s">
        <v>72</v>
      </c>
      <c r="B10" s="679"/>
      <c r="C10" s="131">
        <v>2021</v>
      </c>
      <c r="D10" s="76"/>
      <c r="E10" s="79"/>
      <c r="F10" s="107"/>
      <c r="G10" s="80"/>
      <c r="H10" s="92"/>
      <c r="I10" s="700"/>
      <c r="J10" s="76"/>
      <c r="K10" s="79"/>
      <c r="L10" s="107">
        <v>320573</v>
      </c>
      <c r="M10" s="100">
        <f t="shared" si="2"/>
        <v>320573</v>
      </c>
      <c r="N10" s="700"/>
      <c r="O10" s="80">
        <f t="shared" si="3"/>
        <v>0</v>
      </c>
      <c r="P10" s="76">
        <f t="shared" si="4"/>
        <v>0</v>
      </c>
      <c r="Q10" s="97">
        <f t="shared" si="4"/>
        <v>320573</v>
      </c>
      <c r="R10" s="104">
        <f t="shared" si="4"/>
        <v>320573</v>
      </c>
      <c r="S10" s="706"/>
    </row>
    <row r="11" spans="1:19" ht="16.5" thickBot="1">
      <c r="A11" s="41" t="s">
        <v>72</v>
      </c>
      <c r="B11" s="680"/>
      <c r="C11" s="9">
        <v>2022</v>
      </c>
      <c r="D11" s="81"/>
      <c r="E11" s="82"/>
      <c r="F11" s="83"/>
      <c r="G11" s="84"/>
      <c r="H11" s="98"/>
      <c r="I11" s="701"/>
      <c r="J11" s="81"/>
      <c r="K11" s="82"/>
      <c r="L11" s="83">
        <v>271688</v>
      </c>
      <c r="M11" s="101">
        <f t="shared" si="2"/>
        <v>271688</v>
      </c>
      <c r="N11" s="701"/>
      <c r="O11" s="84">
        <f t="shared" si="3"/>
        <v>0</v>
      </c>
      <c r="P11" s="81">
        <f t="shared" si="4"/>
        <v>0</v>
      </c>
      <c r="Q11" s="87">
        <f t="shared" si="4"/>
        <v>271688</v>
      </c>
      <c r="R11" s="105">
        <f t="shared" si="4"/>
        <v>271688</v>
      </c>
      <c r="S11" s="707"/>
    </row>
    <row r="12" spans="1:19" ht="16.5" thickBot="1">
      <c r="A12" s="41" t="s">
        <v>74</v>
      </c>
      <c r="B12" s="693" t="s">
        <v>75</v>
      </c>
      <c r="C12" s="130">
        <v>2020</v>
      </c>
      <c r="D12" s="76"/>
      <c r="E12" s="77">
        <v>45354</v>
      </c>
      <c r="F12" s="107">
        <v>0</v>
      </c>
      <c r="G12" s="78">
        <v>44643</v>
      </c>
      <c r="H12" s="92">
        <f t="shared" ref="H12:H17" si="5">SUM(E12:G12)</f>
        <v>89997</v>
      </c>
      <c r="I12" s="699" t="s">
        <v>155</v>
      </c>
      <c r="J12" s="76">
        <v>0</v>
      </c>
      <c r="K12" s="77">
        <v>0</v>
      </c>
      <c r="L12" s="107">
        <v>53973</v>
      </c>
      <c r="M12" s="99">
        <f t="shared" si="2"/>
        <v>53973</v>
      </c>
      <c r="N12" s="699" t="s">
        <v>156</v>
      </c>
      <c r="O12" s="78">
        <f t="shared" si="3"/>
        <v>45354</v>
      </c>
      <c r="P12" s="76">
        <f t="shared" si="4"/>
        <v>0</v>
      </c>
      <c r="Q12" s="86">
        <f t="shared" si="4"/>
        <v>98616</v>
      </c>
      <c r="R12" s="96">
        <f t="shared" si="4"/>
        <v>143970</v>
      </c>
      <c r="S12" s="705" t="s">
        <v>157</v>
      </c>
    </row>
    <row r="13" spans="1:19" ht="16.5" thickBot="1">
      <c r="A13" s="41" t="s">
        <v>74</v>
      </c>
      <c r="B13" s="694"/>
      <c r="C13" s="131">
        <v>2021</v>
      </c>
      <c r="D13" s="76"/>
      <c r="E13" s="79">
        <v>45354</v>
      </c>
      <c r="F13" s="107">
        <v>0</v>
      </c>
      <c r="G13" s="80"/>
      <c r="H13" s="92">
        <f t="shared" si="5"/>
        <v>45354</v>
      </c>
      <c r="I13" s="700"/>
      <c r="J13" s="76">
        <v>0</v>
      </c>
      <c r="K13" s="79">
        <v>0</v>
      </c>
      <c r="L13" s="107">
        <v>0</v>
      </c>
      <c r="M13" s="100">
        <f t="shared" si="2"/>
        <v>0</v>
      </c>
      <c r="N13" s="700"/>
      <c r="O13" s="80">
        <f t="shared" si="3"/>
        <v>45354</v>
      </c>
      <c r="P13" s="76">
        <f t="shared" si="4"/>
        <v>0</v>
      </c>
      <c r="Q13" s="97">
        <f t="shared" si="4"/>
        <v>0</v>
      </c>
      <c r="R13" s="104">
        <f t="shared" si="4"/>
        <v>45354</v>
      </c>
      <c r="S13" s="706"/>
    </row>
    <row r="14" spans="1:19" ht="16.5" thickBot="1">
      <c r="A14" s="41" t="s">
        <v>74</v>
      </c>
      <c r="B14" s="695"/>
      <c r="C14" s="9">
        <v>2022</v>
      </c>
      <c r="D14" s="81"/>
      <c r="E14" s="82">
        <v>45354</v>
      </c>
      <c r="F14" s="83">
        <v>0</v>
      </c>
      <c r="G14" s="84"/>
      <c r="H14" s="98">
        <f t="shared" si="5"/>
        <v>45354</v>
      </c>
      <c r="I14" s="701"/>
      <c r="J14" s="81">
        <v>0</v>
      </c>
      <c r="K14" s="82">
        <v>0</v>
      </c>
      <c r="L14" s="83">
        <v>0</v>
      </c>
      <c r="M14" s="101">
        <f t="shared" si="2"/>
        <v>0</v>
      </c>
      <c r="N14" s="701"/>
      <c r="O14" s="84">
        <f t="shared" si="3"/>
        <v>45354</v>
      </c>
      <c r="P14" s="81">
        <f t="shared" si="4"/>
        <v>0</v>
      </c>
      <c r="Q14" s="87">
        <f t="shared" si="4"/>
        <v>0</v>
      </c>
      <c r="R14" s="105">
        <f t="shared" si="4"/>
        <v>45354</v>
      </c>
      <c r="S14" s="707"/>
    </row>
    <row r="15" spans="1:19" ht="30.75" customHeight="1" thickBot="1">
      <c r="A15" s="31" t="s">
        <v>76</v>
      </c>
      <c r="B15" s="678" t="s">
        <v>77</v>
      </c>
      <c r="C15" s="130">
        <v>2020</v>
      </c>
      <c r="D15" s="76"/>
      <c r="E15" s="77">
        <v>33430</v>
      </c>
      <c r="F15" s="107">
        <f>366308+259860</f>
        <v>626168</v>
      </c>
      <c r="G15" s="78">
        <v>0</v>
      </c>
      <c r="H15" s="92">
        <f t="shared" si="5"/>
        <v>659598</v>
      </c>
      <c r="I15" s="708" t="s">
        <v>158</v>
      </c>
      <c r="J15" s="76"/>
      <c r="K15" s="77"/>
      <c r="L15" s="107"/>
      <c r="M15" s="99"/>
      <c r="N15" s="699" t="s">
        <v>159</v>
      </c>
      <c r="O15" s="78">
        <f t="shared" si="3"/>
        <v>33430</v>
      </c>
      <c r="P15" s="76">
        <f t="shared" si="4"/>
        <v>626168</v>
      </c>
      <c r="Q15" s="86">
        <f t="shared" si="4"/>
        <v>0</v>
      </c>
      <c r="R15" s="96">
        <f t="shared" si="4"/>
        <v>659598</v>
      </c>
      <c r="S15" s="702" t="s">
        <v>160</v>
      </c>
    </row>
    <row r="16" spans="1:19" ht="16.5" thickBot="1">
      <c r="A16" s="41" t="s">
        <v>76</v>
      </c>
      <c r="B16" s="679"/>
      <c r="C16" s="131">
        <v>2021</v>
      </c>
      <c r="D16" s="76"/>
      <c r="E16" s="79">
        <v>31430</v>
      </c>
      <c r="F16" s="107">
        <f>110237+30000</f>
        <v>140237</v>
      </c>
      <c r="G16" s="80">
        <v>0</v>
      </c>
      <c r="H16" s="92">
        <f t="shared" si="5"/>
        <v>171667</v>
      </c>
      <c r="I16" s="709"/>
      <c r="J16" s="76"/>
      <c r="K16" s="79"/>
      <c r="L16" s="107"/>
      <c r="M16" s="100"/>
      <c r="N16" s="700"/>
      <c r="O16" s="80">
        <f t="shared" si="3"/>
        <v>31430</v>
      </c>
      <c r="P16" s="76">
        <f t="shared" si="4"/>
        <v>140237</v>
      </c>
      <c r="Q16" s="97">
        <f t="shared" si="4"/>
        <v>0</v>
      </c>
      <c r="R16" s="104">
        <f t="shared" si="4"/>
        <v>171667</v>
      </c>
      <c r="S16" s="703"/>
    </row>
    <row r="17" spans="1:19" ht="16.5" thickBot="1">
      <c r="A17" s="41" t="s">
        <v>76</v>
      </c>
      <c r="B17" s="680"/>
      <c r="C17" s="9">
        <v>2022</v>
      </c>
      <c r="D17" s="81"/>
      <c r="E17" s="82">
        <v>0</v>
      </c>
      <c r="F17" s="83">
        <f>110237+30000</f>
        <v>140237</v>
      </c>
      <c r="G17" s="84">
        <v>0</v>
      </c>
      <c r="H17" s="98">
        <f t="shared" si="5"/>
        <v>140237</v>
      </c>
      <c r="I17" s="710"/>
      <c r="J17" s="81"/>
      <c r="K17" s="82"/>
      <c r="L17" s="83"/>
      <c r="M17" s="101"/>
      <c r="N17" s="701"/>
      <c r="O17" s="84">
        <f t="shared" si="3"/>
        <v>0</v>
      </c>
      <c r="P17" s="81">
        <f t="shared" si="4"/>
        <v>140237</v>
      </c>
      <c r="Q17" s="87">
        <f t="shared" si="4"/>
        <v>0</v>
      </c>
      <c r="R17" s="105">
        <f t="shared" si="4"/>
        <v>140237</v>
      </c>
      <c r="S17" s="704"/>
    </row>
    <row r="18" spans="1:19" ht="15.75" thickBot="1"/>
    <row r="19" spans="1:19" ht="29.25" customHeight="1" thickBot="1">
      <c r="A19" s="28">
        <v>18</v>
      </c>
      <c r="B19" s="266" t="s">
        <v>78</v>
      </c>
      <c r="C19" s="30"/>
      <c r="D19" s="116"/>
      <c r="E19" s="113"/>
      <c r="F19" s="117"/>
      <c r="G19" s="112"/>
      <c r="H19" s="40"/>
      <c r="I19" s="124"/>
      <c r="J19" s="117"/>
      <c r="K19" s="112"/>
      <c r="L19" s="116"/>
      <c r="M19" s="91"/>
      <c r="N19" s="117"/>
      <c r="O19" s="112"/>
      <c r="P19" s="116"/>
      <c r="Q19" s="113"/>
      <c r="R19" s="42"/>
      <c r="S19" s="123"/>
    </row>
    <row r="20" spans="1:19" ht="65.25" customHeight="1">
      <c r="A20" s="43"/>
      <c r="B20" s="265" t="s">
        <v>79</v>
      </c>
      <c r="C20" s="130">
        <v>2020</v>
      </c>
      <c r="D20" s="75">
        <v>4</v>
      </c>
      <c r="E20" s="77">
        <v>200000</v>
      </c>
      <c r="F20" s="107">
        <f>3000+20730</f>
        <v>23730</v>
      </c>
      <c r="G20" s="78">
        <v>26629</v>
      </c>
      <c r="H20" s="92">
        <f>SUM(E20:G20)</f>
        <v>250359</v>
      </c>
      <c r="I20" s="699" t="s">
        <v>244</v>
      </c>
      <c r="J20" s="31">
        <v>960</v>
      </c>
      <c r="K20" s="31">
        <v>0</v>
      </c>
      <c r="L20" s="75">
        <f>22260</f>
        <v>22260</v>
      </c>
      <c r="M20" s="106">
        <f>SUM(J20:L20)</f>
        <v>23220</v>
      </c>
      <c r="N20" s="711" t="s">
        <v>245</v>
      </c>
      <c r="O20" s="78">
        <f>E20+J20</f>
        <v>200960</v>
      </c>
      <c r="P20" s="76">
        <f t="shared" ref="P20:R22" si="6">F20+K20</f>
        <v>23730</v>
      </c>
      <c r="Q20" s="86">
        <f t="shared" si="6"/>
        <v>48889</v>
      </c>
      <c r="R20" s="96">
        <f>H20+M20</f>
        <v>273579</v>
      </c>
      <c r="S20" s="702" t="s">
        <v>161</v>
      </c>
    </row>
    <row r="21" spans="1:19" ht="31.5" customHeight="1">
      <c r="A21" s="43"/>
      <c r="B21" s="31"/>
      <c r="C21" s="131">
        <v>2021</v>
      </c>
      <c r="D21" s="75"/>
      <c r="E21" s="79">
        <v>200000</v>
      </c>
      <c r="F21" s="107">
        <v>0</v>
      </c>
      <c r="G21" s="80">
        <v>0</v>
      </c>
      <c r="H21" s="92">
        <f>SUM(E21:G21)</f>
        <v>200000</v>
      </c>
      <c r="I21" s="700"/>
      <c r="J21" s="31">
        <v>0</v>
      </c>
      <c r="K21" s="31">
        <v>0</v>
      </c>
      <c r="L21" s="75">
        <v>60670</v>
      </c>
      <c r="M21" s="106">
        <f>SUM(J21:L21)</f>
        <v>60670</v>
      </c>
      <c r="N21" s="712"/>
      <c r="O21" s="80">
        <f>E21+J21</f>
        <v>200000</v>
      </c>
      <c r="P21" s="76">
        <f t="shared" si="6"/>
        <v>0</v>
      </c>
      <c r="Q21" s="97">
        <f t="shared" si="6"/>
        <v>60670</v>
      </c>
      <c r="R21" s="104">
        <f t="shared" si="6"/>
        <v>260670</v>
      </c>
      <c r="S21" s="703"/>
    </row>
    <row r="22" spans="1:19" ht="37.5" customHeight="1" thickBot="1">
      <c r="A22" s="44"/>
      <c r="B22" s="45"/>
      <c r="C22" s="9">
        <v>2022</v>
      </c>
      <c r="D22" s="75"/>
      <c r="E22" s="82">
        <v>200000</v>
      </c>
      <c r="F22" s="83">
        <v>0</v>
      </c>
      <c r="G22" s="84">
        <v>0</v>
      </c>
      <c r="H22" s="98">
        <f>SUM(E22:G22)</f>
        <v>200000</v>
      </c>
      <c r="I22" s="701"/>
      <c r="J22" s="31">
        <v>0</v>
      </c>
      <c r="K22" s="31">
        <v>0</v>
      </c>
      <c r="L22" s="75">
        <v>33250</v>
      </c>
      <c r="M22" s="106">
        <f>SUM(J22:L22)</f>
        <v>33250</v>
      </c>
      <c r="N22" s="713"/>
      <c r="O22" s="84">
        <f>E22+J22</f>
        <v>200000</v>
      </c>
      <c r="P22" s="81">
        <f t="shared" si="6"/>
        <v>0</v>
      </c>
      <c r="Q22" s="87">
        <f t="shared" si="6"/>
        <v>33250</v>
      </c>
      <c r="R22" s="105">
        <f t="shared" si="6"/>
        <v>233250</v>
      </c>
      <c r="S22" s="704"/>
    </row>
    <row r="23" spans="1:19" ht="15.75" thickBot="1"/>
    <row r="24" spans="1:19" ht="16.5" thickBot="1">
      <c r="A24" s="28">
        <v>24</v>
      </c>
      <c r="B24" s="30" t="s">
        <v>89</v>
      </c>
      <c r="C24" s="30"/>
      <c r="D24" s="241"/>
      <c r="E24" s="242"/>
      <c r="F24" s="243"/>
      <c r="G24" s="243"/>
      <c r="H24" s="244"/>
      <c r="I24" s="245"/>
      <c r="J24" s="243"/>
      <c r="K24" s="243"/>
      <c r="L24" s="241"/>
      <c r="M24" s="246"/>
      <c r="N24" s="247"/>
      <c r="O24" s="112"/>
      <c r="P24" s="116"/>
      <c r="Q24" s="113"/>
      <c r="R24" s="90"/>
      <c r="S24" s="123"/>
    </row>
    <row r="25" spans="1:19" ht="15.75">
      <c r="A25" s="43"/>
      <c r="B25" s="31" t="s">
        <v>90</v>
      </c>
      <c r="C25" s="130">
        <v>2020</v>
      </c>
      <c r="D25" s="75"/>
      <c r="E25" s="46"/>
      <c r="F25" s="118"/>
      <c r="G25" s="114">
        <v>-3364</v>
      </c>
      <c r="H25" s="43">
        <f>G25</f>
        <v>-3364</v>
      </c>
      <c r="I25" s="699" t="s">
        <v>179</v>
      </c>
      <c r="J25" s="43"/>
      <c r="K25" s="46"/>
      <c r="L25" s="118">
        <f>1836+16200</f>
        <v>18036</v>
      </c>
      <c r="M25" s="43">
        <f>L25</f>
        <v>18036</v>
      </c>
      <c r="N25" s="711" t="s">
        <v>248</v>
      </c>
      <c r="O25" s="78"/>
      <c r="P25" s="76"/>
      <c r="Q25" s="86">
        <f>G25+L25</f>
        <v>14672</v>
      </c>
      <c r="R25" s="96">
        <f>H25+M25</f>
        <v>14672</v>
      </c>
      <c r="S25" s="125"/>
    </row>
    <row r="26" spans="1:19" ht="15.75">
      <c r="A26" s="43"/>
      <c r="B26" s="31"/>
      <c r="C26" s="131">
        <v>2021</v>
      </c>
      <c r="D26" s="75"/>
      <c r="E26" s="47"/>
      <c r="F26" s="119"/>
      <c r="G26" s="75">
        <v>-11647</v>
      </c>
      <c r="H26" s="43">
        <f>G26</f>
        <v>-11647</v>
      </c>
      <c r="I26" s="700"/>
      <c r="J26" s="43"/>
      <c r="K26" s="47"/>
      <c r="L26" s="119">
        <f>853+8003</f>
        <v>8856</v>
      </c>
      <c r="M26" s="43">
        <f>L26</f>
        <v>8856</v>
      </c>
      <c r="N26" s="712"/>
      <c r="O26" s="80"/>
      <c r="P26" s="76"/>
      <c r="Q26" s="97">
        <f>G26+L26</f>
        <v>-2791</v>
      </c>
      <c r="R26" s="104">
        <f>H26+M26</f>
        <v>-2791</v>
      </c>
      <c r="S26" s="125"/>
    </row>
    <row r="27" spans="1:19" ht="16.5" thickBot="1">
      <c r="A27" s="44"/>
      <c r="B27" s="45"/>
      <c r="C27" s="9">
        <v>2022</v>
      </c>
      <c r="D27" s="75"/>
      <c r="E27" s="47"/>
      <c r="F27" s="119"/>
      <c r="G27" s="75">
        <v>-12800</v>
      </c>
      <c r="H27" s="43">
        <f>G27</f>
        <v>-12800</v>
      </c>
      <c r="I27" s="701"/>
      <c r="J27" s="43"/>
      <c r="K27" s="47"/>
      <c r="L27" s="119"/>
      <c r="M27" s="43"/>
      <c r="N27" s="713"/>
      <c r="O27" s="84"/>
      <c r="P27" s="81"/>
      <c r="Q27" s="87">
        <f>G27</f>
        <v>-12800</v>
      </c>
      <c r="R27" s="105">
        <f>H27+M27</f>
        <v>-12800</v>
      </c>
      <c r="S27" s="126"/>
    </row>
    <row r="28" spans="1:19" ht="15.75" thickBot="1"/>
    <row r="29" spans="1:19" ht="16.5" thickBot="1">
      <c r="A29" s="28">
        <v>31</v>
      </c>
      <c r="B29" s="30" t="s">
        <v>201</v>
      </c>
      <c r="C29" s="30"/>
      <c r="D29" s="116"/>
      <c r="E29" s="113"/>
      <c r="F29" s="112"/>
      <c r="G29" s="112"/>
      <c r="H29" s="40"/>
      <c r="I29" s="124"/>
      <c r="J29" s="112"/>
      <c r="K29" s="112"/>
      <c r="L29" s="116"/>
      <c r="M29" s="91"/>
      <c r="N29" s="123"/>
      <c r="O29" s="112"/>
      <c r="P29" s="116"/>
      <c r="Q29" s="113"/>
      <c r="R29" s="90"/>
      <c r="S29" s="123"/>
    </row>
    <row r="30" spans="1:19" ht="15.75">
      <c r="A30" s="43"/>
      <c r="B30" s="31" t="s">
        <v>202</v>
      </c>
      <c r="C30" s="130">
        <v>2020</v>
      </c>
      <c r="D30" s="75"/>
      <c r="E30" s="43"/>
      <c r="F30" s="46"/>
      <c r="G30" s="118">
        <v>3000</v>
      </c>
      <c r="H30" s="43">
        <f>G30</f>
        <v>3000</v>
      </c>
      <c r="I30" s="699" t="s">
        <v>226</v>
      </c>
      <c r="J30" s="43"/>
      <c r="K30" s="46"/>
      <c r="L30" s="118">
        <v>0</v>
      </c>
      <c r="M30" s="43">
        <f>L30</f>
        <v>0</v>
      </c>
      <c r="N30" s="711" t="s">
        <v>227</v>
      </c>
      <c r="O30" s="78"/>
      <c r="P30" s="76">
        <f>F30+K30</f>
        <v>0</v>
      </c>
      <c r="Q30" s="86">
        <f>G30+L30</f>
        <v>3000</v>
      </c>
      <c r="R30" s="96">
        <f>Q30</f>
        <v>3000</v>
      </c>
      <c r="S30" s="125"/>
    </row>
    <row r="31" spans="1:19" ht="15.75">
      <c r="A31" s="43"/>
      <c r="B31" s="31"/>
      <c r="C31" s="131">
        <v>2021</v>
      </c>
      <c r="D31" s="75"/>
      <c r="E31" s="43"/>
      <c r="F31" s="47"/>
      <c r="G31" s="118">
        <v>3000</v>
      </c>
      <c r="H31" s="43">
        <f>G31</f>
        <v>3000</v>
      </c>
      <c r="I31" s="700"/>
      <c r="J31" s="43"/>
      <c r="K31" s="47"/>
      <c r="L31" s="119">
        <v>0</v>
      </c>
      <c r="M31" s="43">
        <f>L31</f>
        <v>0</v>
      </c>
      <c r="N31" s="712"/>
      <c r="O31" s="80"/>
      <c r="P31" s="76">
        <f>F31+K31</f>
        <v>0</v>
      </c>
      <c r="Q31" s="97">
        <f>G31+L31</f>
        <v>3000</v>
      </c>
      <c r="R31" s="104">
        <f>Q31</f>
        <v>3000</v>
      </c>
      <c r="S31" s="125"/>
    </row>
    <row r="32" spans="1:19" ht="16.5" thickBot="1">
      <c r="A32" s="44"/>
      <c r="B32" s="45"/>
      <c r="C32" s="9">
        <v>2022</v>
      </c>
      <c r="D32" s="75"/>
      <c r="E32" s="43"/>
      <c r="F32" s="193">
        <v>500</v>
      </c>
      <c r="G32" s="118">
        <v>3000</v>
      </c>
      <c r="H32" s="43">
        <f>G32+F32</f>
        <v>3500</v>
      </c>
      <c r="I32" s="701"/>
      <c r="J32" s="43"/>
      <c r="K32" s="47"/>
      <c r="L32" s="119"/>
      <c r="M32" s="43"/>
      <c r="N32" s="713"/>
      <c r="O32" s="84"/>
      <c r="P32" s="81">
        <f>F32+K32</f>
        <v>500</v>
      </c>
      <c r="Q32" s="87">
        <f>G32</f>
        <v>3000</v>
      </c>
      <c r="R32" s="105">
        <f>Q32+F32</f>
        <v>3500</v>
      </c>
      <c r="S32" s="126"/>
    </row>
    <row r="33" spans="1:23" ht="15.75" thickBot="1"/>
    <row r="34" spans="1:23" ht="16.5" thickBot="1">
      <c r="A34" s="28">
        <v>57</v>
      </c>
      <c r="B34" s="30" t="s">
        <v>101</v>
      </c>
      <c r="C34" s="30"/>
      <c r="D34" s="116"/>
      <c r="E34" s="113"/>
      <c r="F34" s="112"/>
      <c r="G34" s="112"/>
      <c r="H34" s="40"/>
      <c r="I34" s="124"/>
      <c r="J34" s="112"/>
      <c r="K34" s="112"/>
      <c r="L34" s="116"/>
      <c r="M34" s="91"/>
      <c r="N34" s="123"/>
      <c r="O34" s="112"/>
      <c r="P34" s="116"/>
      <c r="Q34" s="113"/>
      <c r="R34" s="90"/>
      <c r="S34" s="123"/>
    </row>
    <row r="35" spans="1:23" ht="72" customHeight="1">
      <c r="A35" s="43"/>
      <c r="B35" s="31" t="s">
        <v>102</v>
      </c>
      <c r="C35" s="130">
        <v>2020</v>
      </c>
      <c r="D35" s="75"/>
      <c r="E35" s="43"/>
      <c r="F35" s="31">
        <v>40000</v>
      </c>
      <c r="G35" s="75"/>
      <c r="H35" s="74">
        <f>SUM(E35:G35)</f>
        <v>40000</v>
      </c>
      <c r="I35" s="699" t="s">
        <v>254</v>
      </c>
      <c r="J35" s="43"/>
      <c r="K35" s="31">
        <v>13000</v>
      </c>
      <c r="L35" s="75">
        <v>2000</v>
      </c>
      <c r="M35" s="74">
        <f>SUM(J35:L35)</f>
        <v>15000</v>
      </c>
      <c r="N35" s="699" t="s">
        <v>180</v>
      </c>
      <c r="O35" s="78">
        <f>E35+J35</f>
        <v>0</v>
      </c>
      <c r="P35" s="76">
        <f>F35+K35</f>
        <v>53000</v>
      </c>
      <c r="Q35" s="86">
        <f t="shared" ref="P35:R37" si="7">G35+L35</f>
        <v>2000</v>
      </c>
      <c r="R35" s="96">
        <f t="shared" si="7"/>
        <v>55000</v>
      </c>
      <c r="S35" s="711" t="s">
        <v>181</v>
      </c>
    </row>
    <row r="36" spans="1:23" ht="15.75">
      <c r="A36" s="43"/>
      <c r="B36" s="31"/>
      <c r="C36" s="131">
        <v>2021</v>
      </c>
      <c r="D36" s="75"/>
      <c r="E36" s="43"/>
      <c r="F36" s="31">
        <v>40000</v>
      </c>
      <c r="G36" s="75"/>
      <c r="H36" s="74">
        <f>SUM(E36:G36)</f>
        <v>40000</v>
      </c>
      <c r="I36" s="700"/>
      <c r="J36" s="43"/>
      <c r="K36" s="31"/>
      <c r="L36" s="75"/>
      <c r="M36" s="74"/>
      <c r="N36" s="700"/>
      <c r="O36" s="80">
        <f>E36+J36</f>
        <v>0</v>
      </c>
      <c r="P36" s="76">
        <f t="shared" si="7"/>
        <v>40000</v>
      </c>
      <c r="Q36" s="97">
        <f t="shared" si="7"/>
        <v>0</v>
      </c>
      <c r="R36" s="104">
        <f t="shared" si="7"/>
        <v>40000</v>
      </c>
      <c r="S36" s="712"/>
    </row>
    <row r="37" spans="1:23" ht="16.5" thickBot="1">
      <c r="A37" s="44"/>
      <c r="B37" s="45"/>
      <c r="C37" s="9">
        <v>2022</v>
      </c>
      <c r="D37" s="75"/>
      <c r="E37" s="44"/>
      <c r="F37" s="31">
        <v>40000</v>
      </c>
      <c r="G37" s="75"/>
      <c r="H37" s="74">
        <f>SUM(E37:G37)</f>
        <v>40000</v>
      </c>
      <c r="I37" s="701"/>
      <c r="J37" s="44"/>
      <c r="K37" s="45"/>
      <c r="L37" s="75"/>
      <c r="M37" s="74"/>
      <c r="N37" s="701"/>
      <c r="O37" s="84">
        <f>E37+J37</f>
        <v>0</v>
      </c>
      <c r="P37" s="81">
        <f t="shared" si="7"/>
        <v>40000</v>
      </c>
      <c r="Q37" s="87">
        <f t="shared" si="7"/>
        <v>0</v>
      </c>
      <c r="R37" s="105">
        <f t="shared" si="7"/>
        <v>40000</v>
      </c>
      <c r="S37" s="713"/>
    </row>
    <row r="38" spans="1:23" ht="15.75" thickBot="1"/>
    <row r="39" spans="1:23" ht="16.5" thickBot="1">
      <c r="A39" s="28">
        <v>67</v>
      </c>
      <c r="B39" s="30" t="s">
        <v>105</v>
      </c>
      <c r="C39" s="30"/>
      <c r="D39" s="116"/>
      <c r="E39" s="113"/>
      <c r="F39" s="112"/>
      <c r="G39" s="112"/>
      <c r="H39" s="40"/>
      <c r="I39" s="124"/>
      <c r="J39" s="112"/>
      <c r="K39" s="112"/>
      <c r="L39" s="116"/>
      <c r="M39" s="91"/>
      <c r="N39" s="123"/>
      <c r="O39" s="112"/>
      <c r="P39" s="116"/>
      <c r="Q39" s="113"/>
      <c r="R39" s="90"/>
      <c r="S39" s="123"/>
    </row>
    <row r="40" spans="1:23" ht="69" customHeight="1">
      <c r="A40" s="43"/>
      <c r="B40" s="31" t="s">
        <v>47</v>
      </c>
      <c r="C40" s="130">
        <v>2020</v>
      </c>
      <c r="D40" s="75">
        <v>4</v>
      </c>
      <c r="E40" s="43">
        <v>2000</v>
      </c>
      <c r="F40" s="31"/>
      <c r="G40" s="75"/>
      <c r="H40" s="74">
        <f>SUM(E40:G40)</f>
        <v>2000</v>
      </c>
      <c r="I40" s="693" t="s">
        <v>182</v>
      </c>
      <c r="J40" s="43">
        <v>6000</v>
      </c>
      <c r="K40" s="31">
        <v>3000</v>
      </c>
      <c r="L40" s="75">
        <v>3000</v>
      </c>
      <c r="M40" s="74">
        <f>SUM(J40:L40)</f>
        <v>12000</v>
      </c>
      <c r="N40" s="714" t="s">
        <v>183</v>
      </c>
      <c r="O40" s="78">
        <f>E40+J40</f>
        <v>8000</v>
      </c>
      <c r="P40" s="76">
        <f t="shared" ref="P40:R42" si="8">F40+K40</f>
        <v>3000</v>
      </c>
      <c r="Q40" s="86">
        <f t="shared" si="8"/>
        <v>3000</v>
      </c>
      <c r="R40" s="96">
        <f t="shared" si="8"/>
        <v>14000</v>
      </c>
      <c r="S40" s="717" t="s">
        <v>184</v>
      </c>
    </row>
    <row r="41" spans="1:23" ht="21.75" customHeight="1">
      <c r="A41" s="43"/>
      <c r="B41" s="31"/>
      <c r="C41" s="131">
        <v>2021</v>
      </c>
      <c r="D41" s="75"/>
      <c r="E41" s="43">
        <v>2000</v>
      </c>
      <c r="F41" s="31">
        <v>2000</v>
      </c>
      <c r="G41" s="75"/>
      <c r="H41" s="74">
        <f>SUM(E41:G41)</f>
        <v>4000</v>
      </c>
      <c r="I41" s="694"/>
      <c r="J41" s="43">
        <v>6000</v>
      </c>
      <c r="K41" s="31">
        <v>3000</v>
      </c>
      <c r="L41" s="75">
        <v>0</v>
      </c>
      <c r="M41" s="74">
        <f>SUM(J41:L41)</f>
        <v>9000</v>
      </c>
      <c r="N41" s="715"/>
      <c r="O41" s="80">
        <f>E41+J41</f>
        <v>8000</v>
      </c>
      <c r="P41" s="76">
        <f t="shared" si="8"/>
        <v>5000</v>
      </c>
      <c r="Q41" s="97">
        <f t="shared" si="8"/>
        <v>0</v>
      </c>
      <c r="R41" s="104">
        <f t="shared" si="8"/>
        <v>13000</v>
      </c>
      <c r="S41" s="718"/>
    </row>
    <row r="42" spans="1:23" ht="25.5" customHeight="1" thickBot="1">
      <c r="A42" s="44"/>
      <c r="B42" s="45"/>
      <c r="C42" s="9">
        <v>2022</v>
      </c>
      <c r="D42" s="75"/>
      <c r="E42" s="44">
        <v>2000</v>
      </c>
      <c r="F42" s="45"/>
      <c r="G42" s="75"/>
      <c r="H42" s="74">
        <f>SUM(E42:G42)</f>
        <v>2000</v>
      </c>
      <c r="I42" s="695"/>
      <c r="J42" s="43">
        <v>6000</v>
      </c>
      <c r="K42" s="31">
        <v>3000</v>
      </c>
      <c r="L42" s="75">
        <v>0</v>
      </c>
      <c r="M42" s="74">
        <f>SUM(J42:L42)</f>
        <v>9000</v>
      </c>
      <c r="N42" s="716"/>
      <c r="O42" s="84">
        <f>E42+J42</f>
        <v>8000</v>
      </c>
      <c r="P42" s="81">
        <f t="shared" si="8"/>
        <v>3000</v>
      </c>
      <c r="Q42" s="87">
        <f t="shared" si="8"/>
        <v>0</v>
      </c>
      <c r="R42" s="105">
        <f>H42+M42</f>
        <v>11000</v>
      </c>
      <c r="S42" s="719"/>
    </row>
    <row r="43" spans="1:23" ht="15.75" thickBot="1"/>
    <row r="44" spans="1:23" ht="42" customHeight="1" thickBot="1">
      <c r="A44" s="52">
        <v>87</v>
      </c>
      <c r="B44" s="53" t="s">
        <v>111</v>
      </c>
      <c r="C44" s="11"/>
      <c r="D44" s="190">
        <f>D45+D46+D47+D51+D52+D53+D63+D67+D71</f>
        <v>53</v>
      </c>
      <c r="E44" s="190">
        <f t="shared" ref="E44:R44" si="9">E45+E46+E47+E51+E52+E53+E63+E67+E71</f>
        <v>120098</v>
      </c>
      <c r="F44" s="190">
        <f t="shared" si="9"/>
        <v>447296</v>
      </c>
      <c r="G44" s="190">
        <f>G45+G46+G47+G51+G52+G53+G63+G67+G71</f>
        <v>77420</v>
      </c>
      <c r="H44" s="190">
        <f t="shared" si="9"/>
        <v>644814</v>
      </c>
      <c r="I44" s="190"/>
      <c r="J44" s="190">
        <f t="shared" si="9"/>
        <v>68480</v>
      </c>
      <c r="K44" s="190">
        <f t="shared" si="9"/>
        <v>79670</v>
      </c>
      <c r="L44" s="190">
        <f t="shared" si="9"/>
        <v>1445774</v>
      </c>
      <c r="M44" s="190">
        <f t="shared" si="9"/>
        <v>1593924</v>
      </c>
      <c r="N44" s="190"/>
      <c r="O44" s="190">
        <f t="shared" si="9"/>
        <v>188578</v>
      </c>
      <c r="P44" s="190">
        <f t="shared" si="9"/>
        <v>526966</v>
      </c>
      <c r="Q44" s="190">
        <f t="shared" si="9"/>
        <v>1523194</v>
      </c>
      <c r="R44" s="190">
        <f t="shared" si="9"/>
        <v>2238738</v>
      </c>
      <c r="S44" s="190"/>
    </row>
    <row r="45" spans="1:23" ht="42" customHeight="1" thickBot="1">
      <c r="A45" s="55"/>
      <c r="B45" s="138" t="s">
        <v>162</v>
      </c>
      <c r="C45" s="143" t="s">
        <v>112</v>
      </c>
      <c r="D45" s="145"/>
      <c r="E45" s="145"/>
      <c r="F45" s="144">
        <v>30000</v>
      </c>
      <c r="G45" s="146"/>
      <c r="H45" s="152">
        <f>SUM(E45:G45)</f>
        <v>30000</v>
      </c>
      <c r="I45" s="162" t="s">
        <v>185</v>
      </c>
      <c r="J45" s="145"/>
      <c r="K45" s="144"/>
      <c r="L45" s="146">
        <v>243086</v>
      </c>
      <c r="M45" s="147">
        <f>SUM(J45:L45)</f>
        <v>243086</v>
      </c>
      <c r="N45" s="162" t="s">
        <v>186</v>
      </c>
      <c r="O45" s="145">
        <f>E45+J45</f>
        <v>0</v>
      </c>
      <c r="P45" s="145">
        <f t="shared" ref="P45:R46" si="10">F45+K45</f>
        <v>30000</v>
      </c>
      <c r="Q45" s="145">
        <f t="shared" si="10"/>
        <v>243086</v>
      </c>
      <c r="R45" s="145">
        <f t="shared" si="10"/>
        <v>273086</v>
      </c>
      <c r="S45" s="154"/>
      <c r="T45" s="208"/>
      <c r="U45" s="208"/>
      <c r="V45" s="208"/>
      <c r="W45" s="208"/>
    </row>
    <row r="46" spans="1:23" ht="42" customHeight="1" thickBot="1">
      <c r="A46" s="55"/>
      <c r="B46" s="138" t="s">
        <v>113</v>
      </c>
      <c r="C46" s="56" t="s">
        <v>112</v>
      </c>
      <c r="D46" s="145"/>
      <c r="E46" s="145"/>
      <c r="F46" s="144">
        <v>-27000</v>
      </c>
      <c r="G46" s="146"/>
      <c r="H46" s="152">
        <f>SUM(E46:G46)</f>
        <v>-27000</v>
      </c>
      <c r="I46" s="163" t="s">
        <v>187</v>
      </c>
      <c r="J46" s="145"/>
      <c r="K46" s="144"/>
      <c r="L46" s="146">
        <v>2000</v>
      </c>
      <c r="M46" s="147">
        <f>SUM(J46:L46)</f>
        <v>2000</v>
      </c>
      <c r="N46" s="163" t="s">
        <v>188</v>
      </c>
      <c r="O46" s="145">
        <f>E46+J46</f>
        <v>0</v>
      </c>
      <c r="P46" s="145">
        <f>F46+K46</f>
        <v>-27000</v>
      </c>
      <c r="Q46" s="145">
        <f t="shared" si="10"/>
        <v>2000</v>
      </c>
      <c r="R46" s="145">
        <f t="shared" si="10"/>
        <v>-25000</v>
      </c>
      <c r="S46" s="64"/>
      <c r="U46" s="208"/>
    </row>
    <row r="47" spans="1:23" ht="42" customHeight="1" thickBot="1">
      <c r="A47" s="170"/>
      <c r="B47" s="139" t="s">
        <v>163</v>
      </c>
      <c r="C47" s="63" t="s">
        <v>112</v>
      </c>
      <c r="D47" s="168">
        <f>D48+D49+D50</f>
        <v>7</v>
      </c>
      <c r="E47" s="168">
        <f t="shared" ref="E47:R47" si="11">E48+E49+E50</f>
        <v>0</v>
      </c>
      <c r="F47" s="168">
        <f t="shared" si="11"/>
        <v>0</v>
      </c>
      <c r="G47" s="168">
        <f>G48+G49+G50</f>
        <v>31594</v>
      </c>
      <c r="H47" s="168">
        <f>H48+H49+H50</f>
        <v>31594</v>
      </c>
      <c r="I47" s="168"/>
      <c r="J47" s="168">
        <f t="shared" si="11"/>
        <v>7500</v>
      </c>
      <c r="K47" s="168">
        <f t="shared" si="11"/>
        <v>0</v>
      </c>
      <c r="L47" s="168">
        <f t="shared" si="11"/>
        <v>0</v>
      </c>
      <c r="M47" s="168">
        <f t="shared" si="11"/>
        <v>7500</v>
      </c>
      <c r="N47" s="168"/>
      <c r="O47" s="168">
        <f t="shared" si="11"/>
        <v>7500</v>
      </c>
      <c r="P47" s="168">
        <f t="shared" si="11"/>
        <v>0</v>
      </c>
      <c r="Q47" s="168">
        <f t="shared" si="11"/>
        <v>31594</v>
      </c>
      <c r="R47" s="168">
        <f t="shared" si="11"/>
        <v>39094</v>
      </c>
      <c r="S47" s="169"/>
    </row>
    <row r="48" spans="1:23" s="137" customFormat="1" ht="42" customHeight="1" thickBot="1">
      <c r="A48" s="134"/>
      <c r="B48" s="135" t="s">
        <v>116</v>
      </c>
      <c r="C48" s="136" t="s">
        <v>112</v>
      </c>
      <c r="D48" s="145">
        <v>7</v>
      </c>
      <c r="E48" s="145"/>
      <c r="F48" s="144"/>
      <c r="G48" s="267">
        <v>3000</v>
      </c>
      <c r="H48" s="248">
        <v>3000</v>
      </c>
      <c r="I48" s="164" t="s">
        <v>252</v>
      </c>
      <c r="J48" s="145">
        <v>7500</v>
      </c>
      <c r="K48" s="144"/>
      <c r="L48" s="146"/>
      <c r="M48" s="147">
        <f>J48</f>
        <v>7500</v>
      </c>
      <c r="N48" s="165" t="s">
        <v>246</v>
      </c>
      <c r="O48" s="145">
        <f>J48+E48</f>
        <v>7500</v>
      </c>
      <c r="P48" s="145">
        <f>K48+F48</f>
        <v>0</v>
      </c>
      <c r="Q48" s="145">
        <f>L48+G48</f>
        <v>3000</v>
      </c>
      <c r="R48" s="145">
        <f>M48+H48</f>
        <v>10500</v>
      </c>
      <c r="S48" s="160"/>
    </row>
    <row r="49" spans="1:19" s="137" customFormat="1" ht="42" customHeight="1" thickBot="1">
      <c r="A49" s="134"/>
      <c r="B49" s="135" t="s">
        <v>164</v>
      </c>
      <c r="C49" s="136" t="s">
        <v>112</v>
      </c>
      <c r="D49" s="145"/>
      <c r="E49" s="145"/>
      <c r="F49" s="144"/>
      <c r="G49" s="267">
        <v>9730</v>
      </c>
      <c r="H49" s="248">
        <f>G49</f>
        <v>9730</v>
      </c>
      <c r="I49" s="166" t="s">
        <v>251</v>
      </c>
      <c r="J49" s="145"/>
      <c r="K49" s="144"/>
      <c r="L49" s="146"/>
      <c r="M49" s="147"/>
      <c r="N49" s="156"/>
      <c r="O49" s="145">
        <f t="shared" ref="O49:R50" si="12">J49+E49</f>
        <v>0</v>
      </c>
      <c r="P49" s="145">
        <f>K49</f>
        <v>0</v>
      </c>
      <c r="Q49" s="145">
        <f>G49</f>
        <v>9730</v>
      </c>
      <c r="R49" s="145">
        <f>H49</f>
        <v>9730</v>
      </c>
      <c r="S49" s="156"/>
    </row>
    <row r="50" spans="1:19" s="137" customFormat="1" ht="42" customHeight="1" thickBot="1">
      <c r="A50" s="134"/>
      <c r="B50" s="135" t="s">
        <v>165</v>
      </c>
      <c r="C50" s="136" t="s">
        <v>112</v>
      </c>
      <c r="D50" s="145"/>
      <c r="E50" s="145"/>
      <c r="F50" s="144"/>
      <c r="G50" s="268">
        <v>18864</v>
      </c>
      <c r="H50" s="152">
        <f>G50</f>
        <v>18864</v>
      </c>
      <c r="I50" s="167" t="s">
        <v>189</v>
      </c>
      <c r="J50" s="145"/>
      <c r="K50" s="144"/>
      <c r="L50" s="146"/>
      <c r="M50" s="147"/>
      <c r="N50" s="161"/>
      <c r="O50" s="145">
        <f t="shared" si="12"/>
        <v>0</v>
      </c>
      <c r="P50" s="145">
        <f t="shared" si="12"/>
        <v>0</v>
      </c>
      <c r="Q50" s="145">
        <f t="shared" si="12"/>
        <v>18864</v>
      </c>
      <c r="R50" s="145">
        <f t="shared" si="12"/>
        <v>18864</v>
      </c>
      <c r="S50" s="161"/>
    </row>
    <row r="51" spans="1:19" s="120" customFormat="1" ht="42" customHeight="1" thickBot="1">
      <c r="A51" s="170"/>
      <c r="B51" s="139" t="s">
        <v>166</v>
      </c>
      <c r="C51" s="63" t="s">
        <v>112</v>
      </c>
      <c r="D51" s="168">
        <v>4</v>
      </c>
      <c r="E51" s="168"/>
      <c r="F51" s="174">
        <f>58800+359900</f>
        <v>418700</v>
      </c>
      <c r="G51" s="171"/>
      <c r="H51" s="180">
        <f>SUM(E51:G51)</f>
        <v>418700</v>
      </c>
      <c r="I51" s="173" t="s">
        <v>249</v>
      </c>
      <c r="J51" s="168">
        <v>2000</v>
      </c>
      <c r="K51" s="174">
        <v>58400</v>
      </c>
      <c r="L51" s="171">
        <v>218000</v>
      </c>
      <c r="M51" s="175">
        <f>SUM(J51:L51)</f>
        <v>278400</v>
      </c>
      <c r="N51" s="173" t="s">
        <v>190</v>
      </c>
      <c r="O51" s="168">
        <f t="shared" ref="O51:R52" si="13">E51+J51</f>
        <v>2000</v>
      </c>
      <c r="P51" s="168">
        <f t="shared" si="13"/>
        <v>477100</v>
      </c>
      <c r="Q51" s="168">
        <f t="shared" si="13"/>
        <v>218000</v>
      </c>
      <c r="R51" s="168">
        <f t="shared" si="13"/>
        <v>697100</v>
      </c>
      <c r="S51" s="173" t="s">
        <v>192</v>
      </c>
    </row>
    <row r="52" spans="1:19" ht="42" customHeight="1" thickBot="1">
      <c r="A52" s="57"/>
      <c r="B52" s="140" t="s">
        <v>167</v>
      </c>
      <c r="C52" s="58" t="s">
        <v>112</v>
      </c>
      <c r="D52" s="145"/>
      <c r="E52" s="145">
        <v>61300</v>
      </c>
      <c r="F52" s="181"/>
      <c r="G52" s="146">
        <v>3000</v>
      </c>
      <c r="H52" s="182">
        <f>SUM(E52:G52)</f>
        <v>64300</v>
      </c>
      <c r="I52" s="177" t="s">
        <v>247</v>
      </c>
      <c r="J52" s="145"/>
      <c r="K52" s="181"/>
      <c r="L52" s="146">
        <v>20000</v>
      </c>
      <c r="M52" s="183">
        <f>L52</f>
        <v>20000</v>
      </c>
      <c r="N52" s="178" t="s">
        <v>191</v>
      </c>
      <c r="O52" s="145">
        <f t="shared" si="13"/>
        <v>61300</v>
      </c>
      <c r="P52" s="145">
        <f t="shared" si="13"/>
        <v>0</v>
      </c>
      <c r="Q52" s="145">
        <f t="shared" si="13"/>
        <v>23000</v>
      </c>
      <c r="R52" s="145">
        <f t="shared" si="13"/>
        <v>84300</v>
      </c>
      <c r="S52" s="179" t="s">
        <v>192</v>
      </c>
    </row>
    <row r="53" spans="1:19" s="120" customFormat="1" ht="42" customHeight="1" thickBot="1">
      <c r="A53" s="170"/>
      <c r="B53" s="139" t="s">
        <v>168</v>
      </c>
      <c r="C53" s="63" t="s">
        <v>112</v>
      </c>
      <c r="D53" s="168">
        <f>D54+D55+D56+D57+D58+D59+D60+D61+D62</f>
        <v>5</v>
      </c>
      <c r="E53" s="168">
        <f>E54+E55+E56+E57+E58+E59+E60+E61+E62</f>
        <v>3185</v>
      </c>
      <c r="F53" s="168">
        <f t="shared" ref="F53:R53" si="14">F54+F55+F56+F57+F58+F59+F60+F61+F62</f>
        <v>6266</v>
      </c>
      <c r="G53" s="168">
        <f t="shared" si="14"/>
        <v>960</v>
      </c>
      <c r="H53" s="168">
        <f t="shared" si="14"/>
        <v>10411</v>
      </c>
      <c r="I53" s="168"/>
      <c r="J53" s="168">
        <f t="shared" si="14"/>
        <v>20219</v>
      </c>
      <c r="K53" s="168">
        <f t="shared" si="14"/>
        <v>5000</v>
      </c>
      <c r="L53" s="168">
        <f t="shared" si="14"/>
        <v>631500</v>
      </c>
      <c r="M53" s="168">
        <f t="shared" si="14"/>
        <v>656719</v>
      </c>
      <c r="N53" s="168"/>
      <c r="O53" s="168">
        <f t="shared" si="14"/>
        <v>23404</v>
      </c>
      <c r="P53" s="168">
        <f t="shared" si="14"/>
        <v>11266</v>
      </c>
      <c r="Q53" s="168">
        <f t="shared" si="14"/>
        <v>632460</v>
      </c>
      <c r="R53" s="168">
        <f t="shared" si="14"/>
        <v>667130</v>
      </c>
      <c r="S53" s="172"/>
    </row>
    <row r="54" spans="1:19" ht="42" customHeight="1" thickBot="1">
      <c r="A54" s="59"/>
      <c r="B54" s="60" t="s">
        <v>169</v>
      </c>
      <c r="C54" s="58" t="s">
        <v>112</v>
      </c>
      <c r="D54" s="145">
        <v>5</v>
      </c>
      <c r="E54" s="145"/>
      <c r="F54" s="144">
        <v>7811</v>
      </c>
      <c r="G54" s="146"/>
      <c r="H54" s="152">
        <f>F54</f>
        <v>7811</v>
      </c>
      <c r="I54" s="176" t="s">
        <v>193</v>
      </c>
      <c r="J54" s="145">
        <v>8719</v>
      </c>
      <c r="K54" s="144">
        <v>0</v>
      </c>
      <c r="L54" s="146">
        <v>1500</v>
      </c>
      <c r="M54" s="147">
        <f>SUM(J54:L54)</f>
        <v>10219</v>
      </c>
      <c r="N54" s="177" t="s">
        <v>194</v>
      </c>
      <c r="O54" s="145">
        <f>E54+J54</f>
        <v>8719</v>
      </c>
      <c r="P54" s="145">
        <f>F54+K54</f>
        <v>7811</v>
      </c>
      <c r="Q54" s="145">
        <f>G54+L54</f>
        <v>1500</v>
      </c>
      <c r="R54" s="145">
        <f>H54+M54</f>
        <v>18030</v>
      </c>
      <c r="S54" s="155"/>
    </row>
    <row r="55" spans="1:19" ht="42" customHeight="1" thickBot="1">
      <c r="A55" s="59"/>
      <c r="B55" s="142" t="s">
        <v>114</v>
      </c>
      <c r="C55" s="61" t="s">
        <v>112</v>
      </c>
      <c r="D55" s="145"/>
      <c r="E55" s="145"/>
      <c r="F55" s="144"/>
      <c r="G55" s="146"/>
      <c r="H55" s="152"/>
      <c r="I55" s="157" t="s">
        <v>195</v>
      </c>
      <c r="J55" s="145"/>
      <c r="K55" s="144"/>
      <c r="L55" s="146"/>
      <c r="M55" s="147"/>
      <c r="N55" s="157"/>
      <c r="O55" s="145"/>
      <c r="P55" s="144"/>
      <c r="Q55" s="146"/>
      <c r="R55" s="147"/>
      <c r="S55" s="157"/>
    </row>
    <row r="56" spans="1:19" ht="42" customHeight="1" thickBot="1">
      <c r="A56" s="59"/>
      <c r="B56" s="142" t="s">
        <v>115</v>
      </c>
      <c r="C56" s="58" t="s">
        <v>112</v>
      </c>
      <c r="D56" s="197"/>
      <c r="E56" s="197"/>
      <c r="F56" s="198">
        <v>650</v>
      </c>
      <c r="G56" s="199"/>
      <c r="H56" s="200">
        <f>SUM(E56:G56)</f>
        <v>650</v>
      </c>
      <c r="I56" s="184" t="s">
        <v>229</v>
      </c>
      <c r="J56" s="145">
        <f>10000+1500</f>
        <v>11500</v>
      </c>
      <c r="K56" s="181">
        <v>5000</v>
      </c>
      <c r="L56" s="146">
        <f>630000</f>
        <v>630000</v>
      </c>
      <c r="M56" s="183">
        <f>SUM(J56:L56)</f>
        <v>646500</v>
      </c>
      <c r="N56" s="184" t="s">
        <v>230</v>
      </c>
      <c r="O56" s="145">
        <f>E56+J56</f>
        <v>11500</v>
      </c>
      <c r="P56" s="145">
        <f>F56+K56</f>
        <v>5650</v>
      </c>
      <c r="Q56" s="145">
        <f>G56+L56</f>
        <v>630000</v>
      </c>
      <c r="R56" s="145">
        <f>H56+M56</f>
        <v>647150</v>
      </c>
      <c r="S56" s="184" t="s">
        <v>192</v>
      </c>
    </row>
    <row r="57" spans="1:19" ht="42" customHeight="1" thickBot="1">
      <c r="A57" s="59"/>
      <c r="B57" s="142" t="s">
        <v>170</v>
      </c>
      <c r="C57" s="58" t="s">
        <v>112</v>
      </c>
      <c r="D57" s="145"/>
      <c r="E57" s="145"/>
      <c r="F57" s="144"/>
      <c r="G57" s="146"/>
      <c r="H57" s="152"/>
      <c r="I57" s="157" t="s">
        <v>195</v>
      </c>
      <c r="J57" s="145"/>
      <c r="K57" s="144"/>
      <c r="L57" s="146"/>
      <c r="M57" s="147"/>
      <c r="N57" s="157"/>
      <c r="O57" s="145"/>
      <c r="P57" s="144"/>
      <c r="Q57" s="146"/>
      <c r="R57" s="147"/>
      <c r="S57" s="157"/>
    </row>
    <row r="58" spans="1:19" ht="42" customHeight="1" thickBot="1">
      <c r="A58" s="59"/>
      <c r="B58" s="60" t="s">
        <v>117</v>
      </c>
      <c r="C58" s="58" t="s">
        <v>112</v>
      </c>
      <c r="D58" s="145"/>
      <c r="E58" s="145"/>
      <c r="F58" s="144"/>
      <c r="G58" s="146"/>
      <c r="H58" s="152"/>
      <c r="I58" s="157" t="s">
        <v>195</v>
      </c>
      <c r="J58" s="145"/>
      <c r="K58" s="144"/>
      <c r="L58" s="146"/>
      <c r="M58" s="147"/>
      <c r="N58" s="157"/>
      <c r="O58" s="145"/>
      <c r="P58" s="144"/>
      <c r="Q58" s="146"/>
      <c r="R58" s="147"/>
      <c r="S58" s="157"/>
    </row>
    <row r="59" spans="1:19" ht="42" customHeight="1" thickBot="1">
      <c r="A59" s="59"/>
      <c r="B59" s="60" t="s">
        <v>118</v>
      </c>
      <c r="C59" s="61" t="s">
        <v>112</v>
      </c>
      <c r="D59" s="145"/>
      <c r="E59" s="145">
        <v>2195</v>
      </c>
      <c r="F59" s="181">
        <v>-2195</v>
      </c>
      <c r="G59" s="146"/>
      <c r="H59" s="182">
        <f>SUM(E59:G59)</f>
        <v>0</v>
      </c>
      <c r="I59" s="184" t="s">
        <v>196</v>
      </c>
      <c r="J59" s="145"/>
      <c r="K59" s="144"/>
      <c r="L59" s="146"/>
      <c r="M59" s="147"/>
      <c r="N59" s="157"/>
      <c r="O59" s="145">
        <f>E59</f>
        <v>2195</v>
      </c>
      <c r="P59" s="145">
        <f>F59</f>
        <v>-2195</v>
      </c>
      <c r="Q59" s="145">
        <f>G59</f>
        <v>0</v>
      </c>
      <c r="R59" s="145">
        <f>H59</f>
        <v>0</v>
      </c>
      <c r="S59" s="157"/>
    </row>
    <row r="60" spans="1:19" ht="42" customHeight="1" thickBot="1">
      <c r="A60" s="59"/>
      <c r="B60" s="62" t="s">
        <v>119</v>
      </c>
      <c r="C60" s="58" t="s">
        <v>112</v>
      </c>
      <c r="D60" s="145"/>
      <c r="E60" s="145">
        <v>990</v>
      </c>
      <c r="F60" s="181"/>
      <c r="G60" s="146">
        <v>-500</v>
      </c>
      <c r="H60" s="182">
        <f>SUM(E60:G60)</f>
        <v>490</v>
      </c>
      <c r="I60" s="185" t="s">
        <v>197</v>
      </c>
      <c r="J60" s="145"/>
      <c r="K60" s="144"/>
      <c r="L60" s="146"/>
      <c r="M60" s="147"/>
      <c r="N60" s="185" t="s">
        <v>198</v>
      </c>
      <c r="O60" s="145">
        <f>E60+J60</f>
        <v>990</v>
      </c>
      <c r="P60" s="145">
        <f t="shared" ref="P60:R61" si="15">F60+K60</f>
        <v>0</v>
      </c>
      <c r="Q60" s="145">
        <f t="shared" si="15"/>
        <v>-500</v>
      </c>
      <c r="R60" s="145">
        <f t="shared" si="15"/>
        <v>490</v>
      </c>
      <c r="S60" s="157"/>
    </row>
    <row r="61" spans="1:19" ht="42" customHeight="1" thickBot="1">
      <c r="A61" s="59"/>
      <c r="B61" s="62" t="s">
        <v>171</v>
      </c>
      <c r="C61" s="58" t="s">
        <v>112</v>
      </c>
      <c r="D61" s="145"/>
      <c r="E61" s="145"/>
      <c r="F61" s="181"/>
      <c r="G61" s="146">
        <v>1460</v>
      </c>
      <c r="H61" s="182">
        <f>G61</f>
        <v>1460</v>
      </c>
      <c r="I61" s="185" t="s">
        <v>199</v>
      </c>
      <c r="J61" s="145"/>
      <c r="K61" s="144"/>
      <c r="L61" s="146"/>
      <c r="M61" s="147"/>
      <c r="N61" s="184" t="s">
        <v>200</v>
      </c>
      <c r="O61" s="145">
        <f>E61+J61</f>
        <v>0</v>
      </c>
      <c r="P61" s="145">
        <f t="shared" si="15"/>
        <v>0</v>
      </c>
      <c r="Q61" s="145">
        <f t="shared" si="15"/>
        <v>1460</v>
      </c>
      <c r="R61" s="145">
        <f t="shared" si="15"/>
        <v>1460</v>
      </c>
      <c r="S61" s="157"/>
    </row>
    <row r="62" spans="1:19" ht="42" customHeight="1" thickBot="1">
      <c r="A62" s="59"/>
      <c r="B62" s="141" t="s">
        <v>172</v>
      </c>
      <c r="C62" s="58" t="s">
        <v>112</v>
      </c>
      <c r="D62" s="145"/>
      <c r="E62" s="145"/>
      <c r="F62" s="144"/>
      <c r="G62" s="146"/>
      <c r="H62" s="152"/>
      <c r="I62" s="269" t="s">
        <v>253</v>
      </c>
      <c r="J62" s="145"/>
      <c r="K62" s="144"/>
      <c r="L62" s="146"/>
      <c r="M62" s="147"/>
      <c r="N62" s="158"/>
      <c r="O62" s="145"/>
      <c r="P62" s="144"/>
      <c r="Q62" s="146"/>
      <c r="R62" s="147"/>
      <c r="S62" s="158"/>
    </row>
    <row r="63" spans="1:19" s="120" customFormat="1" ht="42" customHeight="1" thickBot="1">
      <c r="A63" s="170"/>
      <c r="B63" s="139" t="s">
        <v>173</v>
      </c>
      <c r="C63" s="63" t="s">
        <v>112</v>
      </c>
      <c r="D63" s="168">
        <f>D64+D65+D66</f>
        <v>7</v>
      </c>
      <c r="E63" s="168">
        <f t="shared" ref="E63:R63" si="16">E64+E65+E66</f>
        <v>2900</v>
      </c>
      <c r="F63" s="168">
        <f t="shared" si="16"/>
        <v>0</v>
      </c>
      <c r="G63" s="168">
        <f t="shared" si="16"/>
        <v>10000</v>
      </c>
      <c r="H63" s="168">
        <f t="shared" si="16"/>
        <v>12900</v>
      </c>
      <c r="I63" s="168"/>
      <c r="J63" s="168">
        <f t="shared" si="16"/>
        <v>10355</v>
      </c>
      <c r="K63" s="168">
        <f t="shared" si="16"/>
        <v>0</v>
      </c>
      <c r="L63" s="168">
        <f t="shared" si="16"/>
        <v>220600</v>
      </c>
      <c r="M63" s="168">
        <f t="shared" si="16"/>
        <v>230955</v>
      </c>
      <c r="N63" s="168"/>
      <c r="O63" s="168">
        <f t="shared" si="16"/>
        <v>13255</v>
      </c>
      <c r="P63" s="168">
        <f t="shared" si="16"/>
        <v>0</v>
      </c>
      <c r="Q63" s="168">
        <f t="shared" si="16"/>
        <v>230600</v>
      </c>
      <c r="R63" s="168">
        <f t="shared" si="16"/>
        <v>243855</v>
      </c>
      <c r="S63" s="172"/>
    </row>
    <row r="64" spans="1:19" s="137" customFormat="1" ht="42" customHeight="1" thickBot="1">
      <c r="A64" s="59"/>
      <c r="B64" s="60" t="s">
        <v>120</v>
      </c>
      <c r="C64" s="136" t="s">
        <v>112</v>
      </c>
      <c r="D64" s="145"/>
      <c r="E64" s="145"/>
      <c r="F64" s="144"/>
      <c r="G64" s="146"/>
      <c r="H64" s="152"/>
      <c r="I64" s="160" t="s">
        <v>203</v>
      </c>
      <c r="J64" s="145"/>
      <c r="K64" s="144"/>
      <c r="L64" s="146"/>
      <c r="M64" s="147"/>
      <c r="N64" s="160"/>
      <c r="O64" s="145"/>
      <c r="P64" s="144"/>
      <c r="Q64" s="146"/>
      <c r="R64" s="147"/>
      <c r="S64" s="160"/>
    </row>
    <row r="65" spans="1:19" ht="42" customHeight="1" thickBot="1">
      <c r="A65" s="59"/>
      <c r="B65" s="60" t="s">
        <v>174</v>
      </c>
      <c r="C65" s="58" t="s">
        <v>112</v>
      </c>
      <c r="D65" s="145"/>
      <c r="E65" s="145">
        <v>2900</v>
      </c>
      <c r="F65" s="144"/>
      <c r="G65" s="146">
        <v>10000</v>
      </c>
      <c r="H65" s="152">
        <f>SUM(E65:G65)</f>
        <v>12900</v>
      </c>
      <c r="I65" s="185" t="s">
        <v>204</v>
      </c>
      <c r="J65" s="145"/>
      <c r="K65" s="144"/>
      <c r="L65" s="146">
        <v>180600</v>
      </c>
      <c r="M65" s="147">
        <f>L65</f>
        <v>180600</v>
      </c>
      <c r="N65" s="185" t="s">
        <v>205</v>
      </c>
      <c r="O65" s="145">
        <f>E65+J65</f>
        <v>2900</v>
      </c>
      <c r="P65" s="145">
        <f>F65+K65</f>
        <v>0</v>
      </c>
      <c r="Q65" s="145">
        <f>G65+L65</f>
        <v>190600</v>
      </c>
      <c r="R65" s="145">
        <f>H65+M65</f>
        <v>193500</v>
      </c>
      <c r="S65" s="157"/>
    </row>
    <row r="66" spans="1:19" ht="42" customHeight="1" thickBot="1">
      <c r="A66" s="59"/>
      <c r="B66" s="62" t="s">
        <v>175</v>
      </c>
      <c r="C66" s="58" t="s">
        <v>112</v>
      </c>
      <c r="D66" s="145">
        <v>7</v>
      </c>
      <c r="E66" s="145"/>
      <c r="F66" s="144"/>
      <c r="G66" s="146"/>
      <c r="H66" s="152"/>
      <c r="I66" s="158"/>
      <c r="J66" s="145">
        <v>10355</v>
      </c>
      <c r="K66" s="144"/>
      <c r="L66" s="146">
        <v>40000</v>
      </c>
      <c r="M66" s="147">
        <f>SUM(J66:L66)</f>
        <v>50355</v>
      </c>
      <c r="N66" s="186" t="s">
        <v>206</v>
      </c>
      <c r="O66" s="145">
        <f>J66+E66</f>
        <v>10355</v>
      </c>
      <c r="P66" s="145">
        <f>K66+F66</f>
        <v>0</v>
      </c>
      <c r="Q66" s="145">
        <f>L66+G66</f>
        <v>40000</v>
      </c>
      <c r="R66" s="145">
        <f>M66+H66</f>
        <v>50355</v>
      </c>
      <c r="S66" s="158"/>
    </row>
    <row r="67" spans="1:19" s="120" customFormat="1" ht="42" customHeight="1" thickBot="1">
      <c r="A67" s="170"/>
      <c r="B67" s="139" t="s">
        <v>176</v>
      </c>
      <c r="C67" s="63" t="s">
        <v>112</v>
      </c>
      <c r="D67" s="168">
        <f>D68+D69+D70</f>
        <v>30</v>
      </c>
      <c r="E67" s="168">
        <f>E68+E69+E70</f>
        <v>52713</v>
      </c>
      <c r="F67" s="168">
        <f t="shared" ref="F67:R67" si="17">F68+F69+F70</f>
        <v>15330</v>
      </c>
      <c r="G67" s="168">
        <f t="shared" si="17"/>
        <v>32866</v>
      </c>
      <c r="H67" s="168">
        <f t="shared" si="17"/>
        <v>100909</v>
      </c>
      <c r="I67" s="168"/>
      <c r="J67" s="168">
        <f>J68+J69+J70</f>
        <v>28406</v>
      </c>
      <c r="K67" s="168">
        <f t="shared" si="17"/>
        <v>16270</v>
      </c>
      <c r="L67" s="168">
        <f t="shared" si="17"/>
        <v>110588</v>
      </c>
      <c r="M67" s="168">
        <f t="shared" si="17"/>
        <v>155264</v>
      </c>
      <c r="N67" s="168"/>
      <c r="O67" s="168">
        <f t="shared" si="17"/>
        <v>81119</v>
      </c>
      <c r="P67" s="168">
        <f t="shared" si="17"/>
        <v>31600</v>
      </c>
      <c r="Q67" s="168">
        <f t="shared" si="17"/>
        <v>143454</v>
      </c>
      <c r="R67" s="168">
        <f t="shared" si="17"/>
        <v>256173</v>
      </c>
      <c r="S67" s="172"/>
    </row>
    <row r="68" spans="1:19" ht="42" customHeight="1" thickBot="1">
      <c r="A68" s="59"/>
      <c r="B68" s="60" t="s">
        <v>121</v>
      </c>
      <c r="C68" s="61" t="s">
        <v>112</v>
      </c>
      <c r="D68" s="145"/>
      <c r="E68" s="145">
        <v>10731</v>
      </c>
      <c r="F68" s="181">
        <v>682</v>
      </c>
      <c r="G68" s="146">
        <v>32866</v>
      </c>
      <c r="H68" s="182">
        <f>SUM(E68:G68)</f>
        <v>44279</v>
      </c>
      <c r="I68" s="177" t="s">
        <v>211</v>
      </c>
      <c r="J68" s="145"/>
      <c r="K68" s="144"/>
      <c r="L68" s="146">
        <v>73800</v>
      </c>
      <c r="M68" s="147">
        <f>SUM(J68:L68)</f>
        <v>73800</v>
      </c>
      <c r="N68" s="177" t="s">
        <v>210</v>
      </c>
      <c r="O68" s="145">
        <f>E68+J68</f>
        <v>10731</v>
      </c>
      <c r="P68" s="145">
        <f>F68+K68</f>
        <v>682</v>
      </c>
      <c r="Q68" s="145">
        <f>G68+L68</f>
        <v>106666</v>
      </c>
      <c r="R68" s="145">
        <f>H68+M68</f>
        <v>118079</v>
      </c>
      <c r="S68" s="155"/>
    </row>
    <row r="69" spans="1:19" ht="42" customHeight="1" thickBot="1">
      <c r="A69" s="59"/>
      <c r="B69" s="60" t="s">
        <v>122</v>
      </c>
      <c r="C69" s="58" t="s">
        <v>112</v>
      </c>
      <c r="D69" s="145"/>
      <c r="E69" s="145"/>
      <c r="F69" s="144"/>
      <c r="G69" s="146"/>
      <c r="H69" s="152"/>
      <c r="I69" s="157"/>
      <c r="J69" s="145">
        <v>28406</v>
      </c>
      <c r="K69" s="144">
        <v>16270</v>
      </c>
      <c r="L69" s="146">
        <v>28288</v>
      </c>
      <c r="M69" s="147">
        <f>SUM(J69:L69)</f>
        <v>72964</v>
      </c>
      <c r="N69" s="185" t="s">
        <v>207</v>
      </c>
      <c r="O69" s="145">
        <f>J69+E69</f>
        <v>28406</v>
      </c>
      <c r="P69" s="145">
        <f>K69+F69</f>
        <v>16270</v>
      </c>
      <c r="Q69" s="145">
        <f>L69+G69</f>
        <v>28288</v>
      </c>
      <c r="R69" s="145">
        <f>M69+H69</f>
        <v>72964</v>
      </c>
      <c r="S69" s="157"/>
    </row>
    <row r="70" spans="1:19" ht="42" customHeight="1" thickBot="1">
      <c r="A70" s="59"/>
      <c r="B70" s="60" t="s">
        <v>177</v>
      </c>
      <c r="C70" s="61" t="s">
        <v>112</v>
      </c>
      <c r="D70" s="145">
        <v>30</v>
      </c>
      <c r="E70" s="145">
        <v>41982</v>
      </c>
      <c r="F70" s="181">
        <v>14648</v>
      </c>
      <c r="G70" s="146"/>
      <c r="H70" s="182">
        <f>SUM(E70:G70)</f>
        <v>56630</v>
      </c>
      <c r="I70" s="187" t="s">
        <v>250</v>
      </c>
      <c r="J70" s="145"/>
      <c r="K70" s="181"/>
      <c r="L70" s="146">
        <v>8500</v>
      </c>
      <c r="M70" s="183">
        <f>L70</f>
        <v>8500</v>
      </c>
      <c r="N70" s="186" t="s">
        <v>208</v>
      </c>
      <c r="O70" s="145">
        <f>E70+J70</f>
        <v>41982</v>
      </c>
      <c r="P70" s="145">
        <f t="shared" ref="P70:R71" si="18">F70+K70</f>
        <v>14648</v>
      </c>
      <c r="Q70" s="145">
        <f t="shared" si="18"/>
        <v>8500</v>
      </c>
      <c r="R70" s="145">
        <f t="shared" si="18"/>
        <v>65130</v>
      </c>
      <c r="S70" s="158"/>
    </row>
    <row r="71" spans="1:19" ht="42" customHeight="1" thickBot="1">
      <c r="A71" s="133"/>
      <c r="B71" s="139" t="s">
        <v>178</v>
      </c>
      <c r="C71" s="63" t="s">
        <v>112</v>
      </c>
      <c r="D71" s="149"/>
      <c r="E71" s="149"/>
      <c r="F71" s="189">
        <f>-2000+6000</f>
        <v>4000</v>
      </c>
      <c r="G71" s="150">
        <v>-1000</v>
      </c>
      <c r="H71" s="153">
        <f>SUM(F71:G71)</f>
        <v>3000</v>
      </c>
      <c r="I71" s="188" t="s">
        <v>209</v>
      </c>
      <c r="J71" s="149"/>
      <c r="K71" s="148"/>
      <c r="L71" s="150"/>
      <c r="M71" s="151"/>
      <c r="N71" s="159"/>
      <c r="O71" s="149">
        <f>E71+J71</f>
        <v>0</v>
      </c>
      <c r="P71" s="149">
        <f>F71+K71</f>
        <v>4000</v>
      </c>
      <c r="Q71" s="149">
        <f t="shared" si="18"/>
        <v>-1000</v>
      </c>
      <c r="R71" s="149">
        <f t="shared" si="18"/>
        <v>3000</v>
      </c>
      <c r="S71" s="159"/>
    </row>
  </sheetData>
  <mergeCells count="32">
    <mergeCell ref="S35:S37"/>
    <mergeCell ref="I40:I42"/>
    <mergeCell ref="N40:N42"/>
    <mergeCell ref="S40:S42"/>
    <mergeCell ref="N15:N17"/>
    <mergeCell ref="I25:I27"/>
    <mergeCell ref="N25:N27"/>
    <mergeCell ref="I30:I32"/>
    <mergeCell ref="N30:N32"/>
    <mergeCell ref="I35:I37"/>
    <mergeCell ref="N35:N37"/>
    <mergeCell ref="B15:B17"/>
    <mergeCell ref="I15:I17"/>
    <mergeCell ref="S15:S17"/>
    <mergeCell ref="I20:I22"/>
    <mergeCell ref="N20:N22"/>
    <mergeCell ref="S20:S22"/>
    <mergeCell ref="B9:B11"/>
    <mergeCell ref="I9:I11"/>
    <mergeCell ref="N9:N11"/>
    <mergeCell ref="S9:S11"/>
    <mergeCell ref="B12:B14"/>
    <mergeCell ref="I12:I14"/>
    <mergeCell ref="N12:N14"/>
    <mergeCell ref="S12:S14"/>
    <mergeCell ref="B3:B5"/>
    <mergeCell ref="I3:I5"/>
    <mergeCell ref="N3:N5"/>
    <mergeCell ref="S3:S5"/>
    <mergeCell ref="B6:B8"/>
    <mergeCell ref="I6:I8"/>
    <mergeCell ref="N6:N8"/>
  </mergeCells>
  <pageMargins left="0.7" right="0.7" top="0.75" bottom="0.75" header="0.3" footer="0.3"/>
  <pageSetup paperSize="9" scale="45"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Permbledhja e Kerkesave shtese </vt:lpstr>
      <vt:lpstr>Sheet1</vt:lpstr>
      <vt:lpstr>'Permbledhja e Kerkesave shtese '!Print_Area</vt:lpstr>
      <vt:lpstr>'Permbledhja e Kerkesave shtese '!Print_Titles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Esjola Mullaymeri</dc:creator>
  <cp:lastModifiedBy>Ina Dhaskali</cp:lastModifiedBy>
  <cp:lastPrinted>2022-07-25T12:00:11Z</cp:lastPrinted>
  <dcterms:created xsi:type="dcterms:W3CDTF">2019-05-29T12:55:15Z</dcterms:created>
  <dcterms:modified xsi:type="dcterms:W3CDTF">2022-07-25T12:00:44Z</dcterms:modified>
</cp:coreProperties>
</file>